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90" windowWidth="16125" windowHeight="5925" activeTab="1"/>
  </bookViews>
  <sheets>
    <sheet name="Claims" sheetId="1" r:id="rId1"/>
    <sheet name="Premium" sheetId="2" r:id="rId2"/>
    <sheet name="Sheet3" sheetId="3" r:id="rId3"/>
    <sheet name="Sheet1" sheetId="4" r:id="rId4"/>
    <sheet name="Grouping Master" sheetId="5" r:id="rId5"/>
    <sheet name="Sheet4" sheetId="6" r:id="rId6"/>
  </sheets>
  <definedNames>
    <definedName name="_xlnm._FilterDatabase" localSheetId="0" hidden="1">Claims!$B$1:$K$173</definedName>
    <definedName name="_xlnm._FilterDatabase" localSheetId="1" hidden="1">Premium!$A$1:$M$615</definedName>
  </definedNames>
  <calcPr calcId="144525"/>
</workbook>
</file>

<file path=xl/calcChain.xml><?xml version="1.0" encoding="utf-8"?>
<calcChain xmlns="http://schemas.openxmlformats.org/spreadsheetml/2006/main">
  <c r="S173" i="1" l="1"/>
  <c r="R173" i="1"/>
  <c r="M173" i="1"/>
  <c r="S172" i="1"/>
  <c r="R172" i="1"/>
  <c r="M172" i="1"/>
  <c r="R171" i="1"/>
  <c r="S171" i="1" s="1"/>
  <c r="M171" i="1"/>
  <c r="R170" i="1"/>
  <c r="S170" i="1" s="1"/>
  <c r="M170" i="1"/>
  <c r="S169" i="1"/>
  <c r="R169" i="1"/>
  <c r="M169" i="1"/>
  <c r="S168" i="1"/>
  <c r="R168" i="1"/>
  <c r="M168" i="1"/>
  <c r="S167" i="1"/>
  <c r="R167" i="1"/>
  <c r="M167" i="1"/>
  <c r="R166" i="1"/>
  <c r="S166" i="1" s="1"/>
  <c r="M166" i="1"/>
  <c r="S165" i="1"/>
  <c r="R165" i="1"/>
  <c r="M165" i="1"/>
  <c r="S164" i="1"/>
  <c r="R164" i="1"/>
  <c r="M164" i="1"/>
  <c r="R163" i="1"/>
  <c r="S163" i="1" s="1"/>
  <c r="M163" i="1"/>
  <c r="R162" i="1"/>
  <c r="S162" i="1" s="1"/>
  <c r="M162" i="1"/>
  <c r="S161" i="1"/>
  <c r="R161" i="1"/>
  <c r="M161" i="1"/>
  <c r="S160" i="1"/>
  <c r="R160" i="1"/>
  <c r="M160" i="1"/>
  <c r="R159" i="1"/>
  <c r="S159" i="1" s="1"/>
  <c r="M159" i="1"/>
  <c r="R158" i="1"/>
  <c r="S158" i="1" s="1"/>
  <c r="M158" i="1"/>
  <c r="S157" i="1"/>
  <c r="R157" i="1"/>
  <c r="M157" i="1"/>
  <c r="S156" i="1"/>
  <c r="R156" i="1"/>
  <c r="M156" i="1"/>
  <c r="R155" i="1"/>
  <c r="S155" i="1" s="1"/>
  <c r="M155" i="1"/>
  <c r="R154" i="1"/>
  <c r="S154" i="1" s="1"/>
  <c r="M154" i="1"/>
  <c r="S153" i="1"/>
  <c r="R153" i="1"/>
  <c r="M153" i="1"/>
  <c r="R152" i="1"/>
  <c r="S152" i="1" s="1"/>
  <c r="M152" i="1"/>
  <c r="S151" i="1"/>
  <c r="R151" i="1"/>
  <c r="M151" i="1"/>
  <c r="R150" i="1"/>
  <c r="S150" i="1" s="1"/>
  <c r="M150" i="1"/>
  <c r="S149" i="1"/>
  <c r="R149" i="1"/>
  <c r="M149" i="1"/>
  <c r="S148" i="1"/>
  <c r="R148" i="1"/>
  <c r="M148" i="1"/>
  <c r="R147" i="1"/>
  <c r="S147" i="1" s="1"/>
  <c r="M147" i="1"/>
  <c r="R146" i="1"/>
  <c r="S146" i="1" s="1"/>
  <c r="M146" i="1"/>
  <c r="S145" i="1"/>
  <c r="R145" i="1"/>
  <c r="M145" i="1"/>
  <c r="R144" i="1"/>
  <c r="S144" i="1" s="1"/>
  <c r="M144" i="1"/>
  <c r="R143" i="1"/>
  <c r="S143" i="1" s="1"/>
  <c r="M143" i="1"/>
  <c r="R142" i="1"/>
  <c r="S142" i="1" s="1"/>
  <c r="M142" i="1"/>
  <c r="S141" i="1"/>
  <c r="R141" i="1"/>
  <c r="M141" i="1"/>
  <c r="R140" i="1"/>
  <c r="S140" i="1" s="1"/>
  <c r="M140" i="1"/>
  <c r="R139" i="1"/>
  <c r="S139" i="1" s="1"/>
  <c r="M139" i="1"/>
  <c r="R138" i="1"/>
  <c r="S138" i="1" s="1"/>
  <c r="M138" i="1"/>
  <c r="S137" i="1"/>
  <c r="R137" i="1"/>
  <c r="M137" i="1"/>
  <c r="R136" i="1"/>
  <c r="S136" i="1" s="1"/>
  <c r="M136" i="1"/>
  <c r="S135" i="1"/>
  <c r="R135" i="1"/>
  <c r="M135" i="1"/>
  <c r="R134" i="1"/>
  <c r="S134" i="1" s="1"/>
  <c r="M134" i="1"/>
  <c r="S133" i="1"/>
  <c r="R133" i="1"/>
  <c r="M133" i="1"/>
  <c r="S132" i="1"/>
  <c r="R132" i="1"/>
  <c r="M132" i="1"/>
  <c r="R131" i="1"/>
  <c r="S131" i="1" s="1"/>
  <c r="M131" i="1"/>
  <c r="R130" i="1"/>
  <c r="S130" i="1" s="1"/>
  <c r="M130" i="1"/>
  <c r="S129" i="1"/>
  <c r="R129" i="1"/>
  <c r="M129" i="1"/>
  <c r="R128" i="1"/>
  <c r="S128" i="1" s="1"/>
  <c r="M128" i="1"/>
  <c r="R127" i="1"/>
  <c r="S127" i="1" s="1"/>
  <c r="M127" i="1"/>
  <c r="R126" i="1"/>
  <c r="S126" i="1" s="1"/>
  <c r="M126" i="1"/>
  <c r="S125" i="1"/>
  <c r="R125" i="1"/>
  <c r="M125" i="1"/>
  <c r="R124" i="1"/>
  <c r="S124" i="1" s="1"/>
  <c r="M124" i="1"/>
  <c r="R123" i="1"/>
  <c r="S123" i="1" s="1"/>
  <c r="M123" i="1"/>
  <c r="R122" i="1"/>
  <c r="S122" i="1" s="1"/>
  <c r="M122" i="1"/>
  <c r="S121" i="1"/>
  <c r="R121" i="1"/>
  <c r="M121" i="1"/>
  <c r="R120" i="1"/>
  <c r="S120" i="1" s="1"/>
  <c r="M120" i="1"/>
  <c r="S119" i="1"/>
  <c r="R119" i="1"/>
  <c r="M119" i="1"/>
  <c r="R118" i="1"/>
  <c r="S118" i="1" s="1"/>
  <c r="M118" i="1"/>
  <c r="S117" i="1"/>
  <c r="R117" i="1"/>
  <c r="M117" i="1"/>
  <c r="S116" i="1"/>
  <c r="R116" i="1"/>
  <c r="M116" i="1"/>
  <c r="R115" i="1"/>
  <c r="S115" i="1" s="1"/>
  <c r="M115" i="1"/>
  <c r="R114" i="1"/>
  <c r="S114" i="1" s="1"/>
  <c r="M114" i="1"/>
  <c r="S113" i="1"/>
  <c r="R113" i="1"/>
  <c r="M113" i="1"/>
  <c r="R112" i="1"/>
  <c r="S112" i="1" s="1"/>
  <c r="M112" i="1"/>
  <c r="R111" i="1"/>
  <c r="S111" i="1" s="1"/>
  <c r="M111" i="1"/>
  <c r="R110" i="1"/>
  <c r="S110" i="1" s="1"/>
  <c r="M110" i="1"/>
  <c r="S109" i="1"/>
  <c r="R109" i="1"/>
  <c r="M109" i="1"/>
  <c r="R108" i="1"/>
  <c r="S108" i="1" s="1"/>
  <c r="M108" i="1"/>
  <c r="R107" i="1"/>
  <c r="S107" i="1" s="1"/>
  <c r="M107" i="1"/>
  <c r="R106" i="1"/>
  <c r="S106" i="1" s="1"/>
  <c r="M106" i="1"/>
  <c r="S105" i="1"/>
  <c r="R105" i="1"/>
  <c r="M105" i="1"/>
  <c r="R104" i="1"/>
  <c r="S104" i="1" s="1"/>
  <c r="M104" i="1"/>
  <c r="S103" i="1"/>
  <c r="R103" i="1"/>
  <c r="M103" i="1"/>
  <c r="R102" i="1"/>
  <c r="S102" i="1" s="1"/>
  <c r="M102" i="1"/>
  <c r="S101" i="1"/>
  <c r="R101" i="1"/>
  <c r="M101" i="1"/>
  <c r="S100" i="1"/>
  <c r="R100" i="1"/>
  <c r="M100" i="1"/>
  <c r="R99" i="1"/>
  <c r="S99" i="1" s="1"/>
  <c r="M99" i="1"/>
  <c r="R98" i="1"/>
  <c r="S98" i="1" s="1"/>
  <c r="M98" i="1"/>
  <c r="S97" i="1"/>
  <c r="R97" i="1"/>
  <c r="M97" i="1"/>
  <c r="R96" i="1"/>
  <c r="S96" i="1" s="1"/>
  <c r="M96" i="1"/>
  <c r="R95" i="1"/>
  <c r="S95" i="1" s="1"/>
  <c r="M95" i="1"/>
  <c r="R94" i="1"/>
  <c r="S94" i="1" s="1"/>
  <c r="M94" i="1"/>
  <c r="S93" i="1"/>
  <c r="R93" i="1"/>
  <c r="M93" i="1"/>
  <c r="R92" i="1"/>
  <c r="S92" i="1" s="1"/>
  <c r="M92" i="1"/>
  <c r="R91" i="1"/>
  <c r="S91" i="1" s="1"/>
  <c r="M91" i="1"/>
  <c r="R90" i="1"/>
  <c r="S90" i="1" s="1"/>
  <c r="M90" i="1"/>
  <c r="S89" i="1"/>
  <c r="R89" i="1"/>
  <c r="M89" i="1"/>
  <c r="R88" i="1"/>
  <c r="S88" i="1" s="1"/>
  <c r="M88" i="1"/>
  <c r="S87" i="1"/>
  <c r="R87" i="1"/>
  <c r="M87" i="1"/>
  <c r="R86" i="1"/>
  <c r="S86" i="1" s="1"/>
  <c r="M86" i="1"/>
  <c r="S85" i="1"/>
  <c r="R85" i="1"/>
  <c r="M85" i="1"/>
  <c r="S84" i="1"/>
  <c r="R84" i="1"/>
  <c r="M84" i="1"/>
  <c r="R83" i="1"/>
  <c r="S83" i="1" s="1"/>
  <c r="M83" i="1"/>
  <c r="R82" i="1"/>
  <c r="S82" i="1" s="1"/>
  <c r="M82" i="1"/>
  <c r="S81" i="1"/>
  <c r="R81" i="1"/>
  <c r="M81" i="1"/>
  <c r="R80" i="1"/>
  <c r="S80" i="1" s="1"/>
  <c r="M80" i="1"/>
  <c r="R79" i="1"/>
  <c r="S79" i="1" s="1"/>
  <c r="M79" i="1"/>
  <c r="R78" i="1"/>
  <c r="S78" i="1" s="1"/>
  <c r="M78" i="1"/>
  <c r="S77" i="1"/>
  <c r="R77" i="1"/>
  <c r="M77" i="1"/>
  <c r="R76" i="1"/>
  <c r="S76" i="1" s="1"/>
  <c r="M76" i="1"/>
  <c r="R75" i="1"/>
  <c r="S75" i="1" s="1"/>
  <c r="M75" i="1"/>
  <c r="R74" i="1"/>
  <c r="S74" i="1" s="1"/>
  <c r="M74" i="1"/>
  <c r="S73" i="1"/>
  <c r="R73" i="1"/>
  <c r="M73" i="1"/>
  <c r="R72" i="1"/>
  <c r="S72" i="1" s="1"/>
  <c r="M72" i="1"/>
  <c r="S71" i="1"/>
  <c r="R71" i="1"/>
  <c r="M71" i="1"/>
  <c r="R70" i="1"/>
  <c r="S70" i="1" s="1"/>
  <c r="M70" i="1"/>
  <c r="S69" i="1"/>
  <c r="R69" i="1"/>
  <c r="M69" i="1"/>
  <c r="S68" i="1"/>
  <c r="R68" i="1"/>
  <c r="M68" i="1"/>
  <c r="R67" i="1"/>
  <c r="S67" i="1" s="1"/>
  <c r="M67" i="1"/>
  <c r="R66" i="1"/>
  <c r="S66" i="1" s="1"/>
  <c r="M66" i="1"/>
  <c r="S65" i="1"/>
  <c r="R65" i="1"/>
  <c r="M65" i="1"/>
  <c r="R64" i="1"/>
  <c r="S64" i="1" s="1"/>
  <c r="M64" i="1"/>
  <c r="R63" i="1"/>
  <c r="S63" i="1" s="1"/>
  <c r="M63" i="1"/>
  <c r="R62" i="1"/>
  <c r="S62" i="1" s="1"/>
  <c r="M62" i="1"/>
  <c r="S61" i="1"/>
  <c r="R61" i="1"/>
  <c r="M61" i="1"/>
  <c r="R60" i="1"/>
  <c r="S60" i="1" s="1"/>
  <c r="M60" i="1"/>
  <c r="R59" i="1"/>
  <c r="S59" i="1" s="1"/>
  <c r="M59" i="1"/>
  <c r="R58" i="1"/>
  <c r="S58" i="1" s="1"/>
  <c r="M58" i="1"/>
  <c r="S57" i="1"/>
  <c r="R57" i="1"/>
  <c r="M57" i="1"/>
  <c r="R56" i="1"/>
  <c r="S56" i="1" s="1"/>
  <c r="M56" i="1"/>
  <c r="S55" i="1"/>
  <c r="R55" i="1"/>
  <c r="M55" i="1"/>
  <c r="R54" i="1"/>
  <c r="S54" i="1" s="1"/>
  <c r="M54" i="1"/>
  <c r="S53" i="1"/>
  <c r="R53" i="1"/>
  <c r="M53" i="1"/>
  <c r="S52" i="1"/>
  <c r="R52" i="1"/>
  <c r="M52" i="1"/>
  <c r="R51" i="1"/>
  <c r="S51" i="1" s="1"/>
  <c r="M51" i="1"/>
  <c r="R50" i="1"/>
  <c r="S50" i="1" s="1"/>
  <c r="M50" i="1"/>
  <c r="S49" i="1"/>
  <c r="R49" i="1"/>
  <c r="M49" i="1"/>
  <c r="R48" i="1"/>
  <c r="S48" i="1" s="1"/>
  <c r="M48" i="1"/>
  <c r="R47" i="1"/>
  <c r="S47" i="1" s="1"/>
  <c r="M47" i="1"/>
  <c r="R46" i="1"/>
  <c r="S46" i="1" s="1"/>
  <c r="M46" i="1"/>
  <c r="S45" i="1"/>
  <c r="R45" i="1"/>
  <c r="M45" i="1"/>
  <c r="R44" i="1"/>
  <c r="S44" i="1" s="1"/>
  <c r="M44" i="1"/>
  <c r="R43" i="1"/>
  <c r="S43" i="1" s="1"/>
  <c r="M43" i="1"/>
  <c r="R42" i="1"/>
  <c r="S42" i="1" s="1"/>
  <c r="M42" i="1"/>
  <c r="S41" i="1"/>
  <c r="R41" i="1"/>
  <c r="M41" i="1"/>
  <c r="R40" i="1"/>
  <c r="S40" i="1" s="1"/>
  <c r="M40" i="1"/>
  <c r="S39" i="1"/>
  <c r="R39" i="1"/>
  <c r="M39" i="1"/>
  <c r="R38" i="1"/>
  <c r="S38" i="1" s="1"/>
  <c r="M38" i="1"/>
  <c r="R37" i="1"/>
  <c r="S37" i="1" s="1"/>
  <c r="M37" i="1"/>
  <c r="S36" i="1"/>
  <c r="R36" i="1"/>
  <c r="M36" i="1"/>
  <c r="R35" i="1"/>
  <c r="S35" i="1" s="1"/>
  <c r="M35" i="1"/>
  <c r="R34" i="1"/>
  <c r="S34" i="1" s="1"/>
  <c r="M34" i="1"/>
  <c r="R33" i="1"/>
  <c r="S33" i="1" s="1"/>
  <c r="M33" i="1"/>
  <c r="S32" i="1"/>
  <c r="R32" i="1"/>
  <c r="M32" i="1"/>
  <c r="R31" i="1"/>
  <c r="S31" i="1" s="1"/>
  <c r="M31" i="1"/>
  <c r="R30" i="1"/>
  <c r="S30" i="1" s="1"/>
  <c r="M30" i="1"/>
  <c r="R29" i="1"/>
  <c r="S29" i="1" s="1"/>
  <c r="M29" i="1"/>
  <c r="S28" i="1"/>
  <c r="R28" i="1"/>
  <c r="M28" i="1"/>
  <c r="R27" i="1"/>
  <c r="S27" i="1" s="1"/>
  <c r="M27" i="1"/>
  <c r="R26" i="1"/>
  <c r="S26" i="1" s="1"/>
  <c r="M26" i="1"/>
  <c r="R25" i="1"/>
  <c r="S25" i="1" s="1"/>
  <c r="M25" i="1"/>
  <c r="S24" i="1"/>
  <c r="R24" i="1"/>
  <c r="M24" i="1"/>
  <c r="R23" i="1"/>
  <c r="S23" i="1" s="1"/>
  <c r="M23" i="1"/>
  <c r="R22" i="1"/>
  <c r="S22" i="1" s="1"/>
  <c r="M22" i="1"/>
  <c r="R21" i="1"/>
  <c r="S21" i="1" s="1"/>
  <c r="M21" i="1"/>
  <c r="S20" i="1"/>
  <c r="R20" i="1"/>
  <c r="M20" i="1"/>
  <c r="R19" i="1"/>
  <c r="S19" i="1" s="1"/>
  <c r="M19" i="1"/>
  <c r="R18" i="1"/>
  <c r="S18" i="1" s="1"/>
  <c r="M18" i="1"/>
  <c r="R17" i="1"/>
  <c r="S17" i="1" s="1"/>
  <c r="M17" i="1"/>
  <c r="S16" i="1"/>
  <c r="R16" i="1"/>
  <c r="M16" i="1"/>
  <c r="R15" i="1"/>
  <c r="S15" i="1" s="1"/>
  <c r="M15" i="1"/>
  <c r="R14" i="1"/>
  <c r="S14" i="1" s="1"/>
  <c r="M14" i="1"/>
  <c r="R13" i="1"/>
  <c r="S13" i="1" s="1"/>
  <c r="M13" i="1"/>
  <c r="S12" i="1"/>
  <c r="R12" i="1"/>
  <c r="M12" i="1"/>
  <c r="R11" i="1"/>
  <c r="S11" i="1" s="1"/>
  <c r="M11" i="1"/>
  <c r="R10" i="1"/>
  <c r="S10" i="1" s="1"/>
  <c r="M10" i="1"/>
  <c r="R9" i="1"/>
  <c r="S9" i="1" s="1"/>
  <c r="M9" i="1"/>
  <c r="S8" i="1"/>
  <c r="R8" i="1"/>
  <c r="M8" i="1"/>
  <c r="R7" i="1"/>
  <c r="S7" i="1" s="1"/>
  <c r="M7" i="1"/>
  <c r="R6" i="1"/>
  <c r="S6" i="1" s="1"/>
  <c r="M6" i="1"/>
  <c r="R5" i="1"/>
  <c r="S5" i="1" s="1"/>
  <c r="M5" i="1"/>
  <c r="S4" i="1"/>
  <c r="R4" i="1"/>
  <c r="M4" i="1"/>
  <c r="R3" i="1"/>
  <c r="S3" i="1" s="1"/>
  <c r="M3" i="1"/>
  <c r="R2" i="1"/>
  <c r="S2" i="1" s="1"/>
  <c r="M2" i="1"/>
  <c r="Q379" i="2"/>
  <c r="Q358" i="2"/>
  <c r="Q353" i="2"/>
  <c r="Q342" i="2"/>
  <c r="Q326" i="2"/>
  <c r="Q321" i="2"/>
  <c r="Q310" i="2"/>
  <c r="Q294" i="2"/>
  <c r="Q278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P615" i="2"/>
  <c r="Q615" i="2" s="1"/>
  <c r="P614" i="2"/>
  <c r="Q614" i="2" s="1"/>
  <c r="P613" i="2"/>
  <c r="Q613" i="2" s="1"/>
  <c r="P612" i="2"/>
  <c r="Q612" i="2" s="1"/>
  <c r="P611" i="2"/>
  <c r="Q611" i="2" s="1"/>
  <c r="P610" i="2"/>
  <c r="Q610" i="2" s="1"/>
  <c r="P609" i="2"/>
  <c r="Q609" i="2" s="1"/>
  <c r="P608" i="2"/>
  <c r="Q608" i="2" s="1"/>
  <c r="P607" i="2"/>
  <c r="Q607" i="2" s="1"/>
  <c r="P606" i="2"/>
  <c r="Q606" i="2" s="1"/>
  <c r="P605" i="2"/>
  <c r="Q605" i="2" s="1"/>
  <c r="P604" i="2"/>
  <c r="Q604" i="2" s="1"/>
  <c r="P603" i="2"/>
  <c r="Q603" i="2" s="1"/>
  <c r="P602" i="2"/>
  <c r="Q602" i="2" s="1"/>
  <c r="P601" i="2"/>
  <c r="Q601" i="2" s="1"/>
  <c r="P600" i="2"/>
  <c r="Q600" i="2" s="1"/>
  <c r="P599" i="2"/>
  <c r="Q599" i="2" s="1"/>
  <c r="P598" i="2"/>
  <c r="Q598" i="2" s="1"/>
  <c r="P597" i="2"/>
  <c r="Q597" i="2" s="1"/>
  <c r="P596" i="2"/>
  <c r="Q596" i="2" s="1"/>
  <c r="P595" i="2"/>
  <c r="Q595" i="2" s="1"/>
  <c r="P594" i="2"/>
  <c r="Q594" i="2" s="1"/>
  <c r="P593" i="2"/>
  <c r="Q593" i="2" s="1"/>
  <c r="P592" i="2"/>
  <c r="Q592" i="2" s="1"/>
  <c r="P591" i="2"/>
  <c r="Q591" i="2" s="1"/>
  <c r="P590" i="2"/>
  <c r="Q590" i="2" s="1"/>
  <c r="P589" i="2"/>
  <c r="Q589" i="2" s="1"/>
  <c r="P588" i="2"/>
  <c r="Q588" i="2" s="1"/>
  <c r="P587" i="2"/>
  <c r="Q587" i="2" s="1"/>
  <c r="P586" i="2"/>
  <c r="Q586" i="2" s="1"/>
  <c r="P585" i="2"/>
  <c r="Q585" i="2" s="1"/>
  <c r="P584" i="2"/>
  <c r="Q584" i="2" s="1"/>
  <c r="P583" i="2"/>
  <c r="Q583" i="2" s="1"/>
  <c r="P582" i="2"/>
  <c r="Q582" i="2" s="1"/>
  <c r="P581" i="2"/>
  <c r="Q581" i="2" s="1"/>
  <c r="P580" i="2"/>
  <c r="Q580" i="2" s="1"/>
  <c r="P579" i="2"/>
  <c r="Q579" i="2" s="1"/>
  <c r="P578" i="2"/>
  <c r="Q578" i="2" s="1"/>
  <c r="P577" i="2"/>
  <c r="Q577" i="2" s="1"/>
  <c r="P576" i="2"/>
  <c r="Q576" i="2" s="1"/>
  <c r="P575" i="2"/>
  <c r="Q575" i="2" s="1"/>
  <c r="P574" i="2"/>
  <c r="Q574" i="2" s="1"/>
  <c r="P573" i="2"/>
  <c r="Q573" i="2" s="1"/>
  <c r="P572" i="2"/>
  <c r="Q572" i="2" s="1"/>
  <c r="P571" i="2"/>
  <c r="Q571" i="2" s="1"/>
  <c r="P570" i="2"/>
  <c r="Q570" i="2" s="1"/>
  <c r="P569" i="2"/>
  <c r="Q569" i="2" s="1"/>
  <c r="P568" i="2"/>
  <c r="Q568" i="2" s="1"/>
  <c r="P567" i="2"/>
  <c r="Q567" i="2" s="1"/>
  <c r="P566" i="2"/>
  <c r="Q566" i="2" s="1"/>
  <c r="P565" i="2"/>
  <c r="Q565" i="2" s="1"/>
  <c r="P564" i="2"/>
  <c r="Q564" i="2" s="1"/>
  <c r="P563" i="2"/>
  <c r="Q563" i="2" s="1"/>
  <c r="P562" i="2"/>
  <c r="Q562" i="2" s="1"/>
  <c r="P561" i="2"/>
  <c r="Q561" i="2" s="1"/>
  <c r="P560" i="2"/>
  <c r="Q560" i="2" s="1"/>
  <c r="P559" i="2"/>
  <c r="Q559" i="2" s="1"/>
  <c r="P558" i="2"/>
  <c r="Q558" i="2" s="1"/>
  <c r="P557" i="2"/>
  <c r="Q557" i="2" s="1"/>
  <c r="P556" i="2"/>
  <c r="Q556" i="2" s="1"/>
  <c r="P555" i="2"/>
  <c r="Q555" i="2" s="1"/>
  <c r="P554" i="2"/>
  <c r="Q554" i="2" s="1"/>
  <c r="P553" i="2"/>
  <c r="Q553" i="2" s="1"/>
  <c r="P552" i="2"/>
  <c r="Q552" i="2" s="1"/>
  <c r="P551" i="2"/>
  <c r="Q551" i="2" s="1"/>
  <c r="P550" i="2"/>
  <c r="Q550" i="2" s="1"/>
  <c r="P549" i="2"/>
  <c r="Q549" i="2" s="1"/>
  <c r="P548" i="2"/>
  <c r="Q548" i="2" s="1"/>
  <c r="P547" i="2"/>
  <c r="Q547" i="2" s="1"/>
  <c r="P546" i="2"/>
  <c r="Q546" i="2" s="1"/>
  <c r="P545" i="2"/>
  <c r="Q545" i="2" s="1"/>
  <c r="P544" i="2"/>
  <c r="Q544" i="2" s="1"/>
  <c r="P543" i="2"/>
  <c r="Q543" i="2" s="1"/>
  <c r="P542" i="2"/>
  <c r="Q542" i="2" s="1"/>
  <c r="P541" i="2"/>
  <c r="Q541" i="2" s="1"/>
  <c r="P540" i="2"/>
  <c r="Q540" i="2" s="1"/>
  <c r="P539" i="2"/>
  <c r="Q539" i="2" s="1"/>
  <c r="P538" i="2"/>
  <c r="Q538" i="2" s="1"/>
  <c r="P537" i="2"/>
  <c r="Q537" i="2" s="1"/>
  <c r="P536" i="2"/>
  <c r="Q536" i="2" s="1"/>
  <c r="P535" i="2"/>
  <c r="Q535" i="2" s="1"/>
  <c r="P534" i="2"/>
  <c r="Q534" i="2" s="1"/>
  <c r="P533" i="2"/>
  <c r="Q533" i="2" s="1"/>
  <c r="P532" i="2"/>
  <c r="Q532" i="2" s="1"/>
  <c r="P531" i="2"/>
  <c r="Q531" i="2" s="1"/>
  <c r="P530" i="2"/>
  <c r="Q530" i="2" s="1"/>
  <c r="P529" i="2"/>
  <c r="Q529" i="2" s="1"/>
  <c r="P528" i="2"/>
  <c r="Q528" i="2" s="1"/>
  <c r="P527" i="2"/>
  <c r="Q527" i="2" s="1"/>
  <c r="P526" i="2"/>
  <c r="Q526" i="2" s="1"/>
  <c r="P525" i="2"/>
  <c r="Q525" i="2" s="1"/>
  <c r="P524" i="2"/>
  <c r="Q524" i="2" s="1"/>
  <c r="P523" i="2"/>
  <c r="Q523" i="2" s="1"/>
  <c r="P522" i="2"/>
  <c r="Q522" i="2" s="1"/>
  <c r="P521" i="2"/>
  <c r="Q521" i="2" s="1"/>
  <c r="P520" i="2"/>
  <c r="Q520" i="2" s="1"/>
  <c r="P519" i="2"/>
  <c r="Q519" i="2" s="1"/>
  <c r="P518" i="2"/>
  <c r="Q518" i="2" s="1"/>
  <c r="P517" i="2"/>
  <c r="Q517" i="2" s="1"/>
  <c r="P516" i="2"/>
  <c r="Q516" i="2" s="1"/>
  <c r="P515" i="2"/>
  <c r="Q515" i="2" s="1"/>
  <c r="P514" i="2"/>
  <c r="Q514" i="2" s="1"/>
  <c r="P513" i="2"/>
  <c r="Q513" i="2" s="1"/>
  <c r="P512" i="2"/>
  <c r="Q512" i="2" s="1"/>
  <c r="P511" i="2"/>
  <c r="Q511" i="2" s="1"/>
  <c r="P510" i="2"/>
  <c r="Q510" i="2" s="1"/>
  <c r="P509" i="2"/>
  <c r="Q509" i="2" s="1"/>
  <c r="P508" i="2"/>
  <c r="Q508" i="2" s="1"/>
  <c r="P507" i="2"/>
  <c r="Q507" i="2" s="1"/>
  <c r="P506" i="2"/>
  <c r="Q506" i="2" s="1"/>
  <c r="P505" i="2"/>
  <c r="Q505" i="2" s="1"/>
  <c r="P504" i="2"/>
  <c r="Q504" i="2" s="1"/>
  <c r="P503" i="2"/>
  <c r="Q503" i="2" s="1"/>
  <c r="P502" i="2"/>
  <c r="Q502" i="2" s="1"/>
  <c r="P501" i="2"/>
  <c r="Q501" i="2" s="1"/>
  <c r="P500" i="2"/>
  <c r="Q500" i="2" s="1"/>
  <c r="P499" i="2"/>
  <c r="Q499" i="2" s="1"/>
  <c r="P498" i="2"/>
  <c r="Q498" i="2" s="1"/>
  <c r="P497" i="2"/>
  <c r="Q497" i="2" s="1"/>
  <c r="P496" i="2"/>
  <c r="Q496" i="2" s="1"/>
  <c r="P495" i="2"/>
  <c r="Q495" i="2" s="1"/>
  <c r="P494" i="2"/>
  <c r="Q494" i="2" s="1"/>
  <c r="P493" i="2"/>
  <c r="Q493" i="2" s="1"/>
  <c r="P492" i="2"/>
  <c r="Q492" i="2" s="1"/>
  <c r="P491" i="2"/>
  <c r="Q491" i="2" s="1"/>
  <c r="P490" i="2"/>
  <c r="Q490" i="2" s="1"/>
  <c r="P489" i="2"/>
  <c r="Q489" i="2" s="1"/>
  <c r="P488" i="2"/>
  <c r="Q488" i="2" s="1"/>
  <c r="P487" i="2"/>
  <c r="Q487" i="2" s="1"/>
  <c r="P486" i="2"/>
  <c r="Q486" i="2" s="1"/>
  <c r="P485" i="2"/>
  <c r="Q485" i="2" s="1"/>
  <c r="P484" i="2"/>
  <c r="Q484" i="2" s="1"/>
  <c r="P483" i="2"/>
  <c r="Q483" i="2" s="1"/>
  <c r="P482" i="2"/>
  <c r="Q482" i="2" s="1"/>
  <c r="P481" i="2"/>
  <c r="Q481" i="2" s="1"/>
  <c r="P480" i="2"/>
  <c r="Q480" i="2" s="1"/>
  <c r="P479" i="2"/>
  <c r="Q479" i="2" s="1"/>
  <c r="P478" i="2"/>
  <c r="Q478" i="2" s="1"/>
  <c r="P477" i="2"/>
  <c r="Q477" i="2" s="1"/>
  <c r="P476" i="2"/>
  <c r="Q476" i="2" s="1"/>
  <c r="P475" i="2"/>
  <c r="Q475" i="2" s="1"/>
  <c r="P474" i="2"/>
  <c r="Q474" i="2" s="1"/>
  <c r="P473" i="2"/>
  <c r="Q473" i="2" s="1"/>
  <c r="P472" i="2"/>
  <c r="Q472" i="2" s="1"/>
  <c r="P471" i="2"/>
  <c r="Q471" i="2" s="1"/>
  <c r="P470" i="2"/>
  <c r="Q470" i="2" s="1"/>
  <c r="P469" i="2"/>
  <c r="Q469" i="2" s="1"/>
  <c r="P468" i="2"/>
  <c r="Q468" i="2" s="1"/>
  <c r="P467" i="2"/>
  <c r="Q467" i="2" s="1"/>
  <c r="P466" i="2"/>
  <c r="Q466" i="2" s="1"/>
  <c r="P465" i="2"/>
  <c r="Q465" i="2" s="1"/>
  <c r="P464" i="2"/>
  <c r="Q464" i="2" s="1"/>
  <c r="P463" i="2"/>
  <c r="Q463" i="2" s="1"/>
  <c r="P462" i="2"/>
  <c r="Q462" i="2" s="1"/>
  <c r="P461" i="2"/>
  <c r="Q461" i="2" s="1"/>
  <c r="P460" i="2"/>
  <c r="Q460" i="2" s="1"/>
  <c r="P459" i="2"/>
  <c r="Q459" i="2" s="1"/>
  <c r="P458" i="2"/>
  <c r="Q458" i="2" s="1"/>
  <c r="P457" i="2"/>
  <c r="Q457" i="2" s="1"/>
  <c r="P456" i="2"/>
  <c r="Q456" i="2" s="1"/>
  <c r="P455" i="2"/>
  <c r="Q455" i="2" s="1"/>
  <c r="P454" i="2"/>
  <c r="Q454" i="2" s="1"/>
  <c r="P453" i="2"/>
  <c r="Q453" i="2" s="1"/>
  <c r="P452" i="2"/>
  <c r="Q452" i="2" s="1"/>
  <c r="P451" i="2"/>
  <c r="Q451" i="2" s="1"/>
  <c r="P450" i="2"/>
  <c r="Q450" i="2" s="1"/>
  <c r="P449" i="2"/>
  <c r="Q449" i="2" s="1"/>
  <c r="P448" i="2"/>
  <c r="Q448" i="2" s="1"/>
  <c r="P447" i="2"/>
  <c r="Q447" i="2" s="1"/>
  <c r="P446" i="2"/>
  <c r="Q446" i="2" s="1"/>
  <c r="P445" i="2"/>
  <c r="Q445" i="2" s="1"/>
  <c r="P444" i="2"/>
  <c r="Q444" i="2" s="1"/>
  <c r="P443" i="2"/>
  <c r="Q443" i="2" s="1"/>
  <c r="P442" i="2"/>
  <c r="Q442" i="2" s="1"/>
  <c r="P441" i="2"/>
  <c r="Q441" i="2" s="1"/>
  <c r="P440" i="2"/>
  <c r="Q440" i="2" s="1"/>
  <c r="P439" i="2"/>
  <c r="Q439" i="2" s="1"/>
  <c r="P438" i="2"/>
  <c r="Q438" i="2" s="1"/>
  <c r="P437" i="2"/>
  <c r="Q437" i="2" s="1"/>
  <c r="P436" i="2"/>
  <c r="Q436" i="2" s="1"/>
  <c r="P435" i="2"/>
  <c r="Q435" i="2" s="1"/>
  <c r="P434" i="2"/>
  <c r="Q434" i="2" s="1"/>
  <c r="P433" i="2"/>
  <c r="Q433" i="2" s="1"/>
  <c r="P432" i="2"/>
  <c r="Q432" i="2" s="1"/>
  <c r="P431" i="2"/>
  <c r="Q431" i="2" s="1"/>
  <c r="P430" i="2"/>
  <c r="Q430" i="2" s="1"/>
  <c r="P429" i="2"/>
  <c r="Q429" i="2" s="1"/>
  <c r="P428" i="2"/>
  <c r="Q428" i="2" s="1"/>
  <c r="P427" i="2"/>
  <c r="Q427" i="2" s="1"/>
  <c r="P426" i="2"/>
  <c r="Q426" i="2" s="1"/>
  <c r="P425" i="2"/>
  <c r="Q425" i="2" s="1"/>
  <c r="P424" i="2"/>
  <c r="Q424" i="2" s="1"/>
  <c r="P423" i="2"/>
  <c r="Q423" i="2" s="1"/>
  <c r="P422" i="2"/>
  <c r="Q422" i="2" s="1"/>
  <c r="P421" i="2"/>
  <c r="Q421" i="2" s="1"/>
  <c r="P420" i="2"/>
  <c r="Q420" i="2" s="1"/>
  <c r="P419" i="2"/>
  <c r="Q419" i="2" s="1"/>
  <c r="P418" i="2"/>
  <c r="Q418" i="2" s="1"/>
  <c r="P417" i="2"/>
  <c r="Q417" i="2" s="1"/>
  <c r="P416" i="2"/>
  <c r="Q416" i="2" s="1"/>
  <c r="P415" i="2"/>
  <c r="Q415" i="2" s="1"/>
  <c r="P414" i="2"/>
  <c r="Q414" i="2" s="1"/>
  <c r="P413" i="2"/>
  <c r="Q413" i="2" s="1"/>
  <c r="P412" i="2"/>
  <c r="Q412" i="2" s="1"/>
  <c r="P411" i="2"/>
  <c r="Q411" i="2" s="1"/>
  <c r="P410" i="2"/>
  <c r="Q410" i="2" s="1"/>
  <c r="P409" i="2"/>
  <c r="Q409" i="2" s="1"/>
  <c r="P408" i="2"/>
  <c r="Q408" i="2" s="1"/>
  <c r="P407" i="2"/>
  <c r="Q407" i="2" s="1"/>
  <c r="P406" i="2"/>
  <c r="Q406" i="2" s="1"/>
  <c r="P405" i="2"/>
  <c r="Q405" i="2" s="1"/>
  <c r="P404" i="2"/>
  <c r="Q404" i="2" s="1"/>
  <c r="P403" i="2"/>
  <c r="Q403" i="2" s="1"/>
  <c r="P402" i="2"/>
  <c r="Q402" i="2" s="1"/>
  <c r="P401" i="2"/>
  <c r="Q401" i="2" s="1"/>
  <c r="P400" i="2"/>
  <c r="Q400" i="2" s="1"/>
  <c r="P399" i="2"/>
  <c r="Q399" i="2" s="1"/>
  <c r="P398" i="2"/>
  <c r="Q398" i="2" s="1"/>
  <c r="P397" i="2"/>
  <c r="Q397" i="2" s="1"/>
  <c r="P396" i="2"/>
  <c r="Q396" i="2" s="1"/>
  <c r="P395" i="2"/>
  <c r="Q395" i="2" s="1"/>
  <c r="P394" i="2"/>
  <c r="Q394" i="2" s="1"/>
  <c r="P393" i="2"/>
  <c r="Q393" i="2" s="1"/>
  <c r="P392" i="2"/>
  <c r="Q392" i="2" s="1"/>
  <c r="P391" i="2"/>
  <c r="Q391" i="2" s="1"/>
  <c r="P390" i="2"/>
  <c r="Q390" i="2" s="1"/>
  <c r="P389" i="2"/>
  <c r="Q389" i="2" s="1"/>
  <c r="P388" i="2"/>
  <c r="Q388" i="2" s="1"/>
  <c r="P387" i="2"/>
  <c r="Q387" i="2" s="1"/>
  <c r="P386" i="2"/>
  <c r="Q386" i="2" s="1"/>
  <c r="P385" i="2"/>
  <c r="Q385" i="2" s="1"/>
  <c r="P384" i="2"/>
  <c r="Q384" i="2" s="1"/>
  <c r="P383" i="2"/>
  <c r="Q383" i="2" s="1"/>
  <c r="P382" i="2"/>
  <c r="Q382" i="2" s="1"/>
  <c r="P381" i="2"/>
  <c r="Q381" i="2" s="1"/>
  <c r="P380" i="2"/>
  <c r="Q380" i="2" s="1"/>
  <c r="P379" i="2"/>
  <c r="P378" i="2"/>
  <c r="Q378" i="2" s="1"/>
  <c r="P377" i="2"/>
  <c r="Q377" i="2" s="1"/>
  <c r="P376" i="2"/>
  <c r="Q376" i="2" s="1"/>
  <c r="P375" i="2"/>
  <c r="Q375" i="2" s="1"/>
  <c r="P374" i="2"/>
  <c r="Q374" i="2" s="1"/>
  <c r="P373" i="2"/>
  <c r="Q373" i="2" s="1"/>
  <c r="P372" i="2"/>
  <c r="Q372" i="2" s="1"/>
  <c r="P371" i="2"/>
  <c r="Q371" i="2" s="1"/>
  <c r="P370" i="2"/>
  <c r="Q370" i="2" s="1"/>
  <c r="P369" i="2"/>
  <c r="Q369" i="2" s="1"/>
  <c r="P368" i="2"/>
  <c r="Q368" i="2" s="1"/>
  <c r="P367" i="2"/>
  <c r="Q367" i="2" s="1"/>
  <c r="P366" i="2"/>
  <c r="Q366" i="2" s="1"/>
  <c r="P365" i="2"/>
  <c r="Q365" i="2" s="1"/>
  <c r="P364" i="2"/>
  <c r="Q364" i="2" s="1"/>
  <c r="P363" i="2"/>
  <c r="Q363" i="2" s="1"/>
  <c r="P362" i="2"/>
  <c r="Q362" i="2" s="1"/>
  <c r="P361" i="2"/>
  <c r="Q361" i="2" s="1"/>
  <c r="P360" i="2"/>
  <c r="Q360" i="2" s="1"/>
  <c r="P359" i="2"/>
  <c r="Q359" i="2" s="1"/>
  <c r="P358" i="2"/>
  <c r="P357" i="2"/>
  <c r="Q357" i="2" s="1"/>
  <c r="P356" i="2"/>
  <c r="Q356" i="2" s="1"/>
  <c r="P355" i="2"/>
  <c r="Q355" i="2" s="1"/>
  <c r="P354" i="2"/>
  <c r="Q354" i="2" s="1"/>
  <c r="P353" i="2"/>
  <c r="P352" i="2"/>
  <c r="Q352" i="2" s="1"/>
  <c r="P351" i="2"/>
  <c r="Q351" i="2" s="1"/>
  <c r="P350" i="2"/>
  <c r="Q350" i="2" s="1"/>
  <c r="P349" i="2"/>
  <c r="Q349" i="2" s="1"/>
  <c r="P348" i="2"/>
  <c r="Q348" i="2" s="1"/>
  <c r="P347" i="2"/>
  <c r="Q347" i="2" s="1"/>
  <c r="P346" i="2"/>
  <c r="Q346" i="2" s="1"/>
  <c r="P345" i="2"/>
  <c r="Q345" i="2" s="1"/>
  <c r="P344" i="2"/>
  <c r="Q344" i="2" s="1"/>
  <c r="P343" i="2"/>
  <c r="Q343" i="2" s="1"/>
  <c r="P342" i="2"/>
  <c r="P341" i="2"/>
  <c r="Q341" i="2" s="1"/>
  <c r="P340" i="2"/>
  <c r="Q340" i="2" s="1"/>
  <c r="P339" i="2"/>
  <c r="Q339" i="2" s="1"/>
  <c r="P338" i="2"/>
  <c r="Q338" i="2" s="1"/>
  <c r="P337" i="2"/>
  <c r="Q337" i="2" s="1"/>
  <c r="P336" i="2"/>
  <c r="Q336" i="2" s="1"/>
  <c r="P335" i="2"/>
  <c r="Q335" i="2" s="1"/>
  <c r="P334" i="2"/>
  <c r="Q334" i="2" s="1"/>
  <c r="P333" i="2"/>
  <c r="Q333" i="2" s="1"/>
  <c r="P332" i="2"/>
  <c r="Q332" i="2" s="1"/>
  <c r="P331" i="2"/>
  <c r="Q331" i="2" s="1"/>
  <c r="P330" i="2"/>
  <c r="Q330" i="2" s="1"/>
  <c r="P329" i="2"/>
  <c r="Q329" i="2" s="1"/>
  <c r="P328" i="2"/>
  <c r="Q328" i="2" s="1"/>
  <c r="P327" i="2"/>
  <c r="Q327" i="2" s="1"/>
  <c r="P326" i="2"/>
  <c r="P325" i="2"/>
  <c r="Q325" i="2" s="1"/>
  <c r="P324" i="2"/>
  <c r="Q324" i="2" s="1"/>
  <c r="P323" i="2"/>
  <c r="Q323" i="2" s="1"/>
  <c r="P322" i="2"/>
  <c r="Q322" i="2" s="1"/>
  <c r="P321" i="2"/>
  <c r="P320" i="2"/>
  <c r="Q320" i="2" s="1"/>
  <c r="P319" i="2"/>
  <c r="Q319" i="2" s="1"/>
  <c r="P318" i="2"/>
  <c r="Q318" i="2" s="1"/>
  <c r="P317" i="2"/>
  <c r="Q317" i="2" s="1"/>
  <c r="P316" i="2"/>
  <c r="Q316" i="2" s="1"/>
  <c r="P315" i="2"/>
  <c r="Q315" i="2" s="1"/>
  <c r="P314" i="2"/>
  <c r="Q314" i="2" s="1"/>
  <c r="P313" i="2"/>
  <c r="Q313" i="2" s="1"/>
  <c r="P312" i="2"/>
  <c r="Q312" i="2" s="1"/>
  <c r="P310" i="2"/>
  <c r="P308" i="2"/>
  <c r="Q308" i="2" s="1"/>
  <c r="P306" i="2"/>
  <c r="Q306" i="2" s="1"/>
  <c r="P304" i="2"/>
  <c r="Q304" i="2" s="1"/>
  <c r="P302" i="2"/>
  <c r="Q302" i="2" s="1"/>
  <c r="P300" i="2"/>
  <c r="Q300" i="2" s="1"/>
  <c r="P298" i="2"/>
  <c r="Q298" i="2" s="1"/>
  <c r="P296" i="2"/>
  <c r="Q296" i="2" s="1"/>
  <c r="P294" i="2"/>
  <c r="P292" i="2"/>
  <c r="Q292" i="2" s="1"/>
  <c r="P290" i="2"/>
  <c r="Q290" i="2" s="1"/>
  <c r="P288" i="2"/>
  <c r="Q288" i="2" s="1"/>
  <c r="P286" i="2"/>
  <c r="Q286" i="2" s="1"/>
  <c r="P284" i="2"/>
  <c r="Q284" i="2" s="1"/>
  <c r="P282" i="2"/>
  <c r="Q282" i="2" s="1"/>
  <c r="P280" i="2"/>
  <c r="Q280" i="2" s="1"/>
  <c r="P278" i="2"/>
  <c r="P276" i="2"/>
  <c r="Q276" i="2" s="1"/>
  <c r="P274" i="2"/>
  <c r="Q274" i="2" s="1"/>
  <c r="P272" i="2"/>
  <c r="Q272" i="2" s="1"/>
  <c r="P270" i="2"/>
  <c r="Q270" i="2" s="1"/>
  <c r="P268" i="2"/>
  <c r="Q268" i="2" s="1"/>
  <c r="P266" i="2"/>
  <c r="Q266" i="2" s="1"/>
  <c r="P264" i="2"/>
  <c r="Q264" i="2" s="1"/>
  <c r="P262" i="2"/>
  <c r="Q262" i="2" s="1"/>
  <c r="P260" i="2"/>
  <c r="Q260" i="2" s="1"/>
  <c r="P258" i="2"/>
  <c r="Q258" i="2" s="1"/>
  <c r="P256" i="2"/>
  <c r="Q256" i="2" s="1"/>
  <c r="P254" i="2"/>
  <c r="Q254" i="2" s="1"/>
  <c r="P252" i="2"/>
  <c r="Q252" i="2" s="1"/>
  <c r="P250" i="2"/>
  <c r="Q250" i="2" s="1"/>
  <c r="P248" i="2"/>
  <c r="Q248" i="2" s="1"/>
  <c r="P246" i="2"/>
  <c r="Q246" i="2" s="1"/>
  <c r="P244" i="2"/>
  <c r="Q244" i="2" s="1"/>
  <c r="P242" i="2"/>
  <c r="Q242" i="2" s="1"/>
  <c r="P240" i="2"/>
  <c r="Q240" i="2" s="1"/>
  <c r="P238" i="2"/>
  <c r="Q238" i="2" s="1"/>
  <c r="P237" i="2"/>
  <c r="P236" i="2"/>
  <c r="Q236" i="2" s="1"/>
  <c r="P235" i="2"/>
  <c r="Q235" i="2" s="1"/>
  <c r="P234" i="2"/>
  <c r="Q234" i="2" s="1"/>
  <c r="P233" i="2"/>
  <c r="Q233" i="2" s="1"/>
  <c r="P232" i="2"/>
  <c r="Q232" i="2" s="1"/>
  <c r="P231" i="2"/>
  <c r="Q231" i="2" s="1"/>
  <c r="P230" i="2"/>
  <c r="Q230" i="2" s="1"/>
  <c r="P229" i="2"/>
  <c r="P228" i="2"/>
  <c r="Q228" i="2" s="1"/>
  <c r="P227" i="2"/>
  <c r="Q227" i="2" s="1"/>
  <c r="P226" i="2"/>
  <c r="Q226" i="2" s="1"/>
  <c r="P225" i="2"/>
  <c r="Q225" i="2" s="1"/>
  <c r="P224" i="2"/>
  <c r="Q224" i="2" s="1"/>
  <c r="P223" i="2"/>
  <c r="Q223" i="2" s="1"/>
  <c r="P222" i="2"/>
  <c r="Q222" i="2" s="1"/>
  <c r="P221" i="2"/>
  <c r="P220" i="2"/>
  <c r="Q220" i="2" s="1"/>
  <c r="P219" i="2"/>
  <c r="Q219" i="2" s="1"/>
  <c r="P218" i="2"/>
  <c r="Q218" i="2" s="1"/>
  <c r="P217" i="2"/>
  <c r="Q217" i="2" s="1"/>
  <c r="P216" i="2"/>
  <c r="Q216" i="2" s="1"/>
  <c r="P215" i="2"/>
  <c r="Q215" i="2" s="1"/>
  <c r="P214" i="2"/>
  <c r="Q214" i="2" s="1"/>
  <c r="P213" i="2"/>
  <c r="P212" i="2"/>
  <c r="Q212" i="2" s="1"/>
  <c r="P211" i="2"/>
  <c r="Q211" i="2" s="1"/>
  <c r="P210" i="2"/>
  <c r="Q210" i="2" s="1"/>
  <c r="P209" i="2"/>
  <c r="Q209" i="2" s="1"/>
  <c r="P208" i="2"/>
  <c r="Q208" i="2" s="1"/>
  <c r="P207" i="2"/>
  <c r="Q207" i="2" s="1"/>
  <c r="P206" i="2"/>
  <c r="Q206" i="2" s="1"/>
  <c r="P205" i="2"/>
  <c r="P204" i="2"/>
  <c r="Q204" i="2" s="1"/>
  <c r="P203" i="2"/>
  <c r="Q203" i="2" s="1"/>
  <c r="P202" i="2"/>
  <c r="Q202" i="2" s="1"/>
  <c r="P201" i="2"/>
  <c r="Q201" i="2" s="1"/>
  <c r="P200" i="2"/>
  <c r="Q200" i="2" s="1"/>
  <c r="P199" i="2"/>
  <c r="Q199" i="2" s="1"/>
  <c r="P198" i="2"/>
  <c r="Q198" i="2" s="1"/>
  <c r="P197" i="2"/>
  <c r="P196" i="2"/>
  <c r="Q196" i="2" s="1"/>
  <c r="P195" i="2"/>
  <c r="Q195" i="2" s="1"/>
  <c r="P194" i="2"/>
  <c r="Q194" i="2" s="1"/>
  <c r="P193" i="2"/>
  <c r="Q193" i="2" s="1"/>
  <c r="P192" i="2"/>
  <c r="Q192" i="2" s="1"/>
  <c r="P191" i="2"/>
  <c r="Q191" i="2" s="1"/>
  <c r="P190" i="2"/>
  <c r="Q190" i="2" s="1"/>
  <c r="P189" i="2"/>
  <c r="P188" i="2"/>
  <c r="Q188" i="2" s="1"/>
  <c r="P187" i="2"/>
  <c r="Q187" i="2" s="1"/>
  <c r="P186" i="2"/>
  <c r="Q186" i="2" s="1"/>
  <c r="P185" i="2"/>
  <c r="Q185" i="2" s="1"/>
  <c r="P184" i="2"/>
  <c r="Q184" i="2" s="1"/>
  <c r="P183" i="2"/>
  <c r="Q183" i="2" s="1"/>
  <c r="P182" i="2"/>
  <c r="Q182" i="2" s="1"/>
  <c r="P181" i="2"/>
  <c r="P180" i="2"/>
  <c r="Q180" i="2" s="1"/>
  <c r="P179" i="2"/>
  <c r="Q179" i="2" s="1"/>
  <c r="P178" i="2"/>
  <c r="Q178" i="2" s="1"/>
  <c r="P177" i="2"/>
  <c r="Q177" i="2" s="1"/>
  <c r="P176" i="2"/>
  <c r="Q176" i="2" s="1"/>
  <c r="P175" i="2"/>
  <c r="Q175" i="2" s="1"/>
  <c r="P174" i="2"/>
  <c r="Q174" i="2" s="1"/>
  <c r="P173" i="2"/>
  <c r="P172" i="2"/>
  <c r="Q172" i="2" s="1"/>
  <c r="P171" i="2"/>
  <c r="Q171" i="2" s="1"/>
  <c r="P170" i="2"/>
  <c r="Q170" i="2" s="1"/>
  <c r="P169" i="2"/>
  <c r="Q169" i="2" s="1"/>
  <c r="P168" i="2"/>
  <c r="Q168" i="2" s="1"/>
  <c r="P167" i="2"/>
  <c r="Q167" i="2" s="1"/>
  <c r="P166" i="2"/>
  <c r="Q166" i="2" s="1"/>
  <c r="P165" i="2"/>
  <c r="P164" i="2"/>
  <c r="Q164" i="2" s="1"/>
  <c r="P163" i="2"/>
  <c r="Q163" i="2" s="1"/>
  <c r="P162" i="2"/>
  <c r="Q162" i="2" s="1"/>
  <c r="P161" i="2"/>
  <c r="Q161" i="2" s="1"/>
  <c r="P160" i="2"/>
  <c r="Q160" i="2" s="1"/>
  <c r="P159" i="2"/>
  <c r="Q159" i="2" s="1"/>
  <c r="P158" i="2"/>
  <c r="Q158" i="2" s="1"/>
  <c r="P157" i="2"/>
  <c r="P156" i="2"/>
  <c r="Q156" i="2" s="1"/>
  <c r="P155" i="2"/>
  <c r="Q155" i="2" s="1"/>
  <c r="P154" i="2"/>
  <c r="Q154" i="2" s="1"/>
  <c r="P153" i="2"/>
  <c r="Q153" i="2" s="1"/>
  <c r="P152" i="2"/>
  <c r="Q152" i="2" s="1"/>
  <c r="P151" i="2"/>
  <c r="Q151" i="2" s="1"/>
  <c r="P150" i="2"/>
  <c r="Q150" i="2" s="1"/>
  <c r="P149" i="2"/>
  <c r="P148" i="2"/>
  <c r="Q148" i="2" s="1"/>
  <c r="P147" i="2"/>
  <c r="Q147" i="2" s="1"/>
  <c r="P146" i="2"/>
  <c r="Q146" i="2" s="1"/>
  <c r="P145" i="2"/>
  <c r="Q145" i="2" s="1"/>
  <c r="P144" i="2"/>
  <c r="Q144" i="2" s="1"/>
  <c r="P143" i="2"/>
  <c r="Q143" i="2" s="1"/>
  <c r="P142" i="2"/>
  <c r="Q142" i="2" s="1"/>
  <c r="P141" i="2"/>
  <c r="P140" i="2"/>
  <c r="Q140" i="2" s="1"/>
  <c r="P139" i="2"/>
  <c r="Q139" i="2" s="1"/>
  <c r="P138" i="2"/>
  <c r="Q138" i="2" s="1"/>
  <c r="P137" i="2"/>
  <c r="Q137" i="2" s="1"/>
  <c r="P136" i="2"/>
  <c r="Q136" i="2" s="1"/>
  <c r="P135" i="2"/>
  <c r="Q135" i="2" s="1"/>
  <c r="P134" i="2"/>
  <c r="Q134" i="2" s="1"/>
  <c r="P133" i="2"/>
  <c r="P132" i="2"/>
  <c r="Q132" i="2" s="1"/>
  <c r="P131" i="2"/>
  <c r="Q131" i="2" s="1"/>
  <c r="P130" i="2"/>
  <c r="Q130" i="2" s="1"/>
  <c r="P129" i="2"/>
  <c r="Q129" i="2" s="1"/>
  <c r="P128" i="2"/>
  <c r="Q128" i="2" s="1"/>
  <c r="P127" i="2"/>
  <c r="Q127" i="2" s="1"/>
  <c r="P126" i="2"/>
  <c r="P125" i="2"/>
  <c r="Q125" i="2" s="1"/>
  <c r="P124" i="2"/>
  <c r="P123" i="2"/>
  <c r="Q123" i="2" s="1"/>
  <c r="P122" i="2"/>
  <c r="P121" i="2"/>
  <c r="Q121" i="2" s="1"/>
  <c r="P120" i="2"/>
  <c r="P119" i="2"/>
  <c r="Q119" i="2" s="1"/>
  <c r="P118" i="2"/>
  <c r="P117" i="2"/>
  <c r="Q117" i="2" s="1"/>
  <c r="P116" i="2"/>
  <c r="P115" i="2"/>
  <c r="Q115" i="2" s="1"/>
  <c r="P114" i="2"/>
  <c r="P113" i="2"/>
  <c r="Q113" i="2" s="1"/>
  <c r="P112" i="2"/>
  <c r="P111" i="2"/>
  <c r="Q111" i="2" s="1"/>
  <c r="P110" i="2"/>
  <c r="P109" i="2"/>
  <c r="Q109" i="2" s="1"/>
  <c r="P108" i="2"/>
  <c r="P107" i="2"/>
  <c r="Q107" i="2" s="1"/>
  <c r="P106" i="2"/>
  <c r="P105" i="2"/>
  <c r="Q105" i="2" s="1"/>
  <c r="P104" i="2"/>
  <c r="P103" i="2"/>
  <c r="Q103" i="2" s="1"/>
  <c r="P102" i="2"/>
  <c r="P101" i="2"/>
  <c r="Q101" i="2" s="1"/>
  <c r="P100" i="2"/>
  <c r="P99" i="2"/>
  <c r="Q99" i="2" s="1"/>
  <c r="P98" i="2"/>
  <c r="P97" i="2"/>
  <c r="Q97" i="2" s="1"/>
  <c r="P96" i="2"/>
  <c r="P95" i="2"/>
  <c r="Q95" i="2" s="1"/>
  <c r="P94" i="2"/>
  <c r="P93" i="2"/>
  <c r="Q93" i="2" s="1"/>
  <c r="P92" i="2"/>
  <c r="P91" i="2"/>
  <c r="Q91" i="2" s="1"/>
  <c r="P90" i="2"/>
  <c r="P89" i="2"/>
  <c r="Q89" i="2" s="1"/>
  <c r="P88" i="2"/>
  <c r="P87" i="2"/>
  <c r="Q87" i="2" s="1"/>
  <c r="P86" i="2"/>
  <c r="P85" i="2"/>
  <c r="Q85" i="2" s="1"/>
  <c r="P84" i="2"/>
  <c r="P83" i="2"/>
  <c r="Q83" i="2" s="1"/>
  <c r="P82" i="2"/>
  <c r="P81" i="2"/>
  <c r="Q81" i="2" s="1"/>
  <c r="P80" i="2"/>
  <c r="P79" i="2"/>
  <c r="Q79" i="2" s="1"/>
  <c r="P78" i="2"/>
  <c r="P77" i="2"/>
  <c r="Q77" i="2" s="1"/>
  <c r="P76" i="2"/>
  <c r="P75" i="2"/>
  <c r="Q75" i="2" s="1"/>
  <c r="P74" i="2"/>
  <c r="P73" i="2"/>
  <c r="Q73" i="2" s="1"/>
  <c r="P72" i="2"/>
  <c r="P71" i="2"/>
  <c r="Q71" i="2" s="1"/>
  <c r="P70" i="2"/>
  <c r="P69" i="2"/>
  <c r="Q69" i="2" s="1"/>
  <c r="P68" i="2"/>
  <c r="P67" i="2"/>
  <c r="Q67" i="2" s="1"/>
  <c r="P66" i="2"/>
  <c r="P65" i="2"/>
  <c r="Q65" i="2" s="1"/>
  <c r="P64" i="2"/>
  <c r="P63" i="2"/>
  <c r="Q63" i="2" s="1"/>
  <c r="P62" i="2"/>
  <c r="P61" i="2"/>
  <c r="Q61" i="2" s="1"/>
  <c r="P60" i="2"/>
  <c r="P59" i="2"/>
  <c r="Q59" i="2" s="1"/>
  <c r="P58" i="2"/>
  <c r="P57" i="2"/>
  <c r="Q57" i="2" s="1"/>
  <c r="P56" i="2"/>
  <c r="P55" i="2"/>
  <c r="Q55" i="2" s="1"/>
  <c r="P54" i="2"/>
  <c r="P53" i="2"/>
  <c r="Q53" i="2" s="1"/>
  <c r="P52" i="2"/>
  <c r="P51" i="2"/>
  <c r="Q51" i="2" s="1"/>
  <c r="P50" i="2"/>
  <c r="P49" i="2"/>
  <c r="Q49" i="2" s="1"/>
  <c r="P48" i="2"/>
  <c r="P47" i="2"/>
  <c r="Q47" i="2" s="1"/>
  <c r="P46" i="2"/>
  <c r="P45" i="2"/>
  <c r="Q45" i="2" s="1"/>
  <c r="P44" i="2"/>
  <c r="P43" i="2"/>
  <c r="Q43" i="2" s="1"/>
  <c r="P42" i="2"/>
  <c r="P41" i="2"/>
  <c r="Q41" i="2" s="1"/>
  <c r="P40" i="2"/>
  <c r="P39" i="2"/>
  <c r="Q39" i="2" s="1"/>
  <c r="P38" i="2"/>
  <c r="P37" i="2"/>
  <c r="Q37" i="2" s="1"/>
  <c r="P36" i="2"/>
  <c r="P35" i="2"/>
  <c r="Q35" i="2" s="1"/>
  <c r="P34" i="2"/>
  <c r="P33" i="2"/>
  <c r="Q33" i="2" s="1"/>
  <c r="P32" i="2"/>
  <c r="P31" i="2"/>
  <c r="Q31" i="2" s="1"/>
  <c r="P30" i="2"/>
  <c r="P29" i="2"/>
  <c r="Q29" i="2" s="1"/>
  <c r="P28" i="2"/>
  <c r="P27" i="2"/>
  <c r="Q27" i="2" s="1"/>
  <c r="P26" i="2"/>
  <c r="P25" i="2"/>
  <c r="Q25" i="2" s="1"/>
  <c r="P24" i="2"/>
  <c r="P23" i="2"/>
  <c r="Q23" i="2" s="1"/>
  <c r="P22" i="2"/>
  <c r="P21" i="2"/>
  <c r="Q21" i="2" s="1"/>
  <c r="P20" i="2"/>
  <c r="P19" i="2"/>
  <c r="Q19" i="2" s="1"/>
  <c r="P18" i="2"/>
  <c r="P17" i="2"/>
  <c r="Q17" i="2" s="1"/>
  <c r="P16" i="2"/>
  <c r="P15" i="2"/>
  <c r="Q15" i="2" s="1"/>
  <c r="P14" i="2"/>
  <c r="P13" i="2"/>
  <c r="Q13" i="2" s="1"/>
  <c r="P12" i="2"/>
  <c r="P11" i="2"/>
  <c r="Q11" i="2" s="1"/>
  <c r="P10" i="2"/>
  <c r="P9" i="2"/>
  <c r="Q9" i="2" s="1"/>
  <c r="P8" i="2"/>
  <c r="P7" i="2"/>
  <c r="Q7" i="2" s="1"/>
  <c r="P6" i="2"/>
  <c r="P5" i="2"/>
  <c r="Q5" i="2" s="1"/>
  <c r="P4" i="2"/>
  <c r="P3" i="2"/>
  <c r="Q3" i="2" s="1"/>
  <c r="P2" i="2"/>
  <c r="Q2" i="2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116" i="5"/>
  <c r="D115" i="5"/>
  <c r="D114" i="5"/>
  <c r="D113" i="5"/>
  <c r="D112" i="5"/>
  <c r="D111" i="5"/>
  <c r="D110" i="5"/>
  <c r="D109" i="5"/>
  <c r="D108" i="5"/>
  <c r="D107" i="5"/>
  <c r="D106" i="5"/>
  <c r="G102" i="5"/>
  <c r="F102" i="5"/>
  <c r="E102" i="5"/>
  <c r="D102" i="5"/>
  <c r="C102" i="5"/>
  <c r="B102" i="5"/>
  <c r="G101" i="5"/>
  <c r="F101" i="5"/>
  <c r="E101" i="5"/>
  <c r="D101" i="5"/>
  <c r="C101" i="5"/>
  <c r="B101" i="5"/>
  <c r="G100" i="5"/>
  <c r="F100" i="5"/>
  <c r="E100" i="5"/>
  <c r="D100" i="5"/>
  <c r="C100" i="5"/>
  <c r="B100" i="5"/>
  <c r="G99" i="5"/>
  <c r="F99" i="5"/>
  <c r="E99" i="5"/>
  <c r="D99" i="5"/>
  <c r="C99" i="5"/>
  <c r="B99" i="5"/>
  <c r="G98" i="5"/>
  <c r="F98" i="5"/>
  <c r="E98" i="5"/>
  <c r="D98" i="5"/>
  <c r="C98" i="5"/>
  <c r="B98" i="5"/>
  <c r="G97" i="5"/>
  <c r="F97" i="5"/>
  <c r="E97" i="5"/>
  <c r="D97" i="5"/>
  <c r="C97" i="5"/>
  <c r="B97" i="5"/>
  <c r="G96" i="5"/>
  <c r="F96" i="5"/>
  <c r="E96" i="5"/>
  <c r="D96" i="5"/>
  <c r="C96" i="5"/>
  <c r="B96" i="5"/>
  <c r="G95" i="5"/>
  <c r="F95" i="5"/>
  <c r="E95" i="5"/>
  <c r="D95" i="5"/>
  <c r="C95" i="5"/>
  <c r="B95" i="5"/>
  <c r="G94" i="5"/>
  <c r="F94" i="5"/>
  <c r="E94" i="5"/>
  <c r="D94" i="5"/>
  <c r="C94" i="5"/>
  <c r="B94" i="5"/>
  <c r="G93" i="5"/>
  <c r="F93" i="5"/>
  <c r="E93" i="5"/>
  <c r="D93" i="5"/>
  <c r="C93" i="5"/>
  <c r="B93" i="5"/>
  <c r="G92" i="5"/>
  <c r="F92" i="5"/>
  <c r="E92" i="5"/>
  <c r="D92" i="5"/>
  <c r="C92" i="5"/>
  <c r="B92" i="5"/>
  <c r="G91" i="5"/>
  <c r="F91" i="5"/>
  <c r="E91" i="5"/>
  <c r="D91" i="5"/>
  <c r="C91" i="5"/>
  <c r="B91" i="5"/>
  <c r="G90" i="5"/>
  <c r="F90" i="5"/>
  <c r="E90" i="5"/>
  <c r="D90" i="5"/>
  <c r="C90" i="5"/>
  <c r="B90" i="5"/>
  <c r="G89" i="5"/>
  <c r="F89" i="5"/>
  <c r="E89" i="5"/>
  <c r="D89" i="5"/>
  <c r="C89" i="5"/>
  <c r="B89" i="5"/>
  <c r="G88" i="5"/>
  <c r="F88" i="5"/>
  <c r="E88" i="5"/>
  <c r="D88" i="5"/>
  <c r="C88" i="5"/>
  <c r="B88" i="5"/>
  <c r="G87" i="5"/>
  <c r="F87" i="5"/>
  <c r="E87" i="5"/>
  <c r="D87" i="5"/>
  <c r="C87" i="5"/>
  <c r="B87" i="5"/>
  <c r="G86" i="5"/>
  <c r="F86" i="5"/>
  <c r="E86" i="5"/>
  <c r="D86" i="5"/>
  <c r="C86" i="5"/>
  <c r="B86" i="5"/>
  <c r="G85" i="5"/>
  <c r="F85" i="5"/>
  <c r="E85" i="5"/>
  <c r="D85" i="5"/>
  <c r="C85" i="5"/>
  <c r="B85" i="5"/>
  <c r="G84" i="5"/>
  <c r="F84" i="5"/>
  <c r="E84" i="5"/>
  <c r="D84" i="5"/>
  <c r="C84" i="5"/>
  <c r="B84" i="5"/>
  <c r="G83" i="5"/>
  <c r="F83" i="5"/>
  <c r="E83" i="5"/>
  <c r="D83" i="5"/>
  <c r="C83" i="5"/>
  <c r="B83" i="5"/>
  <c r="G82" i="5"/>
  <c r="F82" i="5"/>
  <c r="E82" i="5"/>
  <c r="D82" i="5"/>
  <c r="C82" i="5"/>
  <c r="B82" i="5"/>
  <c r="G81" i="5"/>
  <c r="F81" i="5"/>
  <c r="E81" i="5"/>
  <c r="D81" i="5"/>
  <c r="C81" i="5"/>
  <c r="B81" i="5"/>
  <c r="G80" i="5"/>
  <c r="F80" i="5"/>
  <c r="E80" i="5"/>
  <c r="D80" i="5"/>
  <c r="C80" i="5"/>
  <c r="B80" i="5"/>
  <c r="G79" i="5"/>
  <c r="F79" i="5"/>
  <c r="E79" i="5"/>
  <c r="D79" i="5"/>
  <c r="C79" i="5"/>
  <c r="B79" i="5"/>
  <c r="G78" i="5"/>
  <c r="F78" i="5"/>
  <c r="E78" i="5"/>
  <c r="D78" i="5"/>
  <c r="C78" i="5"/>
  <c r="B78" i="5"/>
  <c r="G77" i="5"/>
  <c r="F77" i="5"/>
  <c r="E77" i="5"/>
  <c r="D77" i="5"/>
  <c r="C77" i="5"/>
  <c r="B77" i="5"/>
  <c r="G76" i="5"/>
  <c r="F76" i="5"/>
  <c r="E76" i="5"/>
  <c r="D76" i="5"/>
  <c r="C76" i="5"/>
  <c r="B76" i="5"/>
  <c r="G75" i="5"/>
  <c r="F75" i="5"/>
  <c r="E75" i="5"/>
  <c r="D75" i="5"/>
  <c r="C75" i="5"/>
  <c r="B75" i="5"/>
  <c r="G74" i="5"/>
  <c r="F74" i="5"/>
  <c r="E74" i="5"/>
  <c r="D74" i="5"/>
  <c r="C74" i="5"/>
  <c r="B74" i="5"/>
  <c r="G73" i="5"/>
  <c r="F73" i="5"/>
  <c r="E73" i="5"/>
  <c r="D73" i="5"/>
  <c r="C73" i="5"/>
  <c r="B73" i="5"/>
  <c r="G72" i="5"/>
  <c r="F72" i="5"/>
  <c r="E72" i="5"/>
  <c r="D72" i="5"/>
  <c r="C72" i="5"/>
  <c r="B72" i="5"/>
  <c r="G71" i="5"/>
  <c r="F71" i="5"/>
  <c r="E71" i="5"/>
  <c r="D71" i="5"/>
  <c r="C71" i="5"/>
  <c r="B71" i="5"/>
  <c r="G70" i="5"/>
  <c r="F70" i="5"/>
  <c r="E70" i="5"/>
  <c r="D70" i="5"/>
  <c r="C70" i="5"/>
  <c r="B70" i="5"/>
  <c r="G69" i="5"/>
  <c r="F69" i="5"/>
  <c r="E69" i="5"/>
  <c r="D69" i="5"/>
  <c r="C69" i="5"/>
  <c r="B69" i="5"/>
  <c r="G68" i="5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53" i="5"/>
  <c r="F53" i="5"/>
  <c r="E53" i="5"/>
  <c r="D53" i="5"/>
  <c r="C53" i="5"/>
  <c r="B53" i="5"/>
  <c r="G52" i="5"/>
  <c r="F52" i="5"/>
  <c r="E52" i="5"/>
  <c r="D52" i="5"/>
  <c r="C52" i="5"/>
  <c r="B52" i="5"/>
  <c r="G51" i="5"/>
  <c r="F51" i="5"/>
  <c r="E51" i="5"/>
  <c r="D51" i="5"/>
  <c r="C51" i="5"/>
  <c r="B51" i="5"/>
  <c r="G50" i="5"/>
  <c r="F50" i="5"/>
  <c r="E50" i="5"/>
  <c r="D50" i="5"/>
  <c r="C50" i="5"/>
  <c r="B50" i="5"/>
  <c r="G49" i="5"/>
  <c r="F49" i="5"/>
  <c r="E49" i="5"/>
  <c r="D49" i="5"/>
  <c r="C49" i="5"/>
  <c r="B49" i="5"/>
  <c r="G48" i="5"/>
  <c r="F48" i="5"/>
  <c r="E48" i="5"/>
  <c r="D48" i="5"/>
  <c r="C48" i="5"/>
  <c r="B48" i="5"/>
  <c r="G47" i="5"/>
  <c r="F47" i="5"/>
  <c r="E47" i="5"/>
  <c r="D47" i="5"/>
  <c r="C47" i="5"/>
  <c r="B47" i="5"/>
  <c r="G46" i="5"/>
  <c r="F46" i="5"/>
  <c r="E46" i="5"/>
  <c r="D46" i="5"/>
  <c r="C46" i="5"/>
  <c r="B46" i="5"/>
  <c r="G45" i="5"/>
  <c r="F45" i="5"/>
  <c r="E45" i="5"/>
  <c r="D45" i="5"/>
  <c r="C45" i="5"/>
  <c r="B45" i="5"/>
  <c r="G44" i="5"/>
  <c r="F44" i="5"/>
  <c r="E44" i="5"/>
  <c r="D44" i="5"/>
  <c r="C44" i="5"/>
  <c r="B44" i="5"/>
  <c r="G43" i="5"/>
  <c r="F43" i="5"/>
  <c r="E43" i="5"/>
  <c r="D43" i="5"/>
  <c r="C43" i="5"/>
  <c r="B43" i="5"/>
  <c r="G42" i="5"/>
  <c r="F42" i="5"/>
  <c r="E42" i="5"/>
  <c r="D42" i="5"/>
  <c r="C42" i="5"/>
  <c r="B42" i="5"/>
  <c r="G41" i="5"/>
  <c r="F41" i="5"/>
  <c r="E41" i="5"/>
  <c r="D41" i="5"/>
  <c r="C41" i="5"/>
  <c r="B41" i="5"/>
  <c r="G40" i="5"/>
  <c r="F40" i="5"/>
  <c r="E40" i="5"/>
  <c r="D40" i="5"/>
  <c r="C40" i="5"/>
  <c r="B40" i="5"/>
  <c r="G39" i="5"/>
  <c r="F39" i="5"/>
  <c r="E39" i="5"/>
  <c r="D39" i="5"/>
  <c r="C39" i="5"/>
  <c r="B39" i="5"/>
  <c r="G38" i="5"/>
  <c r="F38" i="5"/>
  <c r="E38" i="5"/>
  <c r="D38" i="5"/>
  <c r="C38" i="5"/>
  <c r="B38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G32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H7" i="5" l="1"/>
  <c r="H11" i="5"/>
  <c r="H23" i="5"/>
  <c r="H27" i="5"/>
  <c r="H35" i="5"/>
  <c r="H43" i="5"/>
  <c r="H51" i="5"/>
  <c r="H55" i="5"/>
  <c r="H63" i="5"/>
  <c r="H67" i="5"/>
  <c r="H75" i="5"/>
  <c r="H79" i="5"/>
  <c r="H83" i="5"/>
  <c r="H87" i="5"/>
  <c r="H91" i="5"/>
  <c r="H99" i="5"/>
  <c r="H15" i="5"/>
  <c r="H19" i="5"/>
  <c r="H31" i="5"/>
  <c r="H39" i="5"/>
  <c r="H47" i="5"/>
  <c r="H59" i="5"/>
  <c r="H71" i="5"/>
  <c r="H95" i="5"/>
  <c r="H6" i="5"/>
  <c r="H14" i="5"/>
  <c r="H30" i="5"/>
  <c r="H38" i="5"/>
  <c r="H50" i="5"/>
  <c r="H58" i="5"/>
  <c r="H66" i="5"/>
  <c r="H74" i="5"/>
  <c r="H78" i="5"/>
  <c r="H82" i="5"/>
  <c r="H86" i="5"/>
  <c r="H90" i="5"/>
  <c r="H94" i="5"/>
  <c r="H10" i="5"/>
  <c r="H18" i="5"/>
  <c r="H26" i="5"/>
  <c r="H34" i="5"/>
  <c r="H42" i="5"/>
  <c r="H46" i="5"/>
  <c r="H54" i="5"/>
  <c r="H62" i="5"/>
  <c r="H70" i="5"/>
  <c r="H98" i="5"/>
  <c r="H102" i="5"/>
  <c r="H28" i="5"/>
  <c r="H24" i="5"/>
  <c r="H25" i="5"/>
  <c r="H29" i="5"/>
  <c r="H32" i="5"/>
  <c r="H33" i="5"/>
  <c r="H36" i="5"/>
  <c r="H37" i="5"/>
  <c r="H40" i="5"/>
  <c r="H41" i="5"/>
  <c r="H44" i="5"/>
  <c r="H45" i="5"/>
  <c r="H48" i="5"/>
  <c r="H49" i="5"/>
  <c r="H52" i="5"/>
  <c r="H53" i="5"/>
  <c r="H56" i="5"/>
  <c r="H57" i="5"/>
  <c r="H60" i="5"/>
  <c r="H61" i="5"/>
  <c r="H64" i="5"/>
  <c r="H65" i="5"/>
  <c r="H68" i="5"/>
  <c r="H69" i="5"/>
  <c r="H72" i="5"/>
  <c r="H73" i="5"/>
  <c r="H76" i="5"/>
  <c r="H77" i="5"/>
  <c r="H80" i="5"/>
  <c r="H81" i="5"/>
  <c r="H84" i="5"/>
  <c r="H85" i="5"/>
  <c r="H88" i="5"/>
  <c r="H89" i="5"/>
  <c r="H92" i="5"/>
  <c r="H93" i="5"/>
  <c r="H96" i="5"/>
  <c r="H97" i="5"/>
  <c r="H100" i="5"/>
  <c r="H101" i="5"/>
  <c r="H22" i="5"/>
  <c r="H4" i="5"/>
  <c r="H5" i="5"/>
  <c r="H8" i="5"/>
  <c r="H9" i="5"/>
  <c r="H12" i="5"/>
  <c r="H13" i="5"/>
  <c r="H16" i="5"/>
  <c r="H17" i="5"/>
  <c r="H20" i="5"/>
  <c r="H21" i="5"/>
  <c r="H3" i="5"/>
  <c r="H2" i="5"/>
  <c r="I594" i="2"/>
  <c r="J594" i="2" s="1"/>
  <c r="I596" i="2"/>
  <c r="J596" i="2" s="1"/>
  <c r="I598" i="2"/>
  <c r="J598" i="2" s="1"/>
  <c r="I600" i="2"/>
  <c r="J600" i="2" s="1"/>
  <c r="I602" i="2"/>
  <c r="J602" i="2" s="1"/>
  <c r="I604" i="2"/>
  <c r="J604" i="2" s="1"/>
  <c r="I606" i="2"/>
  <c r="J608" i="2"/>
  <c r="I610" i="2"/>
  <c r="J610" i="2" s="1"/>
  <c r="I612" i="2"/>
  <c r="J612" i="2" s="1"/>
  <c r="I592" i="2"/>
  <c r="J592" i="2" s="1"/>
  <c r="I544" i="2"/>
  <c r="J544" i="2" s="1"/>
  <c r="J543" i="2"/>
  <c r="I542" i="2"/>
  <c r="J542" i="2" s="1"/>
  <c r="J541" i="2"/>
  <c r="I540" i="2"/>
  <c r="J540" i="2" s="1"/>
  <c r="J539" i="2"/>
  <c r="I538" i="2"/>
  <c r="J538" i="2" s="1"/>
  <c r="J537" i="2"/>
  <c r="I536" i="2"/>
  <c r="J536" i="2" s="1"/>
  <c r="J535" i="2"/>
  <c r="I534" i="2"/>
  <c r="J534" i="2" s="1"/>
  <c r="J533" i="2"/>
  <c r="I532" i="2"/>
  <c r="J532" i="2" s="1"/>
  <c r="J531" i="2"/>
  <c r="I530" i="2"/>
  <c r="J530" i="2" s="1"/>
  <c r="J529" i="2"/>
  <c r="I528" i="2"/>
  <c r="J528" i="2" s="1"/>
  <c r="J527" i="2"/>
  <c r="I526" i="2"/>
  <c r="J526" i="2" s="1"/>
  <c r="J525" i="2"/>
  <c r="I524" i="2"/>
  <c r="J524" i="2" s="1"/>
  <c r="J523" i="2"/>
  <c r="J522" i="2"/>
  <c r="I522" i="2"/>
  <c r="I480" i="2"/>
  <c r="I482" i="2"/>
  <c r="J482" i="2" s="1"/>
  <c r="I484" i="2"/>
  <c r="J484" i="2" s="1"/>
  <c r="I486" i="2"/>
  <c r="J486" i="2" s="1"/>
  <c r="I488" i="2"/>
  <c r="J488" i="2" s="1"/>
  <c r="I490" i="2"/>
  <c r="J490" i="2" s="1"/>
  <c r="I492" i="2"/>
  <c r="J492" i="2" s="1"/>
  <c r="I494" i="2"/>
  <c r="J494" i="2" s="1"/>
  <c r="I496" i="2"/>
  <c r="I498" i="2"/>
  <c r="J498" i="2" s="1"/>
  <c r="I500" i="2"/>
  <c r="J500" i="2" s="1"/>
  <c r="I502" i="2"/>
  <c r="J502" i="2" s="1"/>
  <c r="I504" i="2"/>
  <c r="J504" i="2" s="1"/>
  <c r="I506" i="2"/>
  <c r="J506" i="2" s="1"/>
  <c r="I508" i="2"/>
  <c r="J508" i="2" s="1"/>
  <c r="I510" i="2"/>
  <c r="J510" i="2" s="1"/>
  <c r="I512" i="2"/>
  <c r="I514" i="2"/>
  <c r="J514" i="2" s="1"/>
  <c r="I516" i="2"/>
  <c r="J516" i="2" s="1"/>
  <c r="I518" i="2"/>
  <c r="J518" i="2" s="1"/>
  <c r="I520" i="2"/>
  <c r="I478" i="2"/>
  <c r="J478" i="2" s="1"/>
  <c r="J503" i="2"/>
  <c r="J501" i="2"/>
  <c r="J499" i="2"/>
  <c r="J497" i="2"/>
  <c r="J496" i="2"/>
  <c r="J495" i="2"/>
  <c r="J493" i="2"/>
  <c r="J491" i="2"/>
  <c r="J489" i="2"/>
  <c r="J487" i="2"/>
  <c r="J485" i="2"/>
  <c r="J483" i="2"/>
  <c r="J481" i="2"/>
  <c r="J480" i="2"/>
  <c r="J479" i="2"/>
  <c r="J477" i="2"/>
  <c r="J476" i="2"/>
  <c r="J475" i="2"/>
  <c r="J474" i="2"/>
  <c r="J473" i="2"/>
  <c r="J472" i="2"/>
  <c r="J471" i="2"/>
  <c r="J470" i="2"/>
  <c r="J469" i="2"/>
  <c r="J468" i="2"/>
  <c r="I438" i="2"/>
  <c r="J438" i="2" s="1"/>
  <c r="J437" i="2"/>
  <c r="I424" i="2"/>
  <c r="I425" i="2" s="1"/>
  <c r="J423" i="2"/>
  <c r="J422" i="2"/>
  <c r="J421" i="2"/>
  <c r="J420" i="2"/>
  <c r="J419" i="2"/>
  <c r="J418" i="2"/>
  <c r="J417" i="2"/>
  <c r="J416" i="2"/>
  <c r="J415" i="2"/>
  <c r="J414" i="2"/>
  <c r="J413" i="2"/>
  <c r="J367" i="2"/>
  <c r="J368" i="2"/>
  <c r="I383" i="2"/>
  <c r="I384" i="2" s="1"/>
  <c r="I385" i="2" s="1"/>
  <c r="J382" i="2"/>
  <c r="I369" i="2"/>
  <c r="I370" i="2" s="1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I242" i="2"/>
  <c r="I243" i="2" s="1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21" i="2"/>
  <c r="E241" i="2"/>
  <c r="P241" i="2" s="1"/>
  <c r="Q241" i="2" s="1"/>
  <c r="E243" i="2"/>
  <c r="P243" i="2" s="1"/>
  <c r="Q243" i="2" s="1"/>
  <c r="E245" i="2"/>
  <c r="P245" i="2" s="1"/>
  <c r="Q245" i="2" s="1"/>
  <c r="E247" i="2"/>
  <c r="P247" i="2" s="1"/>
  <c r="Q247" i="2" s="1"/>
  <c r="E249" i="2"/>
  <c r="P249" i="2" s="1"/>
  <c r="Q249" i="2" s="1"/>
  <c r="E251" i="2"/>
  <c r="P251" i="2" s="1"/>
  <c r="Q251" i="2" s="1"/>
  <c r="E253" i="2"/>
  <c r="P253" i="2" s="1"/>
  <c r="Q253" i="2" s="1"/>
  <c r="E255" i="2"/>
  <c r="P255" i="2" s="1"/>
  <c r="Q255" i="2" s="1"/>
  <c r="E257" i="2"/>
  <c r="P257" i="2" s="1"/>
  <c r="Q257" i="2" s="1"/>
  <c r="E259" i="2"/>
  <c r="P259" i="2" s="1"/>
  <c r="Q259" i="2" s="1"/>
  <c r="E261" i="2"/>
  <c r="P261" i="2" s="1"/>
  <c r="Q261" i="2" s="1"/>
  <c r="E263" i="2"/>
  <c r="P263" i="2" s="1"/>
  <c r="Q263" i="2" s="1"/>
  <c r="E265" i="2"/>
  <c r="P265" i="2" s="1"/>
  <c r="Q265" i="2" s="1"/>
  <c r="E267" i="2"/>
  <c r="P267" i="2" s="1"/>
  <c r="Q267" i="2" s="1"/>
  <c r="E269" i="2"/>
  <c r="P269" i="2" s="1"/>
  <c r="Q269" i="2" s="1"/>
  <c r="E271" i="2"/>
  <c r="P271" i="2" s="1"/>
  <c r="Q271" i="2" s="1"/>
  <c r="E273" i="2"/>
  <c r="P273" i="2" s="1"/>
  <c r="Q273" i="2" s="1"/>
  <c r="E275" i="2"/>
  <c r="P275" i="2" s="1"/>
  <c r="Q275" i="2" s="1"/>
  <c r="E277" i="2"/>
  <c r="P277" i="2" s="1"/>
  <c r="Q277" i="2" s="1"/>
  <c r="E279" i="2"/>
  <c r="P279" i="2" s="1"/>
  <c r="Q279" i="2" s="1"/>
  <c r="E281" i="2"/>
  <c r="P281" i="2" s="1"/>
  <c r="Q281" i="2" s="1"/>
  <c r="E283" i="2"/>
  <c r="P283" i="2" s="1"/>
  <c r="Q283" i="2" s="1"/>
  <c r="E285" i="2"/>
  <c r="P285" i="2" s="1"/>
  <c r="Q285" i="2" s="1"/>
  <c r="E287" i="2"/>
  <c r="P287" i="2" s="1"/>
  <c r="Q287" i="2" s="1"/>
  <c r="E289" i="2"/>
  <c r="P289" i="2" s="1"/>
  <c r="Q289" i="2" s="1"/>
  <c r="E291" i="2"/>
  <c r="P291" i="2" s="1"/>
  <c r="Q291" i="2" s="1"/>
  <c r="E293" i="2"/>
  <c r="P293" i="2" s="1"/>
  <c r="Q293" i="2" s="1"/>
  <c r="E295" i="2"/>
  <c r="P295" i="2" s="1"/>
  <c r="Q295" i="2" s="1"/>
  <c r="E297" i="2"/>
  <c r="P297" i="2" s="1"/>
  <c r="Q297" i="2" s="1"/>
  <c r="E299" i="2"/>
  <c r="P299" i="2" s="1"/>
  <c r="Q299" i="2" s="1"/>
  <c r="E301" i="2"/>
  <c r="P301" i="2" s="1"/>
  <c r="Q301" i="2" s="1"/>
  <c r="E303" i="2"/>
  <c r="P303" i="2" s="1"/>
  <c r="Q303" i="2" s="1"/>
  <c r="E305" i="2"/>
  <c r="P305" i="2" s="1"/>
  <c r="Q305" i="2" s="1"/>
  <c r="E307" i="2"/>
  <c r="P307" i="2" s="1"/>
  <c r="Q307" i="2" s="1"/>
  <c r="E309" i="2"/>
  <c r="P309" i="2" s="1"/>
  <c r="Q309" i="2" s="1"/>
  <c r="E311" i="2"/>
  <c r="P311" i="2" s="1"/>
  <c r="Q311" i="2" s="1"/>
  <c r="E239" i="2"/>
  <c r="P239" i="2" s="1"/>
  <c r="Q239" i="2" s="1"/>
  <c r="I189" i="2"/>
  <c r="I190" i="2" s="1"/>
  <c r="J615" i="2"/>
  <c r="J614" i="2"/>
  <c r="J613" i="2"/>
  <c r="J611" i="2"/>
  <c r="J609" i="2"/>
  <c r="J607" i="2"/>
  <c r="J606" i="2"/>
  <c r="J605" i="2"/>
  <c r="J603" i="2"/>
  <c r="J601" i="2"/>
  <c r="J599" i="2"/>
  <c r="J597" i="2"/>
  <c r="J595" i="2"/>
  <c r="J593" i="2"/>
  <c r="J591" i="2"/>
  <c r="J521" i="2"/>
  <c r="J520" i="2"/>
  <c r="J519" i="2"/>
  <c r="J517" i="2"/>
  <c r="J515" i="2"/>
  <c r="J513" i="2"/>
  <c r="J512" i="2"/>
  <c r="J511" i="2"/>
  <c r="J509" i="2"/>
  <c r="J507" i="2"/>
  <c r="J505" i="2"/>
  <c r="J241" i="2"/>
  <c r="J188" i="2"/>
  <c r="I175" i="2"/>
  <c r="J175" i="2" s="1"/>
  <c r="J174" i="2"/>
  <c r="J7" i="2"/>
  <c r="J21" i="2"/>
  <c r="J27" i="2"/>
  <c r="J29" i="2"/>
  <c r="J32" i="2"/>
  <c r="J33" i="2"/>
  <c r="J37" i="2"/>
  <c r="J38" i="2"/>
  <c r="J41" i="2"/>
  <c r="J48" i="2"/>
  <c r="J49" i="2"/>
  <c r="J55" i="2"/>
  <c r="J59" i="2"/>
  <c r="J75" i="2"/>
  <c r="J84" i="2"/>
  <c r="J88" i="2"/>
  <c r="J92" i="2"/>
  <c r="J94" i="2"/>
  <c r="J99" i="2"/>
  <c r="J116" i="2"/>
  <c r="J128" i="2"/>
  <c r="J131" i="2"/>
  <c r="J159" i="2"/>
  <c r="J160" i="2"/>
  <c r="J169" i="2"/>
  <c r="J173" i="2"/>
  <c r="J2" i="2"/>
  <c r="I3" i="2"/>
  <c r="J3" i="2" s="1"/>
  <c r="I4" i="2"/>
  <c r="J4" i="2" s="1"/>
  <c r="I5" i="2"/>
  <c r="J5" i="2" s="1"/>
  <c r="I6" i="2"/>
  <c r="J6" i="2" s="1"/>
  <c r="I7" i="2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I22" i="2"/>
  <c r="J22" i="2" s="1"/>
  <c r="I23" i="2"/>
  <c r="J23" i="2" s="1"/>
  <c r="I24" i="2"/>
  <c r="J24" i="2" s="1"/>
  <c r="I25" i="2"/>
  <c r="J25" i="2" s="1"/>
  <c r="I26" i="2"/>
  <c r="J26" i="2" s="1"/>
  <c r="I27" i="2"/>
  <c r="I28" i="2"/>
  <c r="J28" i="2" s="1"/>
  <c r="I29" i="2"/>
  <c r="I30" i="2"/>
  <c r="J30" i="2" s="1"/>
  <c r="I31" i="2"/>
  <c r="J31" i="2" s="1"/>
  <c r="I32" i="2"/>
  <c r="I33" i="2"/>
  <c r="I34" i="2"/>
  <c r="J34" i="2" s="1"/>
  <c r="I35" i="2"/>
  <c r="J35" i="2" s="1"/>
  <c r="I36" i="2"/>
  <c r="J36" i="2" s="1"/>
  <c r="I37" i="2"/>
  <c r="I38" i="2"/>
  <c r="I39" i="2"/>
  <c r="J39" i="2" s="1"/>
  <c r="I40" i="2"/>
  <c r="J40" i="2" s="1"/>
  <c r="I41" i="2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I49" i="2"/>
  <c r="I50" i="2"/>
  <c r="J50" i="2" s="1"/>
  <c r="I51" i="2"/>
  <c r="J51" i="2" s="1"/>
  <c r="I52" i="2"/>
  <c r="J52" i="2" s="1"/>
  <c r="I53" i="2"/>
  <c r="J53" i="2" s="1"/>
  <c r="I54" i="2"/>
  <c r="J54" i="2" s="1"/>
  <c r="I55" i="2"/>
  <c r="I56" i="2"/>
  <c r="J56" i="2" s="1"/>
  <c r="I57" i="2"/>
  <c r="J57" i="2" s="1"/>
  <c r="I58" i="2"/>
  <c r="J58" i="2" s="1"/>
  <c r="I59" i="2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I85" i="2"/>
  <c r="J85" i="2" s="1"/>
  <c r="I86" i="2"/>
  <c r="J86" i="2" s="1"/>
  <c r="I87" i="2"/>
  <c r="J87" i="2" s="1"/>
  <c r="I88" i="2"/>
  <c r="I89" i="2"/>
  <c r="J89" i="2" s="1"/>
  <c r="I90" i="2"/>
  <c r="J90" i="2" s="1"/>
  <c r="I91" i="2"/>
  <c r="J91" i="2" s="1"/>
  <c r="I92" i="2"/>
  <c r="I93" i="2"/>
  <c r="J93" i="2" s="1"/>
  <c r="I94" i="2"/>
  <c r="I95" i="2"/>
  <c r="J95" i="2" s="1"/>
  <c r="I96" i="2"/>
  <c r="J96" i="2" s="1"/>
  <c r="I97" i="2"/>
  <c r="J97" i="2" s="1"/>
  <c r="I98" i="2"/>
  <c r="J98" i="2" s="1"/>
  <c r="I99" i="2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I129" i="2"/>
  <c r="J129" i="2" s="1"/>
  <c r="I130" i="2"/>
  <c r="J130" i="2" s="1"/>
  <c r="I131" i="2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I160" i="2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I170" i="2"/>
  <c r="J170" i="2" s="1"/>
  <c r="I171" i="2"/>
  <c r="J171" i="2" s="1"/>
  <c r="I172" i="2"/>
  <c r="J172" i="2" s="1"/>
  <c r="I173" i="2"/>
  <c r="I2" i="2"/>
  <c r="J383" i="2" l="1"/>
  <c r="J242" i="2"/>
  <c r="I244" i="2"/>
  <c r="I245" i="2" s="1"/>
  <c r="J243" i="2"/>
  <c r="J424" i="2"/>
  <c r="I439" i="2"/>
  <c r="I440" i="2" s="1"/>
  <c r="K242" i="2"/>
  <c r="K440" i="2"/>
  <c r="K237" i="2"/>
  <c r="K241" i="2"/>
  <c r="K385" i="2"/>
  <c r="K191" i="2"/>
  <c r="K310" i="2"/>
  <c r="K402" i="2"/>
  <c r="K208" i="2"/>
  <c r="K33" i="2"/>
  <c r="K165" i="2"/>
  <c r="K309" i="2"/>
  <c r="K457" i="2"/>
  <c r="K32" i="2"/>
  <c r="K220" i="2"/>
  <c r="K178" i="2"/>
  <c r="K278" i="2"/>
  <c r="K394" i="2"/>
  <c r="K554" i="2"/>
  <c r="K566" i="2"/>
  <c r="K578" i="2"/>
  <c r="K590" i="2"/>
  <c r="K602" i="2"/>
  <c r="K614" i="2"/>
  <c r="K200" i="2"/>
  <c r="K560" i="2"/>
  <c r="K584" i="2"/>
  <c r="K608" i="2"/>
  <c r="K9" i="2"/>
  <c r="K105" i="2"/>
  <c r="K277" i="2"/>
  <c r="K357" i="2"/>
  <c r="K449" i="2"/>
  <c r="K64" i="2"/>
  <c r="K228" i="2"/>
  <c r="K372" i="2"/>
  <c r="K548" i="2"/>
  <c r="K572" i="2"/>
  <c r="K596" i="2"/>
  <c r="K47" i="2"/>
  <c r="K107" i="2"/>
  <c r="K427" i="2"/>
  <c r="K103" i="2"/>
  <c r="K162" i="2"/>
  <c r="K166" i="2"/>
  <c r="K174" i="2"/>
  <c r="K194" i="2"/>
  <c r="K234" i="2"/>
  <c r="K254" i="2"/>
  <c r="K486" i="2"/>
  <c r="K502" i="2"/>
  <c r="K518" i="2"/>
  <c r="K522" i="2"/>
  <c r="K542" i="2"/>
  <c r="K368" i="2"/>
  <c r="K488" i="2"/>
  <c r="K520" i="2"/>
  <c r="K67" i="2"/>
  <c r="K253" i="2"/>
  <c r="K493" i="2"/>
  <c r="K509" i="2"/>
  <c r="K513" i="2"/>
  <c r="K529" i="2"/>
  <c r="K533" i="2"/>
  <c r="K164" i="2"/>
  <c r="K388" i="2"/>
  <c r="K500" i="2"/>
  <c r="K524" i="2"/>
  <c r="K540" i="2"/>
  <c r="K443" i="2"/>
  <c r="K507" i="2"/>
  <c r="K535" i="2"/>
  <c r="K163" i="2"/>
  <c r="K531" i="2"/>
  <c r="K495" i="2"/>
  <c r="K511" i="2"/>
  <c r="K167" i="2"/>
  <c r="K423" i="2"/>
  <c r="K134" i="2"/>
  <c r="K266" i="2"/>
  <c r="K370" i="2"/>
  <c r="K446" i="2"/>
  <c r="K132" i="2"/>
  <c r="K176" i="2"/>
  <c r="K133" i="2"/>
  <c r="K197" i="2"/>
  <c r="K265" i="2"/>
  <c r="K425" i="2"/>
  <c r="K108" i="2"/>
  <c r="K136" i="2"/>
  <c r="K71" i="2"/>
  <c r="K351" i="2"/>
  <c r="K231" i="2"/>
  <c r="K391" i="2"/>
  <c r="K130" i="2"/>
  <c r="K352" i="2"/>
  <c r="K268" i="2"/>
  <c r="K267" i="2"/>
  <c r="K131" i="2"/>
  <c r="K190" i="2"/>
  <c r="K238" i="2"/>
  <c r="K384" i="2"/>
  <c r="K439" i="2"/>
  <c r="K74" i="2"/>
  <c r="K312" i="2"/>
  <c r="K29" i="2"/>
  <c r="K31" i="2"/>
  <c r="K311" i="2"/>
  <c r="K102" i="2"/>
  <c r="K358" i="2"/>
  <c r="K280" i="2"/>
  <c r="K101" i="2"/>
  <c r="K413" i="2"/>
  <c r="K477" i="2"/>
  <c r="K549" i="2"/>
  <c r="K561" i="2"/>
  <c r="K573" i="2"/>
  <c r="K585" i="2"/>
  <c r="K597" i="2"/>
  <c r="K609" i="2"/>
  <c r="K100" i="2"/>
  <c r="K468" i="2"/>
  <c r="K555" i="2"/>
  <c r="K603" i="2"/>
  <c r="K279" i="2"/>
  <c r="K567" i="2"/>
  <c r="K99" i="2"/>
  <c r="K579" i="2"/>
  <c r="K591" i="2"/>
  <c r="K615" i="2"/>
  <c r="K114" i="2"/>
  <c r="K350" i="2"/>
  <c r="K264" i="2"/>
  <c r="K91" i="2"/>
  <c r="K141" i="2"/>
  <c r="K139" i="2"/>
  <c r="K263" i="2"/>
  <c r="K246" i="2"/>
  <c r="K318" i="2"/>
  <c r="K322" i="2"/>
  <c r="K334" i="2"/>
  <c r="K342" i="2"/>
  <c r="K386" i="2"/>
  <c r="K192" i="2"/>
  <c r="K336" i="2"/>
  <c r="K245" i="2"/>
  <c r="K317" i="2"/>
  <c r="K341" i="2"/>
  <c r="K441" i="2"/>
  <c r="K236" i="2"/>
  <c r="K316" i="2"/>
  <c r="K324" i="2"/>
  <c r="K340" i="2"/>
  <c r="K335" i="2"/>
  <c r="K323" i="2"/>
  <c r="K98" i="2"/>
  <c r="K282" i="2"/>
  <c r="K414" i="2"/>
  <c r="K450" i="2"/>
  <c r="K478" i="2"/>
  <c r="K19" i="2"/>
  <c r="K201" i="2"/>
  <c r="K281" i="2"/>
  <c r="K469" i="2"/>
  <c r="K96" i="2"/>
  <c r="K395" i="2"/>
  <c r="K227" i="2"/>
  <c r="K95" i="2"/>
  <c r="K359" i="2"/>
  <c r="K378" i="2"/>
  <c r="K458" i="2"/>
  <c r="K84" i="2"/>
  <c r="K184" i="2"/>
  <c r="K27" i="2"/>
  <c r="K75" i="2"/>
  <c r="K209" i="2"/>
  <c r="K433" i="2"/>
  <c r="K28" i="2"/>
  <c r="K219" i="2"/>
  <c r="K403" i="2"/>
  <c r="K22" i="2"/>
  <c r="K26" i="2"/>
  <c r="K58" i="2"/>
  <c r="K21" i="2"/>
  <c r="K25" i="2"/>
  <c r="K63" i="2"/>
  <c r="K381" i="2"/>
  <c r="K436" i="2"/>
  <c r="K187" i="2"/>
  <c r="K94" i="2"/>
  <c r="K470" i="2"/>
  <c r="K360" i="2"/>
  <c r="K93" i="2"/>
  <c r="K373" i="2"/>
  <c r="K284" i="2"/>
  <c r="K428" i="2"/>
  <c r="K283" i="2"/>
  <c r="K415" i="2"/>
  <c r="K479" i="2"/>
  <c r="K179" i="2"/>
  <c r="K240" i="2"/>
  <c r="K239" i="2"/>
  <c r="K214" i="2"/>
  <c r="K408" i="2"/>
  <c r="K463" i="2"/>
  <c r="K18" i="2"/>
  <c r="K210" i="2"/>
  <c r="K218" i="2"/>
  <c r="K17" i="2"/>
  <c r="K16" i="2"/>
  <c r="K20" i="2"/>
  <c r="K404" i="2"/>
  <c r="K412" i="2"/>
  <c r="K15" i="2"/>
  <c r="K459" i="2"/>
  <c r="K467" i="2"/>
  <c r="K135" i="2"/>
  <c r="K42" i="2"/>
  <c r="K54" i="2"/>
  <c r="K138" i="2"/>
  <c r="K182" i="2"/>
  <c r="K206" i="2"/>
  <c r="K222" i="2"/>
  <c r="K302" i="2"/>
  <c r="K376" i="2"/>
  <c r="K400" i="2"/>
  <c r="K57" i="2"/>
  <c r="K301" i="2"/>
  <c r="K56" i="2"/>
  <c r="K55" i="2"/>
  <c r="K431" i="2"/>
  <c r="K455" i="2"/>
  <c r="K90" i="2"/>
  <c r="K202" i="2"/>
  <c r="K226" i="2"/>
  <c r="K286" i="2"/>
  <c r="K416" i="2"/>
  <c r="K480" i="2"/>
  <c r="K89" i="2"/>
  <c r="K137" i="2"/>
  <c r="K285" i="2"/>
  <c r="K361" i="2"/>
  <c r="K88" i="2"/>
  <c r="K92" i="2"/>
  <c r="K396" i="2"/>
  <c r="K471" i="2"/>
  <c r="K451" i="2"/>
  <c r="K198" i="2"/>
  <c r="K230" i="2"/>
  <c r="K270" i="2"/>
  <c r="K550" i="2"/>
  <c r="K562" i="2"/>
  <c r="K574" i="2"/>
  <c r="K586" i="2"/>
  <c r="K598" i="2"/>
  <c r="K610" i="2"/>
  <c r="K140" i="2"/>
  <c r="K392" i="2"/>
  <c r="K544" i="2"/>
  <c r="K568" i="2"/>
  <c r="K592" i="2"/>
  <c r="K269" i="2"/>
  <c r="K353" i="2"/>
  <c r="K60" i="2"/>
  <c r="K112" i="2"/>
  <c r="K128" i="2"/>
  <c r="K556" i="2"/>
  <c r="K580" i="2"/>
  <c r="K604" i="2"/>
  <c r="K447" i="2"/>
  <c r="K326" i="2"/>
  <c r="K248" i="2"/>
  <c r="K344" i="2"/>
  <c r="K325" i="2"/>
  <c r="K345" i="2"/>
  <c r="K247" i="2"/>
  <c r="K343" i="2"/>
  <c r="K327" i="2"/>
  <c r="K290" i="2"/>
  <c r="K374" i="2"/>
  <c r="K418" i="2"/>
  <c r="K482" i="2"/>
  <c r="K83" i="2"/>
  <c r="K113" i="2"/>
  <c r="K225" i="2"/>
  <c r="K289" i="2"/>
  <c r="K397" i="2"/>
  <c r="K429" i="2"/>
  <c r="K473" i="2"/>
  <c r="K180" i="2"/>
  <c r="K452" i="2"/>
  <c r="K203" i="2"/>
  <c r="K363" i="2"/>
  <c r="K438" i="2"/>
  <c r="K189" i="2"/>
  <c r="K383" i="2"/>
  <c r="K462" i="2"/>
  <c r="K464" i="2"/>
  <c r="K213" i="2"/>
  <c r="K409" i="2"/>
  <c r="K215" i="2"/>
  <c r="K407" i="2"/>
  <c r="K110" i="2"/>
  <c r="K150" i="2"/>
  <c r="K154" i="2"/>
  <c r="K258" i="2"/>
  <c r="K153" i="2"/>
  <c r="K157" i="2"/>
  <c r="K233" i="2"/>
  <c r="K257" i="2"/>
  <c r="K389" i="2"/>
  <c r="K444" i="2"/>
  <c r="K155" i="2"/>
  <c r="K171" i="2"/>
  <c r="K151" i="2"/>
  <c r="K195" i="2"/>
  <c r="K146" i="2"/>
  <c r="K148" i="2"/>
  <c r="K424" i="2"/>
  <c r="K145" i="2"/>
  <c r="K149" i="2"/>
  <c r="K369" i="2"/>
  <c r="K260" i="2"/>
  <c r="K259" i="2"/>
  <c r="K175" i="2"/>
  <c r="K147" i="2"/>
  <c r="K62" i="2"/>
  <c r="K59" i="2"/>
  <c r="K61" i="2"/>
  <c r="K97" i="2"/>
  <c r="K104" i="2"/>
  <c r="K300" i="2"/>
  <c r="K299" i="2"/>
  <c r="K314" i="2"/>
  <c r="K338" i="2"/>
  <c r="K320" i="2"/>
  <c r="K313" i="2"/>
  <c r="K321" i="2"/>
  <c r="K333" i="2"/>
  <c r="K337" i="2"/>
  <c r="K244" i="2"/>
  <c r="K332" i="2"/>
  <c r="K315" i="2"/>
  <c r="K331" i="2"/>
  <c r="K339" i="2"/>
  <c r="K319" i="2"/>
  <c r="K243" i="2"/>
  <c r="K186" i="2"/>
  <c r="K406" i="2"/>
  <c r="K410" i="2"/>
  <c r="K216" i="2"/>
  <c r="K461" i="2"/>
  <c r="K465" i="2"/>
  <c r="K212" i="2"/>
  <c r="K380" i="2"/>
  <c r="K435" i="2"/>
  <c r="K294" i="2"/>
  <c r="K398" i="2"/>
  <c r="K498" i="2"/>
  <c r="K538" i="2"/>
  <c r="K224" i="2"/>
  <c r="K53" i="2"/>
  <c r="K293" i="2"/>
  <c r="K365" i="2"/>
  <c r="K453" i="2"/>
  <c r="K505" i="2"/>
  <c r="K204" i="2"/>
  <c r="K420" i="2"/>
  <c r="K484" i="2"/>
  <c r="K516" i="2"/>
  <c r="K475" i="2"/>
  <c r="K491" i="2"/>
  <c r="K527" i="2"/>
  <c r="K142" i="2"/>
  <c r="K262" i="2"/>
  <c r="K390" i="2"/>
  <c r="K232" i="2"/>
  <c r="K261" i="2"/>
  <c r="K349" i="2"/>
  <c r="K445" i="2"/>
  <c r="K144" i="2"/>
  <c r="K196" i="2"/>
  <c r="K143" i="2"/>
  <c r="K466" i="2"/>
  <c r="K2" i="2"/>
  <c r="K3" i="2"/>
  <c r="K5" i="2"/>
  <c r="K217" i="2"/>
  <c r="K405" i="2"/>
  <c r="K4" i="2"/>
  <c r="K460" i="2"/>
  <c r="K411" i="2"/>
  <c r="K211" i="2"/>
  <c r="K66" i="2"/>
  <c r="K298" i="2"/>
  <c r="K454" i="2"/>
  <c r="K65" i="2"/>
  <c r="K81" i="2"/>
  <c r="K205" i="2"/>
  <c r="K297" i="2"/>
  <c r="K80" i="2"/>
  <c r="K223" i="2"/>
  <c r="K399" i="2"/>
  <c r="K78" i="2"/>
  <c r="K474" i="2"/>
  <c r="K490" i="2"/>
  <c r="K526" i="2"/>
  <c r="K504" i="2"/>
  <c r="K13" i="2"/>
  <c r="K77" i="2"/>
  <c r="K129" i="2"/>
  <c r="K497" i="2"/>
  <c r="K537" i="2"/>
  <c r="K76" i="2"/>
  <c r="K292" i="2"/>
  <c r="K364" i="2"/>
  <c r="K79" i="2"/>
  <c r="K291" i="2"/>
  <c r="K483" i="2"/>
  <c r="K515" i="2"/>
  <c r="K419" i="2"/>
  <c r="K30" i="2"/>
  <c r="K70" i="2"/>
  <c r="K366" i="2"/>
  <c r="K430" i="2"/>
  <c r="K506" i="2"/>
  <c r="K296" i="2"/>
  <c r="K528" i="2"/>
  <c r="K69" i="2"/>
  <c r="K73" i="2"/>
  <c r="K117" i="2"/>
  <c r="K181" i="2"/>
  <c r="K421" i="2"/>
  <c r="K485" i="2"/>
  <c r="K517" i="2"/>
  <c r="K72" i="2"/>
  <c r="K476" i="2"/>
  <c r="K492" i="2"/>
  <c r="K539" i="2"/>
  <c r="K375" i="2"/>
  <c r="K499" i="2"/>
  <c r="K295" i="2"/>
  <c r="K382" i="2"/>
  <c r="K437" i="2"/>
  <c r="K188" i="2"/>
  <c r="K6" i="2"/>
  <c r="K10" i="2"/>
  <c r="K14" i="2"/>
  <c r="K434" i="2"/>
  <c r="K11" i="2"/>
  <c r="K185" i="2"/>
  <c r="K8" i="2"/>
  <c r="K12" i="2"/>
  <c r="K24" i="2"/>
  <c r="K7" i="2"/>
  <c r="K379" i="2"/>
  <c r="K127" i="2"/>
  <c r="K50" i="2"/>
  <c r="K304" i="2"/>
  <c r="K51" i="2"/>
  <c r="K49" i="2"/>
  <c r="K48" i="2"/>
  <c r="K152" i="2"/>
  <c r="K23" i="2"/>
  <c r="K303" i="2"/>
  <c r="K86" i="2"/>
  <c r="K362" i="2"/>
  <c r="K288" i="2"/>
  <c r="K472" i="2"/>
  <c r="K85" i="2"/>
  <c r="K417" i="2"/>
  <c r="K481" i="2"/>
  <c r="K87" i="2"/>
  <c r="K287" i="2"/>
  <c r="K118" i="2"/>
  <c r="K122" i="2"/>
  <c r="K354" i="2"/>
  <c r="K426" i="2"/>
  <c r="K272" i="2"/>
  <c r="K121" i="2"/>
  <c r="K125" i="2"/>
  <c r="K177" i="2"/>
  <c r="K545" i="2"/>
  <c r="K557" i="2"/>
  <c r="K569" i="2"/>
  <c r="K581" i="2"/>
  <c r="K593" i="2"/>
  <c r="K605" i="2"/>
  <c r="K120" i="2"/>
  <c r="K124" i="2"/>
  <c r="K123" i="2"/>
  <c r="K587" i="2"/>
  <c r="K119" i="2"/>
  <c r="K599" i="2"/>
  <c r="K371" i="2"/>
  <c r="K563" i="2"/>
  <c r="K611" i="2"/>
  <c r="K271" i="2"/>
  <c r="K575" i="2"/>
  <c r="K551" i="2"/>
  <c r="K126" i="2"/>
  <c r="K158" i="2"/>
  <c r="K494" i="2"/>
  <c r="K510" i="2"/>
  <c r="K514" i="2"/>
  <c r="K530" i="2"/>
  <c r="K534" i="2"/>
  <c r="K160" i="2"/>
  <c r="K256" i="2"/>
  <c r="K496" i="2"/>
  <c r="K512" i="2"/>
  <c r="K536" i="2"/>
  <c r="K489" i="2"/>
  <c r="K501" i="2"/>
  <c r="K521" i="2"/>
  <c r="K525" i="2"/>
  <c r="K541" i="2"/>
  <c r="K508" i="2"/>
  <c r="K532" i="2"/>
  <c r="K523" i="2"/>
  <c r="K503" i="2"/>
  <c r="K159" i="2"/>
  <c r="K255" i="2"/>
  <c r="K543" i="2"/>
  <c r="K487" i="2"/>
  <c r="K519" i="2"/>
  <c r="K34" i="2"/>
  <c r="K306" i="2"/>
  <c r="K456" i="2"/>
  <c r="K43" i="2"/>
  <c r="K45" i="2"/>
  <c r="K221" i="2"/>
  <c r="K305" i="2"/>
  <c r="K401" i="2"/>
  <c r="K44" i="2"/>
  <c r="K68" i="2"/>
  <c r="K207" i="2"/>
  <c r="K250" i="2"/>
  <c r="K422" i="2"/>
  <c r="K442" i="2"/>
  <c r="K173" i="2"/>
  <c r="K193" i="2"/>
  <c r="K249" i="2"/>
  <c r="K172" i="2"/>
  <c r="K235" i="2"/>
  <c r="K367" i="2"/>
  <c r="K387" i="2"/>
  <c r="K46" i="2"/>
  <c r="K82" i="2"/>
  <c r="K274" i="2"/>
  <c r="K546" i="2"/>
  <c r="K558" i="2"/>
  <c r="K570" i="2"/>
  <c r="K582" i="2"/>
  <c r="K594" i="2"/>
  <c r="K606" i="2"/>
  <c r="K448" i="2"/>
  <c r="K552" i="2"/>
  <c r="K576" i="2"/>
  <c r="K600" i="2"/>
  <c r="K229" i="2"/>
  <c r="K273" i="2"/>
  <c r="K393" i="2"/>
  <c r="K116" i="2"/>
  <c r="K564" i="2"/>
  <c r="K588" i="2"/>
  <c r="K612" i="2"/>
  <c r="K199" i="2"/>
  <c r="K115" i="2"/>
  <c r="K355" i="2"/>
  <c r="K106" i="2"/>
  <c r="K109" i="2"/>
  <c r="K161" i="2"/>
  <c r="K553" i="2"/>
  <c r="K565" i="2"/>
  <c r="K577" i="2"/>
  <c r="K589" i="2"/>
  <c r="K601" i="2"/>
  <c r="K613" i="2"/>
  <c r="K52" i="2"/>
  <c r="K276" i="2"/>
  <c r="K356" i="2"/>
  <c r="K571" i="2"/>
  <c r="K547" i="2"/>
  <c r="K595" i="2"/>
  <c r="K111" i="2"/>
  <c r="K559" i="2"/>
  <c r="K607" i="2"/>
  <c r="K583" i="2"/>
  <c r="K275" i="2"/>
  <c r="K38" i="2"/>
  <c r="K432" i="2"/>
  <c r="K35" i="2"/>
  <c r="K37" i="2"/>
  <c r="K41" i="2"/>
  <c r="K377" i="2"/>
  <c r="K36" i="2"/>
  <c r="K40" i="2"/>
  <c r="K308" i="2"/>
  <c r="K39" i="2"/>
  <c r="K183" i="2"/>
  <c r="K307" i="2"/>
  <c r="K170" i="2"/>
  <c r="K330" i="2"/>
  <c r="K346" i="2"/>
  <c r="K168" i="2"/>
  <c r="K328" i="2"/>
  <c r="K169" i="2"/>
  <c r="K329" i="2"/>
  <c r="K156" i="2"/>
  <c r="K252" i="2"/>
  <c r="K348" i="2"/>
  <c r="K251" i="2"/>
  <c r="K347" i="2"/>
  <c r="I191" i="2"/>
  <c r="J190" i="2"/>
  <c r="J189" i="2"/>
  <c r="I545" i="2"/>
  <c r="I176" i="2"/>
  <c r="J369" i="2"/>
  <c r="I441" i="2"/>
  <c r="J440" i="2"/>
  <c r="J425" i="2"/>
  <c r="I426" i="2"/>
  <c r="J439" i="2"/>
  <c r="I386" i="2"/>
  <c r="J385" i="2"/>
  <c r="J370" i="2"/>
  <c r="I371" i="2"/>
  <c r="J384" i="2"/>
  <c r="L173" i="1"/>
  <c r="J244" i="2" l="1"/>
  <c r="I177" i="2"/>
  <c r="J176" i="2"/>
  <c r="I192" i="2"/>
  <c r="J191" i="2"/>
  <c r="J545" i="2"/>
  <c r="I546" i="2"/>
  <c r="I442" i="2"/>
  <c r="J441" i="2"/>
  <c r="J426" i="2"/>
  <c r="I427" i="2"/>
  <c r="I372" i="2"/>
  <c r="J371" i="2"/>
  <c r="I387" i="2"/>
  <c r="J386" i="2"/>
  <c r="J245" i="2"/>
  <c r="I246" i="2"/>
  <c r="A173" i="1"/>
  <c r="L172" i="1"/>
  <c r="A172" i="1"/>
  <c r="L171" i="1"/>
  <c r="A171" i="1"/>
  <c r="L170" i="1"/>
  <c r="A170" i="1"/>
  <c r="L169" i="1"/>
  <c r="A169" i="1"/>
  <c r="L168" i="1"/>
  <c r="A168" i="1"/>
  <c r="L167" i="1"/>
  <c r="A167" i="1"/>
  <c r="L166" i="1"/>
  <c r="A166" i="1"/>
  <c r="L165" i="1"/>
  <c r="A165" i="1"/>
  <c r="L164" i="1"/>
  <c r="A164" i="1"/>
  <c r="L163" i="1"/>
  <c r="A163" i="1"/>
  <c r="L162" i="1"/>
  <c r="A162" i="1"/>
  <c r="L161" i="1"/>
  <c r="A161" i="1"/>
  <c r="L160" i="1"/>
  <c r="A160" i="1"/>
  <c r="L159" i="1"/>
  <c r="A159" i="1"/>
  <c r="L158" i="1"/>
  <c r="A158" i="1"/>
  <c r="L157" i="1"/>
  <c r="A157" i="1"/>
  <c r="L156" i="1"/>
  <c r="A156" i="1"/>
  <c r="L155" i="1"/>
  <c r="A155" i="1"/>
  <c r="L154" i="1"/>
  <c r="A154" i="1"/>
  <c r="L153" i="1"/>
  <c r="A153" i="1"/>
  <c r="L152" i="1"/>
  <c r="A152" i="1"/>
  <c r="L151" i="1"/>
  <c r="A151" i="1"/>
  <c r="L150" i="1"/>
  <c r="A150" i="1"/>
  <c r="L149" i="1"/>
  <c r="A149" i="1"/>
  <c r="L148" i="1"/>
  <c r="A148" i="1"/>
  <c r="L147" i="1"/>
  <c r="A147" i="1"/>
  <c r="L146" i="1"/>
  <c r="A146" i="1"/>
  <c r="L145" i="1"/>
  <c r="A145" i="1"/>
  <c r="L144" i="1"/>
  <c r="A144" i="1"/>
  <c r="L143" i="1"/>
  <c r="A143" i="1"/>
  <c r="L142" i="1"/>
  <c r="A142" i="1"/>
  <c r="L141" i="1"/>
  <c r="A141" i="1"/>
  <c r="L140" i="1"/>
  <c r="A140" i="1"/>
  <c r="L139" i="1"/>
  <c r="A139" i="1"/>
  <c r="L138" i="1"/>
  <c r="A138" i="1"/>
  <c r="L137" i="1"/>
  <c r="A137" i="1"/>
  <c r="L136" i="1"/>
  <c r="A136" i="1"/>
  <c r="L135" i="1"/>
  <c r="A135" i="1"/>
  <c r="L134" i="1"/>
  <c r="A134" i="1"/>
  <c r="L133" i="1"/>
  <c r="A133" i="1"/>
  <c r="L132" i="1"/>
  <c r="A132" i="1"/>
  <c r="L131" i="1"/>
  <c r="A131" i="1"/>
  <c r="L130" i="1"/>
  <c r="A130" i="1"/>
  <c r="L129" i="1"/>
  <c r="A129" i="1"/>
  <c r="L128" i="1"/>
  <c r="A128" i="1"/>
  <c r="L127" i="1"/>
  <c r="A127" i="1"/>
  <c r="L126" i="1"/>
  <c r="A126" i="1"/>
  <c r="L125" i="1"/>
  <c r="A125" i="1"/>
  <c r="L124" i="1"/>
  <c r="A124" i="1"/>
  <c r="L123" i="1"/>
  <c r="A123" i="1"/>
  <c r="L122" i="1"/>
  <c r="A122" i="1"/>
  <c r="L121" i="1"/>
  <c r="A121" i="1"/>
  <c r="L120" i="1"/>
  <c r="A120" i="1"/>
  <c r="L119" i="1"/>
  <c r="A119" i="1"/>
  <c r="L118" i="1"/>
  <c r="A118" i="1"/>
  <c r="L117" i="1"/>
  <c r="A117" i="1"/>
  <c r="L116" i="1"/>
  <c r="A116" i="1"/>
  <c r="L115" i="1"/>
  <c r="A115" i="1"/>
  <c r="L114" i="1"/>
  <c r="A114" i="1"/>
  <c r="L113" i="1"/>
  <c r="A113" i="1"/>
  <c r="L112" i="1"/>
  <c r="A112" i="1"/>
  <c r="L111" i="1"/>
  <c r="A111" i="1"/>
  <c r="L110" i="1"/>
  <c r="A110" i="1"/>
  <c r="L109" i="1"/>
  <c r="A109" i="1"/>
  <c r="L108" i="1"/>
  <c r="A108" i="1"/>
  <c r="L107" i="1"/>
  <c r="A107" i="1"/>
  <c r="L106" i="1"/>
  <c r="A106" i="1"/>
  <c r="L105" i="1"/>
  <c r="A105" i="1"/>
  <c r="L104" i="1"/>
  <c r="A104" i="1"/>
  <c r="L103" i="1"/>
  <c r="A103" i="1"/>
  <c r="L102" i="1"/>
  <c r="A102" i="1"/>
  <c r="L101" i="1"/>
  <c r="A101" i="1"/>
  <c r="L100" i="1"/>
  <c r="A100" i="1"/>
  <c r="L99" i="1"/>
  <c r="A99" i="1"/>
  <c r="L98" i="1"/>
  <c r="A98" i="1"/>
  <c r="L97" i="1"/>
  <c r="A97" i="1"/>
  <c r="L96" i="1"/>
  <c r="A96" i="1"/>
  <c r="L95" i="1"/>
  <c r="A95" i="1"/>
  <c r="L94" i="1"/>
  <c r="A94" i="1"/>
  <c r="L93" i="1"/>
  <c r="A93" i="1"/>
  <c r="L92" i="1"/>
  <c r="A92" i="1"/>
  <c r="L91" i="1"/>
  <c r="A91" i="1"/>
  <c r="L90" i="1"/>
  <c r="A90" i="1"/>
  <c r="L89" i="1"/>
  <c r="A89" i="1"/>
  <c r="L88" i="1"/>
  <c r="A88" i="1"/>
  <c r="L87" i="1"/>
  <c r="A87" i="1"/>
  <c r="L86" i="1"/>
  <c r="A86" i="1"/>
  <c r="L85" i="1"/>
  <c r="A85" i="1"/>
  <c r="L84" i="1"/>
  <c r="A84" i="1"/>
  <c r="L83" i="1"/>
  <c r="A83" i="1"/>
  <c r="L82" i="1"/>
  <c r="A82" i="1"/>
  <c r="L81" i="1"/>
  <c r="A81" i="1"/>
  <c r="L80" i="1"/>
  <c r="A80" i="1"/>
  <c r="L79" i="1"/>
  <c r="A79" i="1"/>
  <c r="L78" i="1"/>
  <c r="A78" i="1"/>
  <c r="L77" i="1"/>
  <c r="A77" i="1"/>
  <c r="L76" i="1"/>
  <c r="A76" i="1"/>
  <c r="L75" i="1"/>
  <c r="A75" i="1"/>
  <c r="L74" i="1"/>
  <c r="A74" i="1"/>
  <c r="L73" i="1"/>
  <c r="A73" i="1"/>
  <c r="L72" i="1"/>
  <c r="A72" i="1"/>
  <c r="L71" i="1"/>
  <c r="A71" i="1"/>
  <c r="L70" i="1"/>
  <c r="A70" i="1"/>
  <c r="L69" i="1"/>
  <c r="A69" i="1"/>
  <c r="L68" i="1"/>
  <c r="A68" i="1"/>
  <c r="L67" i="1"/>
  <c r="A67" i="1"/>
  <c r="L66" i="1"/>
  <c r="A66" i="1"/>
  <c r="L65" i="1"/>
  <c r="A65" i="1"/>
  <c r="L64" i="1"/>
  <c r="A64" i="1"/>
  <c r="L63" i="1"/>
  <c r="A63" i="1"/>
  <c r="L62" i="1"/>
  <c r="A62" i="1"/>
  <c r="L61" i="1"/>
  <c r="A61" i="1"/>
  <c r="L60" i="1"/>
  <c r="A60" i="1"/>
  <c r="L59" i="1"/>
  <c r="A59" i="1"/>
  <c r="L58" i="1"/>
  <c r="A58" i="1"/>
  <c r="L57" i="1"/>
  <c r="A57" i="1"/>
  <c r="L56" i="1"/>
  <c r="A56" i="1"/>
  <c r="L55" i="1"/>
  <c r="A55" i="1"/>
  <c r="L54" i="1"/>
  <c r="A54" i="1"/>
  <c r="L53" i="1"/>
  <c r="A53" i="1"/>
  <c r="L52" i="1"/>
  <c r="A52" i="1"/>
  <c r="L51" i="1"/>
  <c r="A51" i="1"/>
  <c r="L50" i="1"/>
  <c r="A50" i="1"/>
  <c r="L49" i="1"/>
  <c r="A49" i="1"/>
  <c r="L48" i="1"/>
  <c r="A48" i="1"/>
  <c r="L47" i="1"/>
  <c r="A47" i="1"/>
  <c r="L46" i="1"/>
  <c r="A46" i="1"/>
  <c r="L45" i="1"/>
  <c r="A45" i="1"/>
  <c r="L44" i="1"/>
  <c r="A44" i="1"/>
  <c r="L43" i="1"/>
  <c r="A43" i="1"/>
  <c r="L42" i="1"/>
  <c r="A42" i="1"/>
  <c r="L41" i="1"/>
  <c r="A41" i="1"/>
  <c r="L40" i="1"/>
  <c r="A40" i="1"/>
  <c r="L39" i="1"/>
  <c r="A39" i="1"/>
  <c r="L38" i="1"/>
  <c r="A38" i="1"/>
  <c r="L37" i="1"/>
  <c r="A37" i="1"/>
  <c r="L36" i="1"/>
  <c r="A36" i="1"/>
  <c r="L35" i="1"/>
  <c r="A35" i="1"/>
  <c r="L34" i="1"/>
  <c r="A34" i="1"/>
  <c r="L33" i="1"/>
  <c r="A33" i="1"/>
  <c r="L32" i="1"/>
  <c r="A32" i="1"/>
  <c r="L31" i="1"/>
  <c r="A31" i="1"/>
  <c r="L30" i="1"/>
  <c r="A30" i="1"/>
  <c r="L29" i="1"/>
  <c r="A29" i="1"/>
  <c r="L28" i="1"/>
  <c r="A28" i="1"/>
  <c r="L27" i="1"/>
  <c r="A27" i="1"/>
  <c r="L26" i="1"/>
  <c r="A26" i="1"/>
  <c r="L25" i="1"/>
  <c r="A25" i="1"/>
  <c r="L24" i="1"/>
  <c r="A24" i="1"/>
  <c r="L23" i="1"/>
  <c r="A23" i="1"/>
  <c r="L22" i="1"/>
  <c r="A22" i="1"/>
  <c r="L21" i="1"/>
  <c r="A21" i="1"/>
  <c r="L20" i="1"/>
  <c r="A20" i="1"/>
  <c r="L19" i="1"/>
  <c r="A19" i="1"/>
  <c r="L18" i="1"/>
  <c r="A18" i="1"/>
  <c r="L17" i="1"/>
  <c r="A17" i="1"/>
  <c r="L16" i="1"/>
  <c r="A16" i="1"/>
  <c r="L15" i="1"/>
  <c r="A15" i="1"/>
  <c r="L14" i="1"/>
  <c r="A14" i="1"/>
  <c r="L13" i="1"/>
  <c r="A13" i="1"/>
  <c r="L12" i="1"/>
  <c r="A12" i="1"/>
  <c r="L11" i="1"/>
  <c r="A11" i="1"/>
  <c r="L10" i="1"/>
  <c r="A10" i="1"/>
  <c r="L9" i="1"/>
  <c r="A9" i="1"/>
  <c r="L8" i="1"/>
  <c r="A8" i="1"/>
  <c r="L7" i="1"/>
  <c r="A7" i="1"/>
  <c r="L6" i="1"/>
  <c r="A6" i="1"/>
  <c r="L5" i="1"/>
  <c r="A5" i="1"/>
  <c r="L4" i="1"/>
  <c r="A4" i="1"/>
  <c r="L3" i="1"/>
  <c r="A3" i="1"/>
  <c r="L2" i="1"/>
  <c r="A2" i="1"/>
  <c r="I193" i="2" l="1"/>
  <c r="J192" i="2"/>
  <c r="I178" i="2"/>
  <c r="J177" i="2"/>
  <c r="I547" i="2"/>
  <c r="J546" i="2"/>
  <c r="J442" i="2"/>
  <c r="I443" i="2"/>
  <c r="J427" i="2"/>
  <c r="I428" i="2"/>
  <c r="J372" i="2"/>
  <c r="I373" i="2"/>
  <c r="J387" i="2"/>
  <c r="I388" i="2"/>
  <c r="J246" i="2"/>
  <c r="I247" i="2"/>
  <c r="J547" i="2" l="1"/>
  <c r="I548" i="2"/>
  <c r="I179" i="2"/>
  <c r="J178" i="2"/>
  <c r="I194" i="2"/>
  <c r="J193" i="2"/>
  <c r="I429" i="2"/>
  <c r="J428" i="2"/>
  <c r="I444" i="2"/>
  <c r="J443" i="2"/>
  <c r="J373" i="2"/>
  <c r="I374" i="2"/>
  <c r="I389" i="2"/>
  <c r="J388" i="2"/>
  <c r="I248" i="2"/>
  <c r="J247" i="2"/>
  <c r="I195" i="2" l="1"/>
  <c r="J194" i="2"/>
  <c r="J548" i="2"/>
  <c r="I549" i="2"/>
  <c r="I180" i="2"/>
  <c r="J179" i="2"/>
  <c r="J444" i="2"/>
  <c r="I445" i="2"/>
  <c r="J429" i="2"/>
  <c r="I430" i="2"/>
  <c r="J374" i="2"/>
  <c r="I375" i="2"/>
  <c r="I390" i="2"/>
  <c r="J389" i="2"/>
  <c r="J248" i="2"/>
  <c r="I249" i="2"/>
  <c r="I550" i="2" l="1"/>
  <c r="J549" i="2"/>
  <c r="I181" i="2"/>
  <c r="J180" i="2"/>
  <c r="I196" i="2"/>
  <c r="J195" i="2"/>
  <c r="J430" i="2"/>
  <c r="I431" i="2"/>
  <c r="I446" i="2"/>
  <c r="J445" i="2"/>
  <c r="I376" i="2"/>
  <c r="J375" i="2"/>
  <c r="I391" i="2"/>
  <c r="J390" i="2"/>
  <c r="J249" i="2"/>
  <c r="I250" i="2"/>
  <c r="I197" i="2" l="1"/>
  <c r="J196" i="2"/>
  <c r="J550" i="2"/>
  <c r="I551" i="2"/>
  <c r="I182" i="2"/>
  <c r="J181" i="2"/>
  <c r="J431" i="2"/>
  <c r="I432" i="2"/>
  <c r="I447" i="2"/>
  <c r="J446" i="2"/>
  <c r="J376" i="2"/>
  <c r="I377" i="2"/>
  <c r="J391" i="2"/>
  <c r="I392" i="2"/>
  <c r="J250" i="2"/>
  <c r="I251" i="2"/>
  <c r="I183" i="2" l="1"/>
  <c r="J182" i="2"/>
  <c r="J197" i="2"/>
  <c r="I198" i="2"/>
  <c r="I552" i="2"/>
  <c r="J551" i="2"/>
  <c r="I433" i="2"/>
  <c r="J432" i="2"/>
  <c r="I448" i="2"/>
  <c r="J447" i="2"/>
  <c r="J377" i="2"/>
  <c r="I378" i="2"/>
  <c r="I393" i="2"/>
  <c r="J392" i="2"/>
  <c r="I252" i="2"/>
  <c r="J251" i="2"/>
  <c r="J552" i="2" l="1"/>
  <c r="I553" i="2"/>
  <c r="I184" i="2"/>
  <c r="J183" i="2"/>
  <c r="I199" i="2"/>
  <c r="J198" i="2"/>
  <c r="J433" i="2"/>
  <c r="I434" i="2"/>
  <c r="J448" i="2"/>
  <c r="I449" i="2"/>
  <c r="J378" i="2"/>
  <c r="I379" i="2"/>
  <c r="I394" i="2"/>
  <c r="J393" i="2"/>
  <c r="J252" i="2"/>
  <c r="I253" i="2"/>
  <c r="I200" i="2" l="1"/>
  <c r="J199" i="2"/>
  <c r="I554" i="2"/>
  <c r="J553" i="2"/>
  <c r="I185" i="2"/>
  <c r="J184" i="2"/>
  <c r="I450" i="2"/>
  <c r="J449" i="2"/>
  <c r="J434" i="2"/>
  <c r="I435" i="2"/>
  <c r="I380" i="2"/>
  <c r="J379" i="2"/>
  <c r="I395" i="2"/>
  <c r="J394" i="2"/>
  <c r="J253" i="2"/>
  <c r="I254" i="2"/>
  <c r="I186" i="2" l="1"/>
  <c r="J185" i="2"/>
  <c r="J200" i="2"/>
  <c r="I201" i="2"/>
  <c r="I555" i="2"/>
  <c r="J554" i="2"/>
  <c r="J435" i="2"/>
  <c r="I436" i="2"/>
  <c r="J436" i="2" s="1"/>
  <c r="I451" i="2"/>
  <c r="J450" i="2"/>
  <c r="J395" i="2"/>
  <c r="I396" i="2"/>
  <c r="J380" i="2"/>
  <c r="I381" i="2"/>
  <c r="J381" i="2" s="1"/>
  <c r="J254" i="2"/>
  <c r="I255" i="2"/>
  <c r="I556" i="2" l="1"/>
  <c r="J555" i="2"/>
  <c r="I187" i="2"/>
  <c r="J187" i="2" s="1"/>
  <c r="J186" i="2"/>
  <c r="J201" i="2"/>
  <c r="I202" i="2"/>
  <c r="I452" i="2"/>
  <c r="J451" i="2"/>
  <c r="I397" i="2"/>
  <c r="J396" i="2"/>
  <c r="I256" i="2"/>
  <c r="J255" i="2"/>
  <c r="J556" i="2" l="1"/>
  <c r="I557" i="2"/>
  <c r="I203" i="2"/>
  <c r="J202" i="2"/>
  <c r="J452" i="2"/>
  <c r="I453" i="2"/>
  <c r="J397" i="2"/>
  <c r="I398" i="2"/>
  <c r="J256" i="2"/>
  <c r="I257" i="2"/>
  <c r="J557" i="2" l="1"/>
  <c r="I558" i="2"/>
  <c r="I204" i="2"/>
  <c r="J203" i="2"/>
  <c r="I454" i="2"/>
  <c r="J453" i="2"/>
  <c r="I399" i="2"/>
  <c r="J398" i="2"/>
  <c r="J257" i="2"/>
  <c r="I258" i="2"/>
  <c r="I559" i="2" l="1"/>
  <c r="J558" i="2"/>
  <c r="J204" i="2"/>
  <c r="I205" i="2"/>
  <c r="I455" i="2"/>
  <c r="J454" i="2"/>
  <c r="J399" i="2"/>
  <c r="I400" i="2"/>
  <c r="I259" i="2"/>
  <c r="J258" i="2"/>
  <c r="I560" i="2" l="1"/>
  <c r="J559" i="2"/>
  <c r="I206" i="2"/>
  <c r="J205" i="2"/>
  <c r="I456" i="2"/>
  <c r="J455" i="2"/>
  <c r="I401" i="2"/>
  <c r="J400" i="2"/>
  <c r="I260" i="2"/>
  <c r="J259" i="2"/>
  <c r="J560" i="2" l="1"/>
  <c r="I561" i="2"/>
  <c r="I207" i="2"/>
  <c r="J206" i="2"/>
  <c r="J456" i="2"/>
  <c r="I457" i="2"/>
  <c r="I402" i="2"/>
  <c r="J401" i="2"/>
  <c r="J260" i="2"/>
  <c r="I261" i="2"/>
  <c r="I562" i="2" l="1"/>
  <c r="J561" i="2"/>
  <c r="I208" i="2"/>
  <c r="J207" i="2"/>
  <c r="I458" i="2"/>
  <c r="J457" i="2"/>
  <c r="I403" i="2"/>
  <c r="J402" i="2"/>
  <c r="J261" i="2"/>
  <c r="I262" i="2"/>
  <c r="J562" i="2" l="1"/>
  <c r="I563" i="2"/>
  <c r="J208" i="2"/>
  <c r="I209" i="2"/>
  <c r="I459" i="2"/>
  <c r="J458" i="2"/>
  <c r="J403" i="2"/>
  <c r="I404" i="2"/>
  <c r="J262" i="2"/>
  <c r="I263" i="2"/>
  <c r="I564" i="2" l="1"/>
  <c r="J563" i="2"/>
  <c r="J263" i="2"/>
  <c r="I264" i="2"/>
  <c r="J209" i="2"/>
  <c r="I210" i="2"/>
  <c r="I460" i="2"/>
  <c r="J459" i="2"/>
  <c r="I405" i="2"/>
  <c r="J404" i="2"/>
  <c r="J564" i="2" l="1"/>
  <c r="I565" i="2"/>
  <c r="I211" i="2"/>
  <c r="J210" i="2"/>
  <c r="I265" i="2"/>
  <c r="J264" i="2"/>
  <c r="J460" i="2"/>
  <c r="I461" i="2"/>
  <c r="J405" i="2"/>
  <c r="I406" i="2"/>
  <c r="J265" i="2" l="1"/>
  <c r="I266" i="2"/>
  <c r="I566" i="2"/>
  <c r="J565" i="2"/>
  <c r="I212" i="2"/>
  <c r="J211" i="2"/>
  <c r="I462" i="2"/>
  <c r="J461" i="2"/>
  <c r="I407" i="2"/>
  <c r="J406" i="2"/>
  <c r="J212" i="2" l="1"/>
  <c r="I213" i="2"/>
  <c r="J266" i="2"/>
  <c r="I267" i="2"/>
  <c r="I567" i="2"/>
  <c r="J566" i="2"/>
  <c r="I463" i="2"/>
  <c r="J462" i="2"/>
  <c r="I408" i="2"/>
  <c r="J407" i="2"/>
  <c r="J567" i="2" l="1"/>
  <c r="I568" i="2"/>
  <c r="I214" i="2"/>
  <c r="J213" i="2"/>
  <c r="I268" i="2"/>
  <c r="J267" i="2"/>
  <c r="I464" i="2"/>
  <c r="J463" i="2"/>
  <c r="I409" i="2"/>
  <c r="J408" i="2"/>
  <c r="J268" i="2" l="1"/>
  <c r="I269" i="2"/>
  <c r="J568" i="2"/>
  <c r="I569" i="2"/>
  <c r="I215" i="2"/>
  <c r="J214" i="2"/>
  <c r="J464" i="2"/>
  <c r="I465" i="2"/>
  <c r="J409" i="2"/>
  <c r="I410" i="2"/>
  <c r="I216" i="2" l="1"/>
  <c r="J215" i="2"/>
  <c r="J269" i="2"/>
  <c r="I270" i="2"/>
  <c r="I570" i="2"/>
  <c r="J569" i="2"/>
  <c r="I466" i="2"/>
  <c r="J465" i="2"/>
  <c r="I411" i="2"/>
  <c r="J410" i="2"/>
  <c r="I271" i="2" l="1"/>
  <c r="J270" i="2"/>
  <c r="I571" i="2"/>
  <c r="J570" i="2"/>
  <c r="J216" i="2"/>
  <c r="I217" i="2"/>
  <c r="I467" i="2"/>
  <c r="J467" i="2" s="1"/>
  <c r="J466" i="2"/>
  <c r="J411" i="2"/>
  <c r="I412" i="2"/>
  <c r="J412" i="2" s="1"/>
  <c r="J217" i="2" l="1"/>
  <c r="I218" i="2"/>
  <c r="J571" i="2"/>
  <c r="I572" i="2"/>
  <c r="J271" i="2"/>
  <c r="I272" i="2"/>
  <c r="I273" i="2" l="1"/>
  <c r="J272" i="2"/>
  <c r="J218" i="2"/>
  <c r="I219" i="2"/>
  <c r="J572" i="2"/>
  <c r="I573" i="2"/>
  <c r="J573" i="2" l="1"/>
  <c r="I574" i="2"/>
  <c r="I220" i="2"/>
  <c r="J220" i="2" s="1"/>
  <c r="J219" i="2"/>
  <c r="I274" i="2"/>
  <c r="J273" i="2"/>
  <c r="I575" i="2" l="1"/>
  <c r="J574" i="2"/>
  <c r="J274" i="2"/>
  <c r="I275" i="2"/>
  <c r="J275" i="2" l="1"/>
  <c r="I276" i="2"/>
  <c r="I576" i="2"/>
  <c r="J575" i="2"/>
  <c r="I277" i="2" l="1"/>
  <c r="J276" i="2"/>
  <c r="J576" i="2"/>
  <c r="I577" i="2"/>
  <c r="I278" i="2" l="1"/>
  <c r="J277" i="2"/>
  <c r="I578" i="2"/>
  <c r="J577" i="2"/>
  <c r="I279" i="2" l="1"/>
  <c r="J278" i="2"/>
  <c r="J578" i="2"/>
  <c r="I579" i="2"/>
  <c r="J579" i="2" l="1"/>
  <c r="I580" i="2"/>
  <c r="J279" i="2"/>
  <c r="I280" i="2"/>
  <c r="J280" i="2" l="1"/>
  <c r="I281" i="2"/>
  <c r="J580" i="2"/>
  <c r="I581" i="2"/>
  <c r="I282" i="2" l="1"/>
  <c r="J281" i="2"/>
  <c r="J581" i="2"/>
  <c r="I582" i="2"/>
  <c r="J282" i="2" l="1"/>
  <c r="I283" i="2"/>
  <c r="I583" i="2"/>
  <c r="J582" i="2"/>
  <c r="I284" i="2" l="1"/>
  <c r="J283" i="2"/>
  <c r="I584" i="2"/>
  <c r="J583" i="2"/>
  <c r="I285" i="2" l="1"/>
  <c r="J284" i="2"/>
  <c r="J584" i="2"/>
  <c r="I585" i="2"/>
  <c r="J285" i="2" l="1"/>
  <c r="I286" i="2"/>
  <c r="J585" i="2"/>
  <c r="I586" i="2"/>
  <c r="I287" i="2" l="1"/>
  <c r="J286" i="2"/>
  <c r="I587" i="2"/>
  <c r="J586" i="2"/>
  <c r="I288" i="2" l="1"/>
  <c r="J287" i="2"/>
  <c r="J587" i="2"/>
  <c r="I588" i="2"/>
  <c r="J288" i="2" l="1"/>
  <c r="I289" i="2"/>
  <c r="J588" i="2"/>
  <c r="I589" i="2"/>
  <c r="J289" i="2" l="1"/>
  <c r="I290" i="2"/>
  <c r="J589" i="2"/>
  <c r="I590" i="2"/>
  <c r="J590" i="2" s="1"/>
  <c r="J290" i="2" l="1"/>
  <c r="I291" i="2"/>
  <c r="I292" i="2" l="1"/>
  <c r="J291" i="2"/>
  <c r="I293" i="2" l="1"/>
  <c r="J292" i="2"/>
  <c r="J293" i="2" l="1"/>
  <c r="I294" i="2"/>
  <c r="J294" i="2" l="1"/>
  <c r="I295" i="2"/>
  <c r="J295" i="2" l="1"/>
  <c r="I296" i="2"/>
  <c r="I297" i="2" l="1"/>
  <c r="J296" i="2"/>
  <c r="J297" i="2" l="1"/>
  <c r="I298" i="2"/>
  <c r="J298" i="2" l="1"/>
  <c r="I299" i="2"/>
  <c r="I300" i="2" l="1"/>
  <c r="J300" i="2" s="1"/>
  <c r="J299" i="2"/>
</calcChain>
</file>

<file path=xl/sharedStrings.xml><?xml version="1.0" encoding="utf-8"?>
<sst xmlns="http://schemas.openxmlformats.org/spreadsheetml/2006/main" count="6926" uniqueCount="819">
  <si>
    <t>Policy Holder</t>
  </si>
  <si>
    <t>Age</t>
  </si>
  <si>
    <t xml:space="preserve">Gender </t>
  </si>
  <si>
    <t>Sub Product</t>
  </si>
  <si>
    <t>Status</t>
  </si>
  <si>
    <t>Amount Claimed(INR)</t>
  </si>
  <si>
    <t> Mason Acharya</t>
  </si>
  <si>
    <t>M</t>
  </si>
  <si>
    <t>Denied</t>
  </si>
  <si>
    <t> William Agarwal</t>
  </si>
  <si>
    <t>F</t>
  </si>
  <si>
    <t>Auto</t>
  </si>
  <si>
    <t>In Progress</t>
  </si>
  <si>
    <t> Jayden Agate</t>
  </si>
  <si>
    <t> Noah Aggarwal</t>
  </si>
  <si>
    <t> Michael Agrawal</t>
  </si>
  <si>
    <t> Ethan Ahluwalia</t>
  </si>
  <si>
    <t>Accepted</t>
  </si>
  <si>
    <t> Alexander Ahuja</t>
  </si>
  <si>
    <t> Aiden Amble</t>
  </si>
  <si>
    <t>Property</t>
  </si>
  <si>
    <t> Daniel Amin</t>
  </si>
  <si>
    <t> Anthony Anand</t>
  </si>
  <si>
    <t> Matthew Andra</t>
  </si>
  <si>
    <t> Elijah Anne</t>
  </si>
  <si>
    <t> Joshua Anthony</t>
  </si>
  <si>
    <t> Liam Apte</t>
  </si>
  <si>
    <t> Andrew Arora</t>
  </si>
  <si>
    <t> James Arya</t>
  </si>
  <si>
    <t> David Atwal</t>
  </si>
  <si>
    <t> Benjamin Aurora</t>
  </si>
  <si>
    <t> Logan Babu</t>
  </si>
  <si>
    <t> Christopher Badal</t>
  </si>
  <si>
    <t> Joseph Badami</t>
  </si>
  <si>
    <t> Jackson Bahl</t>
  </si>
  <si>
    <t> Gabriel Bahri</t>
  </si>
  <si>
    <t> Ryan Bail</t>
  </si>
  <si>
    <t> Samuel Bains</t>
  </si>
  <si>
    <t> John Bajaj</t>
  </si>
  <si>
    <t> Nathan Bajwa</t>
  </si>
  <si>
    <t> Lucas Bakshi</t>
  </si>
  <si>
    <t> Christian Bal</t>
  </si>
  <si>
    <t> Jonathan Bala</t>
  </si>
  <si>
    <t> Caleb Balakrishnan</t>
  </si>
  <si>
    <t> Dylan Balan</t>
  </si>
  <si>
    <t> Landon Balasubramanian</t>
  </si>
  <si>
    <t>Business/Other</t>
  </si>
  <si>
    <t> Gavin Bali</t>
  </si>
  <si>
    <t> Brayden Bandi</t>
  </si>
  <si>
    <t> Tyler Banerjee</t>
  </si>
  <si>
    <t> Luke Banik</t>
  </si>
  <si>
    <t> Evan Bansal</t>
  </si>
  <si>
    <t> Carter Barad</t>
  </si>
  <si>
    <t> Nicholas Baral</t>
  </si>
  <si>
    <t> Isaiah Baria</t>
  </si>
  <si>
    <t> Owen Barman</t>
  </si>
  <si>
    <t> Jack Basak</t>
  </si>
  <si>
    <t> Jordan Bassi</t>
  </si>
  <si>
    <t> Brandon Basu</t>
  </si>
  <si>
    <t> Wyatt Bath</t>
  </si>
  <si>
    <t> Julian Batra</t>
  </si>
  <si>
    <t> Aaron Batta</t>
  </si>
  <si>
    <t> Jeremiah Bava</t>
  </si>
  <si>
    <t> Angel Bawa</t>
  </si>
  <si>
    <t> Cameron Bedi</t>
  </si>
  <si>
    <t> Connor Beharry</t>
  </si>
  <si>
    <t> Hunter Behl</t>
  </si>
  <si>
    <t> Adrian Ben</t>
  </si>
  <si>
    <t> Henry Bera</t>
  </si>
  <si>
    <t> Eli Bhagat</t>
  </si>
  <si>
    <t> Justin Bhakta</t>
  </si>
  <si>
    <t> Austin Bhalla</t>
  </si>
  <si>
    <t> Robert Bhandari</t>
  </si>
  <si>
    <t> Charles Bhardwaj</t>
  </si>
  <si>
    <t> Thomas Bhargava</t>
  </si>
  <si>
    <t> Zachary Bhasin</t>
  </si>
  <si>
    <t> Jose Bhat</t>
  </si>
  <si>
    <t> Levi Bhatia</t>
  </si>
  <si>
    <t> Kevin Bhatnagar</t>
  </si>
  <si>
    <t> Sebastian Bhatt</t>
  </si>
  <si>
    <t> Ayden Bhatti</t>
  </si>
  <si>
    <t> Jason Bhavsar</t>
  </si>
  <si>
    <t> Ian Bir</t>
  </si>
  <si>
    <t> Colton Boase</t>
  </si>
  <si>
    <t> Bentley Bobal</t>
  </si>
  <si>
    <t> Dominic Bora</t>
  </si>
  <si>
    <t> Xavier Borah</t>
  </si>
  <si>
    <t> Oliver Borde</t>
  </si>
  <si>
    <t> Parker Borra</t>
  </si>
  <si>
    <t> Josiah Bose</t>
  </si>
  <si>
    <t> Adam Brahmbhatt</t>
  </si>
  <si>
    <t> Cooper Brar</t>
  </si>
  <si>
    <t> Brody Buch</t>
  </si>
  <si>
    <t> Nathaniel Bumb</t>
  </si>
  <si>
    <t> Carson Butala</t>
  </si>
  <si>
    <t> Jaxon Chacko</t>
  </si>
  <si>
    <t> Tristan Chad</t>
  </si>
  <si>
    <t> Luis Chada</t>
  </si>
  <si>
    <t> Juan Chadha</t>
  </si>
  <si>
    <t> Carlos Chakrabarti</t>
  </si>
  <si>
    <t> Jesus Chakraborty</t>
  </si>
  <si>
    <t> Nolan Chana</t>
  </si>
  <si>
    <t> Cole Chand</t>
  </si>
  <si>
    <t> Alex Chanda</t>
  </si>
  <si>
    <t> Max Chander</t>
  </si>
  <si>
    <t> Grayson Chandra</t>
  </si>
  <si>
    <t> Jaden Chatterjee</t>
  </si>
  <si>
    <t> Colton Chaudhari</t>
  </si>
  <si>
    <t> Dominic Chaudhry</t>
  </si>
  <si>
    <t> Xavier Chaudhuri</t>
  </si>
  <si>
    <t> Oliver Chaudry</t>
  </si>
  <si>
    <t> Parker Chauhan</t>
  </si>
  <si>
    <t> Josiah Chawla</t>
  </si>
  <si>
    <t> Adam Cheema</t>
  </si>
  <si>
    <t> Cooper Cherian</t>
  </si>
  <si>
    <t> Brody Chhabra</t>
  </si>
  <si>
    <t> Nathaniel Chia</t>
  </si>
  <si>
    <t> Carson Chohan</t>
  </si>
  <si>
    <t> Jaxon Chokshi</t>
  </si>
  <si>
    <t> Tristan Chopra</t>
  </si>
  <si>
    <t> Luis Choudhary</t>
  </si>
  <si>
    <t> Juan Choudhry</t>
  </si>
  <si>
    <t> Hayden Choudhury</t>
  </si>
  <si>
    <t> Carlos Chowdhury</t>
  </si>
  <si>
    <t> Alex Comar</t>
  </si>
  <si>
    <t> Max Contractor</t>
  </si>
  <si>
    <t> Grayson Dada</t>
  </si>
  <si>
    <t> Diego Dani</t>
  </si>
  <si>
    <t> Jaden Dar</t>
  </si>
  <si>
    <t> Colton Dara</t>
  </si>
  <si>
    <t> Bentley Das</t>
  </si>
  <si>
    <t> Dominic Dasgupta</t>
  </si>
  <si>
    <t> Xavier Dash</t>
  </si>
  <si>
    <t> Oliver Dass</t>
  </si>
  <si>
    <t> Parker Date</t>
  </si>
  <si>
    <t> Josiah Datta</t>
  </si>
  <si>
    <t> Adam Dave</t>
  </si>
  <si>
    <t> Brody De</t>
  </si>
  <si>
    <t> Nathaniel Deep</t>
  </si>
  <si>
    <t> Carson Deo</t>
  </si>
  <si>
    <t> Jaxon Deol</t>
  </si>
  <si>
    <t> Tristan Desai</t>
  </si>
  <si>
    <t> Luis Deshmukh</t>
  </si>
  <si>
    <t> Carson Deshpande</t>
  </si>
  <si>
    <t> Jaxon Devan</t>
  </si>
  <si>
    <t> Tristan Devi</t>
  </si>
  <si>
    <t> Luis Dewan</t>
  </si>
  <si>
    <t> Juan Dey</t>
  </si>
  <si>
    <t> Hayden Dhaliwal</t>
  </si>
  <si>
    <t> Carlos Dhar</t>
  </si>
  <si>
    <t> Jesus Dhawan</t>
  </si>
  <si>
    <t> Nolan Dhillon</t>
  </si>
  <si>
    <t> Cole Dhingra</t>
  </si>
  <si>
    <t> Max Din</t>
  </si>
  <si>
    <t> Grayson Divan</t>
  </si>
  <si>
    <t> Bryson Dixit</t>
  </si>
  <si>
    <t> Diego Dutta</t>
  </si>
  <si>
    <t> Jaden Dora</t>
  </si>
  <si>
    <t> Colton Doshi</t>
  </si>
  <si>
    <t> Bentley Dua</t>
  </si>
  <si>
    <t> Dominic Dube</t>
  </si>
  <si>
    <t> Xavier Dubey</t>
  </si>
  <si>
    <t> Oliver Dugal</t>
  </si>
  <si>
    <t> Parker Dugar</t>
  </si>
  <si>
    <t> Oliver Dutt</t>
  </si>
  <si>
    <t> Parker Dutta</t>
  </si>
  <si>
    <t> Josiah D’Alia</t>
  </si>
  <si>
    <t> Adam Dyal</t>
  </si>
  <si>
    <t> Cooper Edwin</t>
  </si>
  <si>
    <t> Brody Gaba</t>
  </si>
  <si>
    <t> Nathaniel Gade</t>
  </si>
  <si>
    <t> Carson Gala</t>
  </si>
  <si>
    <t> Jaxon Gandhi</t>
  </si>
  <si>
    <t> Tristan Ganesan</t>
  </si>
  <si>
    <t> Luis Ganesh</t>
  </si>
  <si>
    <t> Carson Ganguly</t>
  </si>
  <si>
    <t> Jaxon Gara</t>
  </si>
  <si>
    <t>LoB</t>
  </si>
  <si>
    <t>Life</t>
  </si>
  <si>
    <t>Product</t>
  </si>
  <si>
    <t>Indexed Accumulator</t>
  </si>
  <si>
    <t>Business Package 1</t>
  </si>
  <si>
    <t>Business Package 2</t>
  </si>
  <si>
    <t>SME</t>
  </si>
  <si>
    <t>Business Package 3</t>
  </si>
  <si>
    <t>(Covers property, theft, fire etc)</t>
  </si>
  <si>
    <t>Covers only electronic equipment</t>
  </si>
  <si>
    <t>Covers the whole thing</t>
  </si>
  <si>
    <t>Auto Full</t>
  </si>
  <si>
    <t>Comprehensive</t>
  </si>
  <si>
    <t>Auto Package 1</t>
  </si>
  <si>
    <t>Auto Package 2</t>
  </si>
  <si>
    <t>Covers only Third Party Property Damage</t>
  </si>
  <si>
    <t>Covers Third Party Property Damage, Fire and Theft</t>
  </si>
  <si>
    <t>Desc (Internal use)</t>
  </si>
  <si>
    <t>Critical Illness Cover</t>
  </si>
  <si>
    <t>50+ Life Insurance</t>
  </si>
  <si>
    <t>Life Insurance</t>
  </si>
  <si>
    <t xml:space="preserve">Home </t>
  </si>
  <si>
    <t>Complete Home Scheme 1</t>
  </si>
  <si>
    <t>Building</t>
  </si>
  <si>
    <t>Home Insurance</t>
  </si>
  <si>
    <t>Home and contents</t>
  </si>
  <si>
    <t>Contents Insurance</t>
  </si>
  <si>
    <t>Claim Type</t>
  </si>
  <si>
    <t>Universal Life</t>
  </si>
  <si>
    <t>Term Life - 10 Y</t>
  </si>
  <si>
    <t>Term Life - 20 Y</t>
  </si>
  <si>
    <t>LOB</t>
  </si>
  <si>
    <t>By Death</t>
  </si>
  <si>
    <t>By Maturity</t>
  </si>
  <si>
    <t>Star Comprehensive</t>
  </si>
  <si>
    <t>Star Third Party Plus</t>
  </si>
  <si>
    <t>Basic Third Party</t>
  </si>
  <si>
    <t>Theft</t>
  </si>
  <si>
    <t>Accident</t>
  </si>
  <si>
    <t>Content Insurance</t>
  </si>
  <si>
    <t>M/s Raisin et al</t>
  </si>
  <si>
    <t>M/s Sunny</t>
  </si>
  <si>
    <t>M/s Tindalco</t>
  </si>
  <si>
    <t>M/s Ajmera Group</t>
  </si>
  <si>
    <t>M/s Diego and sons</t>
  </si>
  <si>
    <t>M/S Bentley</t>
  </si>
  <si>
    <t>M/s Dalal and Bro</t>
  </si>
  <si>
    <t>M/s Alex Watch</t>
  </si>
  <si>
    <t>M/s Dial</t>
  </si>
  <si>
    <t>Bus Package 1</t>
  </si>
  <si>
    <t>Bus Electra</t>
  </si>
  <si>
    <t>Loss of property</t>
  </si>
  <si>
    <t>Fire</t>
  </si>
  <si>
    <t>Flood</t>
  </si>
  <si>
    <t>TAT in days</t>
  </si>
  <si>
    <t>Claim Closure date</t>
  </si>
  <si>
    <t>Claim Start Date</t>
  </si>
  <si>
    <t>Premium</t>
  </si>
  <si>
    <t>Sum Insured</t>
  </si>
  <si>
    <t>Policy Start Date</t>
  </si>
  <si>
    <t>Aadab Acharya</t>
  </si>
  <si>
    <t>Aadarshini Agarwal</t>
  </si>
  <si>
    <t>Aadita Agate</t>
  </si>
  <si>
    <t>Aahana Aggarwal</t>
  </si>
  <si>
    <t>Aahna Agrawal</t>
  </si>
  <si>
    <t>Aakaanksha Ahluwalia</t>
  </si>
  <si>
    <t>Aakriti Ahuja</t>
  </si>
  <si>
    <t>Aalia Amble</t>
  </si>
  <si>
    <t>Aamaal Amin</t>
  </si>
  <si>
    <t>Aamani Anand</t>
  </si>
  <si>
    <t>Aanandita Andra</t>
  </si>
  <si>
    <t>Aanchal Anne</t>
  </si>
  <si>
    <t>Aaratrika Anthony</t>
  </si>
  <si>
    <t>Aarti Apte</t>
  </si>
  <si>
    <t>Aarunya Arora</t>
  </si>
  <si>
    <t>Aarushi Arya</t>
  </si>
  <si>
    <t>Bhrithi Arora</t>
  </si>
  <si>
    <t>Bhumika Arya</t>
  </si>
  <si>
    <t>Bhuvana Atwal</t>
  </si>
  <si>
    <t>Bhuvi Aurora</t>
  </si>
  <si>
    <t>Bianca Babu</t>
  </si>
  <si>
    <t>Bijal Badal</t>
  </si>
  <si>
    <t>Bijli Badami</t>
  </si>
  <si>
    <t>Bimala Bahl</t>
  </si>
  <si>
    <t>Bimbi Bahri</t>
  </si>
  <si>
    <t>Bina Bail</t>
  </si>
  <si>
    <t>Binaisha Bains</t>
  </si>
  <si>
    <t>Bindu Bajaj</t>
  </si>
  <si>
    <t>Binita Bajwa</t>
  </si>
  <si>
    <t>Bishakha Bakshi</t>
  </si>
  <si>
    <t>Blessy Bal</t>
  </si>
  <si>
    <t>Breonna Bala</t>
  </si>
  <si>
    <t>Brinda Balakrishnan</t>
  </si>
  <si>
    <t>Bubby Balan</t>
  </si>
  <si>
    <t>Bulbul Balasubramanian</t>
  </si>
  <si>
    <t>Bunny Balay</t>
  </si>
  <si>
    <t>Bushra Bali</t>
  </si>
  <si>
    <t>Buthayna Bandi</t>
  </si>
  <si>
    <t>Catherine Baria</t>
  </si>
  <si>
    <t>Cathy Barman</t>
  </si>
  <si>
    <t>Chaaya Basak</t>
  </si>
  <si>
    <t>Chahna Bassi</t>
  </si>
  <si>
    <t>Chaitali Basu</t>
  </si>
  <si>
    <t>Chaitra Bath</t>
  </si>
  <si>
    <t>Chakori Batra</t>
  </si>
  <si>
    <t>Chalama Batta</t>
  </si>
  <si>
    <t>Chaman Bava</t>
  </si>
  <si>
    <t>Chameli Bawa</t>
  </si>
  <si>
    <t>Champa Bedi</t>
  </si>
  <si>
    <t>Chanchal Beharry</t>
  </si>
  <si>
    <t>Chandan Behl</t>
  </si>
  <si>
    <t>Chandana Ben</t>
  </si>
  <si>
    <t>Chandani Bera</t>
  </si>
  <si>
    <t>Chandi Bhagat</t>
  </si>
  <si>
    <t>Chandika Bhakta</t>
  </si>
  <si>
    <t>Chandra Bhalla</t>
  </si>
  <si>
    <t>Chandrika Bhandari</t>
  </si>
  <si>
    <t>Chandrima Bhardwaj</t>
  </si>
  <si>
    <t>Charita Bhargava</t>
  </si>
  <si>
    <t>Charu Bhasin</t>
  </si>
  <si>
    <t>Charusheela Bhat</t>
  </si>
  <si>
    <t>Charusmita Bhatia</t>
  </si>
  <si>
    <t>Charvi Bhatnagar</t>
  </si>
  <si>
    <t>Chashmum Bhatt</t>
  </si>
  <si>
    <t>Cheshta Bhattacharyya</t>
  </si>
  <si>
    <t>Chetna Bhatti</t>
  </si>
  <si>
    <t>Cheyenne Bhavsar</t>
  </si>
  <si>
    <t>Chhavi Bir</t>
  </si>
  <si>
    <t>Chhaya Biswas</t>
  </si>
  <si>
    <t>Chinnu Boase</t>
  </si>
  <si>
    <t>Chintanika Bobal</t>
  </si>
  <si>
    <t>Chitra Bora</t>
  </si>
  <si>
    <t>Chitralekha Borah</t>
  </si>
  <si>
    <t>Chitrani Borde</t>
  </si>
  <si>
    <t>Chrisitta Borra</t>
  </si>
  <si>
    <t>Christina Bose</t>
  </si>
  <si>
    <t>Chunni Brahmbhatt</t>
  </si>
  <si>
    <t>Cilji Brar</t>
  </si>
  <si>
    <t>Czaee Buch</t>
  </si>
  <si>
    <t xml:space="preserve"> Bumb</t>
  </si>
  <si>
    <t>Daksha Butala</t>
  </si>
  <si>
    <t>Dakshayani Chacko</t>
  </si>
  <si>
    <t>Dalaja Chad</t>
  </si>
  <si>
    <t>Damini Chada</t>
  </si>
  <si>
    <t>Damyanti Chadha</t>
  </si>
  <si>
    <t>Danna Chahal</t>
  </si>
  <si>
    <t>Darpana Chakrabarti</t>
  </si>
  <si>
    <t>Darshana Chakraborty</t>
  </si>
  <si>
    <t>Daya Chana</t>
  </si>
  <si>
    <t>Dayamayi Chand</t>
  </si>
  <si>
    <t>Dayanita Chanda</t>
  </si>
  <si>
    <t>Debbie Chander</t>
  </si>
  <si>
    <t>Deepa Chandra</t>
  </si>
  <si>
    <t>Deepal Chandran</t>
  </si>
  <si>
    <t>Deepika Char</t>
  </si>
  <si>
    <t>Deepjyoti Chatterjee</t>
  </si>
  <si>
    <t>Deepmala Chaudhari</t>
  </si>
  <si>
    <t>Deepshika Chaudhary</t>
  </si>
  <si>
    <t>Deepti Chaudhry</t>
  </si>
  <si>
    <t>Delisha Chaudhuri</t>
  </si>
  <si>
    <t>Deshnee Chaudry</t>
  </si>
  <si>
    <t>Desiha Chauhan</t>
  </si>
  <si>
    <t>Devangi Chawla</t>
  </si>
  <si>
    <t>Devanshi Cheema</t>
  </si>
  <si>
    <t>Devashree Cherian</t>
  </si>
  <si>
    <t>Deveshi Chhabra</t>
  </si>
  <si>
    <t>Devi Chia</t>
  </si>
  <si>
    <t>Devika Chohan</t>
  </si>
  <si>
    <t>Devina Chokshi</t>
  </si>
  <si>
    <t>Devishi Chopra</t>
  </si>
  <si>
    <t>Devkanya Choudhary</t>
  </si>
  <si>
    <t>Devki Choudhry</t>
  </si>
  <si>
    <t>Devmani Choudhury</t>
  </si>
  <si>
    <t>Devyani Chowdhury</t>
  </si>
  <si>
    <t>Devyani Comar</t>
  </si>
  <si>
    <t>Dhanvanti Contractor</t>
  </si>
  <si>
    <t>Dhanya Dada</t>
  </si>
  <si>
    <t>Dhara Dalal</t>
  </si>
  <si>
    <t>Dharini Dani</t>
  </si>
  <si>
    <t>Dharti Dar</t>
  </si>
  <si>
    <t>Dheeptha Dara</t>
  </si>
  <si>
    <t>Dhriti Das</t>
  </si>
  <si>
    <t>Dhruti Dasgupta</t>
  </si>
  <si>
    <t>Dhruva Dash</t>
  </si>
  <si>
    <t>Dhruvi Dass</t>
  </si>
  <si>
    <t>Dhuha Date</t>
  </si>
  <si>
    <t>Dhwani Datta</t>
  </si>
  <si>
    <t>Dhyana Dave</t>
  </si>
  <si>
    <t>Digvi Dayal</t>
  </si>
  <si>
    <t>Diksha De</t>
  </si>
  <si>
    <t>Dilan Deep</t>
  </si>
  <si>
    <t>Dimple Deo</t>
  </si>
  <si>
    <t>Dipali Deol</t>
  </si>
  <si>
    <t>Dipashri Desai</t>
  </si>
  <si>
    <t>Dipti Deshmukh</t>
  </si>
  <si>
    <t>Disha Deshpande</t>
  </si>
  <si>
    <t>Dishita Devan</t>
  </si>
  <si>
    <t>Diti Devi</t>
  </si>
  <si>
    <t>Diva Dewan</t>
  </si>
  <si>
    <t>Divija Dey</t>
  </si>
  <si>
    <t>Divita Dhaliwal</t>
  </si>
  <si>
    <t>Divya Dhar</t>
  </si>
  <si>
    <t>Divyata Dhawan</t>
  </si>
  <si>
    <t>Diya Dhillon</t>
  </si>
  <si>
    <t>Dolma Dhingra</t>
  </si>
  <si>
    <t>Dolon Dial</t>
  </si>
  <si>
    <t>Dona Din</t>
  </si>
  <si>
    <t>Dravie Divan</t>
  </si>
  <si>
    <t>Drishti Dixit</t>
  </si>
  <si>
    <t>Drishya Dutta</t>
  </si>
  <si>
    <t>Durga Dora</t>
  </si>
  <si>
    <t>Dvita Doshi</t>
  </si>
  <si>
    <t>Dwisha Dua</t>
  </si>
  <si>
    <t>Dyumna Dube</t>
  </si>
  <si>
    <t>Dyuti Dubey</t>
  </si>
  <si>
    <t xml:space="preserve"> Dugal</t>
  </si>
  <si>
    <t>Eashta Dugar</t>
  </si>
  <si>
    <t>Easmatara Dutt</t>
  </si>
  <si>
    <t>Easmatara Dutta</t>
  </si>
  <si>
    <t>Edha D’Alia</t>
  </si>
  <si>
    <t>Eesha Dyal</t>
  </si>
  <si>
    <t>Eeshika Edwin</t>
  </si>
  <si>
    <t>Eila Gaba</t>
  </si>
  <si>
    <t>Ekaa Gade</t>
  </si>
  <si>
    <t>Ekaja Gala</t>
  </si>
  <si>
    <t>Ekani Gandhi</t>
  </si>
  <si>
    <t>Ekanta Ganesan</t>
  </si>
  <si>
    <t>Ekantika Ganesh</t>
  </si>
  <si>
    <t>Ekta Ganguly</t>
  </si>
  <si>
    <t>Ela Gara</t>
  </si>
  <si>
    <t>Elaro Garde</t>
  </si>
  <si>
    <t>Elina Garg</t>
  </si>
  <si>
    <t>Ellora George</t>
  </si>
  <si>
    <t>Elsa Gera</t>
  </si>
  <si>
    <t>Emma Ghose</t>
  </si>
  <si>
    <t>Epshita Ghosh</t>
  </si>
  <si>
    <t>Eshita Gill</t>
  </si>
  <si>
    <t>Eta Gobin</t>
  </si>
  <si>
    <t>Eva Goda</t>
  </si>
  <si>
    <t>Evadne Goel</t>
  </si>
  <si>
    <t>Evangelin Gokhale</t>
  </si>
  <si>
    <t xml:space="preserve"> Gola</t>
  </si>
  <si>
    <t>Faatin Gole</t>
  </si>
  <si>
    <t>Faatina Golla</t>
  </si>
  <si>
    <t>Fadheela Gopal</t>
  </si>
  <si>
    <t>Fadwa Goswami</t>
  </si>
  <si>
    <t>Faith Gour</t>
  </si>
  <si>
    <t>Faiza Goyal</t>
  </si>
  <si>
    <t>Falak Grewal</t>
  </si>
  <si>
    <t>Falguni Grover</t>
  </si>
  <si>
    <t>Farah Guha</t>
  </si>
  <si>
    <t>Fareeda Gulati</t>
  </si>
  <si>
    <t>Fareeha Gupta</t>
  </si>
  <si>
    <t>Farhana Halder</t>
  </si>
  <si>
    <t>Farhat Handa</t>
  </si>
  <si>
    <t>Farzana Hans</t>
  </si>
  <si>
    <t>Farzin Hari</t>
  </si>
  <si>
    <t>Fatima Harjo</t>
  </si>
  <si>
    <t>Fawziya Hayer</t>
  </si>
  <si>
    <t>Fenal Hayre</t>
  </si>
  <si>
    <t>Ferin Hegde</t>
  </si>
  <si>
    <t>Filza Hora</t>
  </si>
  <si>
    <t>Firdoos Issac</t>
  </si>
  <si>
    <t>Firoza Iyengar</t>
  </si>
  <si>
    <t>Firyal Iyer</t>
  </si>
  <si>
    <t>Fiza Jacob</t>
  </si>
  <si>
    <t>Fizza Jaggi</t>
  </si>
  <si>
    <t>Foram Jain</t>
  </si>
  <si>
    <t>Forum Jani</t>
  </si>
  <si>
    <t>Francine Jayaraman</t>
  </si>
  <si>
    <t>Fulki Jha</t>
  </si>
  <si>
    <t>Fullan Jhaveri</t>
  </si>
  <si>
    <t>Fulmala Johal</t>
  </si>
  <si>
    <t xml:space="preserve"> Joshi</t>
  </si>
  <si>
    <t>Gajra Kadakia</t>
  </si>
  <si>
    <t>Gandhali Kade</t>
  </si>
  <si>
    <t>Ganga Kakar</t>
  </si>
  <si>
    <t>Gangika Kala</t>
  </si>
  <si>
    <t>Ganika Kale</t>
  </si>
  <si>
    <t>Ganjan Kalita</t>
  </si>
  <si>
    <t>Gargi Kalla</t>
  </si>
  <si>
    <t>Garima Kamdar</t>
  </si>
  <si>
    <t>Gauri Kanda</t>
  </si>
  <si>
    <t>Gaurika Kannan</t>
  </si>
  <si>
    <t>Gayatri Kant</t>
  </si>
  <si>
    <t>Geet Kapadia</t>
  </si>
  <si>
    <t>Geeta Kapoor</t>
  </si>
  <si>
    <t>Geeti Kapur</t>
  </si>
  <si>
    <t>Gehna Kar</t>
  </si>
  <si>
    <t>Ghaada Kara</t>
  </si>
  <si>
    <t>Ghaaliya Karan</t>
  </si>
  <si>
    <t>Ghaydaa Kari</t>
  </si>
  <si>
    <t>Ghazal Karnik</t>
  </si>
  <si>
    <t>Ghusoon Karpe</t>
  </si>
  <si>
    <t>Gina Kashyap</t>
  </si>
  <si>
    <t>Ginni Kata</t>
  </si>
  <si>
    <t>Gira Kaul</t>
  </si>
  <si>
    <t>Girija Keer</t>
  </si>
  <si>
    <t>Girisha Khalsa</t>
  </si>
  <si>
    <t>Gisele Khanna</t>
  </si>
  <si>
    <t>Gita Khare</t>
  </si>
  <si>
    <t>Gitali Khatri</t>
  </si>
  <si>
    <t>Gitanjali Khosla</t>
  </si>
  <si>
    <t>Gitashri Khurana</t>
  </si>
  <si>
    <t>Gitika Kibe</t>
  </si>
  <si>
    <t>Godavri Kohli</t>
  </si>
  <si>
    <t>Goldy Konda</t>
  </si>
  <si>
    <t>Gomti Korpal</t>
  </si>
  <si>
    <t>Gopa Koshy</t>
  </si>
  <si>
    <t>Gopi Kota</t>
  </si>
  <si>
    <t>Gori Kothari</t>
  </si>
  <si>
    <t>Gorma Krish</t>
  </si>
  <si>
    <t>Granthana Krishna</t>
  </si>
  <si>
    <t>Greashma Krishnamurthy</t>
  </si>
  <si>
    <t>Grishma Krishnan</t>
  </si>
  <si>
    <t>Gul Kulkarni</t>
  </si>
  <si>
    <t>Gulab Kumar</t>
  </si>
  <si>
    <t>Gulika Kumer</t>
  </si>
  <si>
    <t>Guneet Kunda</t>
  </si>
  <si>
    <t>Gunita Kurian</t>
  </si>
  <si>
    <t>Gunjan Kuruvilla</t>
  </si>
  <si>
    <t>Gunnika Lachman</t>
  </si>
  <si>
    <t>Gurbani Lad</t>
  </si>
  <si>
    <t xml:space="preserve"> Lal</t>
  </si>
  <si>
    <t>Haadiya Lala</t>
  </si>
  <si>
    <t>Haala Lall</t>
  </si>
  <si>
    <t>Hadiya Lalla</t>
  </si>
  <si>
    <t>Haifa Lanka</t>
  </si>
  <si>
    <t>Hailley Lata</t>
  </si>
  <si>
    <t>Haima Lodi</t>
  </si>
  <si>
    <t>Haimi Loke</t>
  </si>
  <si>
    <t>Haleema Loyal</t>
  </si>
  <si>
    <t>Hameeda Luthra</t>
  </si>
  <si>
    <t>Hamsini Madan</t>
  </si>
  <si>
    <t>Hana Magar</t>
  </si>
  <si>
    <t>Hanan Mahabir</t>
  </si>
  <si>
    <t>Haneefa Mahadeo</t>
  </si>
  <si>
    <t>Hanisha Mahajan</t>
  </si>
  <si>
    <t>Haniya Mahal</t>
  </si>
  <si>
    <t>Hannah Maharaj</t>
  </si>
  <si>
    <t>Hansa Majumdar</t>
  </si>
  <si>
    <t>Hansuja Malhotra</t>
  </si>
  <si>
    <t>Hari priya Mall</t>
  </si>
  <si>
    <t>Haribala Mallick</t>
  </si>
  <si>
    <t>Harika Mammen</t>
  </si>
  <si>
    <t>Harini Mand</t>
  </si>
  <si>
    <t>Harita Manda</t>
  </si>
  <si>
    <t>Harjas Mandal</t>
  </si>
  <si>
    <t>Harleena Mander</t>
  </si>
  <si>
    <t>Harshada Mane</t>
  </si>
  <si>
    <t>Harshal Mangal</t>
  </si>
  <si>
    <t>Harshi Mangat</t>
  </si>
  <si>
    <t>Harshini Mani</t>
  </si>
  <si>
    <t>Harshita Mann</t>
  </si>
  <si>
    <t>Harsika Mannan</t>
  </si>
  <si>
    <t>Hasita Manne</t>
  </si>
  <si>
    <t>Hasna Acharya</t>
  </si>
  <si>
    <t>Hayaam Agarwal</t>
  </si>
  <si>
    <t>Hayat Agate</t>
  </si>
  <si>
    <t>Hela Aggarwal</t>
  </si>
  <si>
    <t>Helena Agrawal</t>
  </si>
  <si>
    <t>Hema Ahluwalia</t>
  </si>
  <si>
    <t>Hemadri Ahuja</t>
  </si>
  <si>
    <t>Hemakshi Amble</t>
  </si>
  <si>
    <t>Hemal Amin</t>
  </si>
  <si>
    <t>Hemali Anand</t>
  </si>
  <si>
    <t>Hemani Andra</t>
  </si>
  <si>
    <t>Hemavati Anne</t>
  </si>
  <si>
    <t>Hemisha Anthony</t>
  </si>
  <si>
    <t>Hemlata Apte</t>
  </si>
  <si>
    <t>Hena Arora</t>
  </si>
  <si>
    <t>Henna Arya</t>
  </si>
  <si>
    <t>Hessa Atwal</t>
  </si>
  <si>
    <t>Het Aurora</t>
  </si>
  <si>
    <t>Heti Babu</t>
  </si>
  <si>
    <t>Hiba Badal</t>
  </si>
  <si>
    <t>Hibah Badami</t>
  </si>
  <si>
    <t>Hili Bahl</t>
  </si>
  <si>
    <t>Hilla Bahri</t>
  </si>
  <si>
    <t>Hima Bail</t>
  </si>
  <si>
    <t>Himaja Bains</t>
  </si>
  <si>
    <t>Himank Bajaj</t>
  </si>
  <si>
    <t>Hina Bajwa</t>
  </si>
  <si>
    <t>Hinal Bakshi</t>
  </si>
  <si>
    <t>Hind Bal</t>
  </si>
  <si>
    <t>Hiral Bala</t>
  </si>
  <si>
    <t>Hirankshi Balakrishnan</t>
  </si>
  <si>
    <t>Hiranmayi Balan</t>
  </si>
  <si>
    <t>Hitaishi Balasubramanian</t>
  </si>
  <si>
    <t>Hitansi Balay</t>
  </si>
  <si>
    <t>Hitee Bali</t>
  </si>
  <si>
    <t>Hitesha Bandi</t>
  </si>
  <si>
    <t>Hiya Banerjee</t>
  </si>
  <si>
    <t>Honey Banik</t>
  </si>
  <si>
    <t>Honnesha Bansal</t>
  </si>
  <si>
    <t>Hooriya Barad</t>
  </si>
  <si>
    <t>Hradini Baral</t>
  </si>
  <si>
    <t>Hridyesha Baria</t>
  </si>
  <si>
    <t>Hritika Barman</t>
  </si>
  <si>
    <t>Hritvi Basak</t>
  </si>
  <si>
    <t>Huda Bassi</t>
  </si>
  <si>
    <t>Huma Basu</t>
  </si>
  <si>
    <t>Humaila Bath</t>
  </si>
  <si>
    <t>Husn Batra</t>
  </si>
  <si>
    <t>Huvishka Batta</t>
  </si>
  <si>
    <t xml:space="preserve"> Bava</t>
  </si>
  <si>
    <t>Ibtihaaj Bawa</t>
  </si>
  <si>
    <t>Idha Bedi</t>
  </si>
  <si>
    <t>Idika Beharry</t>
  </si>
  <si>
    <t>Iditri Behl</t>
  </si>
  <si>
    <t>Iha Ben</t>
  </si>
  <si>
    <t>Ihita Bera</t>
  </si>
  <si>
    <t>Ijaya Bhagat</t>
  </si>
  <si>
    <t>Ikraam Bhakta</t>
  </si>
  <si>
    <t>Iksha Bhalla</t>
  </si>
  <si>
    <t>Ikshita Bhandari</t>
  </si>
  <si>
    <t>Ikshula Bhardwaj</t>
  </si>
  <si>
    <t>Ila Bhargava</t>
  </si>
  <si>
    <t>Ilhaam Bhasin</t>
  </si>
  <si>
    <t>Illisha Bhat</t>
  </si>
  <si>
    <t>Iman Bhatia</t>
  </si>
  <si>
    <t>Imtithal Bhatnagar</t>
  </si>
  <si>
    <t>Inaam Bhatt</t>
  </si>
  <si>
    <t>Inas Bhattacharyya</t>
  </si>
  <si>
    <t>Inaya Bhatti</t>
  </si>
  <si>
    <t>Indali Bhavsar</t>
  </si>
  <si>
    <t>Indira Bir</t>
  </si>
  <si>
    <t>Indrani Biswas</t>
  </si>
  <si>
    <t>Indu Boase</t>
  </si>
  <si>
    <t>Induja Bobal</t>
  </si>
  <si>
    <t>Indulekha Bora</t>
  </si>
  <si>
    <t>Indumati Borah</t>
  </si>
  <si>
    <t>Inika Borde</t>
  </si>
  <si>
    <t>Intisaar Borra</t>
  </si>
  <si>
    <t>Inu Bose</t>
  </si>
  <si>
    <t>Iona Brahmbhatt</t>
  </si>
  <si>
    <t>Ipsita Brar</t>
  </si>
  <si>
    <t>Ira Buch</t>
  </si>
  <si>
    <t>Iraja Bumb</t>
  </si>
  <si>
    <t>Iris Butala</t>
  </si>
  <si>
    <t>Isha Chacko</t>
  </si>
  <si>
    <t>Ishana Chad</t>
  </si>
  <si>
    <t>Ishi Chada</t>
  </si>
  <si>
    <t>Ishika Chadha</t>
  </si>
  <si>
    <t>Ishita Chahal</t>
  </si>
  <si>
    <t>Ishwarya Chakrabarti</t>
  </si>
  <si>
    <t>Ishya Chakraborty</t>
  </si>
  <si>
    <t>Itishree Chana</t>
  </si>
  <si>
    <t>Itkila Chand</t>
  </si>
  <si>
    <t>Izdihaar Chanda</t>
  </si>
  <si>
    <t>Izna Chander</t>
  </si>
  <si>
    <t>Jemima Deol</t>
  </si>
  <si>
    <t>Jennifer Desai</t>
  </si>
  <si>
    <t>Jeroo Deshmukh</t>
  </si>
  <si>
    <t>Jeshna Deshpande</t>
  </si>
  <si>
    <t>Jevaria Devan</t>
  </si>
  <si>
    <t>Jhalak Devi</t>
  </si>
  <si>
    <t>Jhanvi Dewan</t>
  </si>
  <si>
    <t>Jharna Dey</t>
  </si>
  <si>
    <t>Jheel Dhaliwal</t>
  </si>
  <si>
    <t>Jiganasha Dhar</t>
  </si>
  <si>
    <t>Jigisha Dhawan</t>
  </si>
  <si>
    <t>Jigna Dhillon</t>
  </si>
  <si>
    <t>Jignasa Dhingra</t>
  </si>
  <si>
    <t>Jilpa Dial</t>
  </si>
  <si>
    <t>Jital Din</t>
  </si>
  <si>
    <t>Jivantika Divan</t>
  </si>
  <si>
    <t>Joanne Dixit</t>
  </si>
  <si>
    <t>Joshika Dutta</t>
  </si>
  <si>
    <t>Joyce Dora</t>
  </si>
  <si>
    <t>Judzea Doshi</t>
  </si>
  <si>
    <t>Juhi Dua</t>
  </si>
  <si>
    <t>Jui Dube</t>
  </si>
  <si>
    <t>Julia Dubey</t>
  </si>
  <si>
    <t>Juliana Dugal</t>
  </si>
  <si>
    <t>Jumaana Dugar</t>
  </si>
  <si>
    <t>Jyeshtha Dutt</t>
  </si>
  <si>
    <t>Jyothi Dutta</t>
  </si>
  <si>
    <t>Jyothishmathi D’Alia</t>
  </si>
  <si>
    <t>Jyoti Dyal</t>
  </si>
  <si>
    <t>Jyotsna Edwin</t>
  </si>
  <si>
    <t xml:space="preserve"> Gaba</t>
  </si>
  <si>
    <t>Kaajal Gade</t>
  </si>
  <si>
    <t>Kaamla Gala</t>
  </si>
  <si>
    <t>Kaasni Gandhi</t>
  </si>
  <si>
    <t>Kaavya Ganesan</t>
  </si>
  <si>
    <t>Kadeen Ganesh</t>
  </si>
  <si>
    <t>Kahkashan Ganguly</t>
  </si>
  <si>
    <t>Kaia Gara</t>
  </si>
  <si>
    <t>Kailyn Garde</t>
  </si>
  <si>
    <t>Kajri Garg</t>
  </si>
  <si>
    <t>Kala George</t>
  </si>
  <si>
    <t>Kalavathi Gera</t>
  </si>
  <si>
    <t>Kali Ghose</t>
  </si>
  <si>
    <t>Kalika Ghosh</t>
  </si>
  <si>
    <t>Kalima Gill</t>
  </si>
  <si>
    <t>Kalini Gobin</t>
  </si>
  <si>
    <t>Kalpana Goda</t>
  </si>
  <si>
    <t>Kalpita Goel</t>
  </si>
  <si>
    <t>Kalyani Gokhale</t>
  </si>
  <si>
    <t>Kamakshee Gola</t>
  </si>
  <si>
    <t>Kamakshi Gole</t>
  </si>
  <si>
    <t>Kamal Golla</t>
  </si>
  <si>
    <t>Kamala Gopal</t>
  </si>
  <si>
    <t>Kamalika Goswami</t>
  </si>
  <si>
    <t>Kamalini Gour</t>
  </si>
  <si>
    <t>Kameela Goyal</t>
  </si>
  <si>
    <t>Kamini Grewal</t>
  </si>
  <si>
    <t>Kamna Grover</t>
  </si>
  <si>
    <t>Kamya Guha</t>
  </si>
  <si>
    <t>Kanan Gulati</t>
  </si>
  <si>
    <t>Kanchan Gupta</t>
  </si>
  <si>
    <t>Kani Halder</t>
  </si>
  <si>
    <t>Kanika Handa</t>
  </si>
  <si>
    <t>Kanira Hans</t>
  </si>
  <si>
    <t>Kanjri Hari</t>
  </si>
  <si>
    <t>Kanta Harjo</t>
  </si>
  <si>
    <t>Kanthi Hayer</t>
  </si>
  <si>
    <t>Kanti Hayre</t>
  </si>
  <si>
    <t>Kanuja Hegde</t>
  </si>
  <si>
    <t>Kanupriya Hora</t>
  </si>
  <si>
    <t>Kapila Issac</t>
  </si>
  <si>
    <t>Karabi Iyengar</t>
  </si>
  <si>
    <t>Kareema Iyer</t>
  </si>
  <si>
    <t>Kareena Jacob</t>
  </si>
  <si>
    <t>Kari Jaggi</t>
  </si>
  <si>
    <t>Karishma Jain</t>
  </si>
  <si>
    <t>Karona Jani</t>
  </si>
  <si>
    <t>Karuli Jayaraman</t>
  </si>
  <si>
    <t>Karuna Jha</t>
  </si>
  <si>
    <t>Karunya Jhaveri</t>
  </si>
  <si>
    <t>Kashi Johal</t>
  </si>
  <si>
    <t>Kashika Joshi</t>
  </si>
  <si>
    <t>Kashin Kadakia</t>
  </si>
  <si>
    <t>Kashish Kade</t>
  </si>
  <si>
    <t>Kashmira Kakar</t>
  </si>
  <si>
    <t>Kashvi Kala</t>
  </si>
  <si>
    <t>Kashyapi Kale</t>
  </si>
  <si>
    <t>Kasturi Kalita</t>
  </si>
  <si>
    <t>Katrina Kalla</t>
  </si>
  <si>
    <t>Kaumudi Kamdar</t>
  </si>
  <si>
    <t>Kauser Kanda</t>
  </si>
  <si>
    <t>Kaushalya Kannan</t>
  </si>
  <si>
    <t>Kaushey Kant</t>
  </si>
  <si>
    <t>Kaveri Kapadia</t>
  </si>
  <si>
    <t>Kavika Kapoor</t>
  </si>
  <si>
    <t>Kavin Kapur</t>
  </si>
  <si>
    <t>Kavita Kar</t>
  </si>
  <si>
    <t>Kawkab Kara</t>
  </si>
  <si>
    <t>Kawthar Karan</t>
  </si>
  <si>
    <t>Kayomi Kari</t>
  </si>
  <si>
    <t>Kecia Karnik</t>
  </si>
  <si>
    <t>Keeritika Karpe</t>
  </si>
  <si>
    <t>Keertana Kashyap</t>
  </si>
  <si>
    <t>Expected TAT</t>
  </si>
  <si>
    <t>Biz Package 1</t>
  </si>
  <si>
    <t>Biz Electra</t>
  </si>
  <si>
    <t>Final Grouping</t>
  </si>
  <si>
    <t>Min</t>
  </si>
  <si>
    <t>Max</t>
  </si>
  <si>
    <t>Range Desc</t>
  </si>
  <si>
    <t>Age in years</t>
  </si>
  <si>
    <t>1-18 Years</t>
  </si>
  <si>
    <t>19-25 Years</t>
  </si>
  <si>
    <t>26-40 Years</t>
  </si>
  <si>
    <t>41-50 Years</t>
  </si>
  <si>
    <t>51-60 Years</t>
  </si>
  <si>
    <t>60+ Years</t>
  </si>
  <si>
    <t>ASSAM</t>
  </si>
  <si>
    <t>TIER 3</t>
  </si>
  <si>
    <t>MAHARASHTRA</t>
  </si>
  <si>
    <t>YEOTAMAL</t>
  </si>
  <si>
    <t>TIER2</t>
  </si>
  <si>
    <t>BIHAR</t>
  </si>
  <si>
    <t>DARBHANGA</t>
  </si>
  <si>
    <t>ANDHRA PRADESH</t>
  </si>
  <si>
    <t>JHARKHAND</t>
  </si>
  <si>
    <t>RATNAGIRI</t>
  </si>
  <si>
    <t>MANIPUR</t>
  </si>
  <si>
    <t>KERALA</t>
  </si>
  <si>
    <t>TRIVANDRUM</t>
  </si>
  <si>
    <t>GUJARAT</t>
  </si>
  <si>
    <t>VADODARA</t>
  </si>
  <si>
    <t>KARNATAKA</t>
  </si>
  <si>
    <t>WEST BENGAL</t>
  </si>
  <si>
    <t>JAMMU AND KASHMIR</t>
  </si>
  <si>
    <t>DELHI</t>
  </si>
  <si>
    <t>NEW DELHI</t>
  </si>
  <si>
    <t>TIER1</t>
  </si>
  <si>
    <t>SANGLI</t>
  </si>
  <si>
    <t>CHANDIGARH</t>
  </si>
  <si>
    <t>ROHTAS</t>
  </si>
  <si>
    <t>JAMNAGAR</t>
  </si>
  <si>
    <t>WARDHA</t>
  </si>
  <si>
    <t>KOLHAPUR</t>
  </si>
  <si>
    <t>LATUR</t>
  </si>
  <si>
    <t>VAISHALI</t>
  </si>
  <si>
    <t>ANDAMAN NICOBAR</t>
  </si>
  <si>
    <t>A&amp;N ISLANDS</t>
  </si>
  <si>
    <t>MUMBAI</t>
  </si>
  <si>
    <t>HIMACHAL PRADESH</t>
  </si>
  <si>
    <t>SHIMLA</t>
  </si>
  <si>
    <t>BANGALORE</t>
  </si>
  <si>
    <t>WASHIM</t>
  </si>
  <si>
    <t>KOLKATA</t>
  </si>
  <si>
    <t>THANE</t>
  </si>
  <si>
    <t>JUNAGADH</t>
  </si>
  <si>
    <t>ANANTNAG</t>
  </si>
  <si>
    <t>GUWAHATI</t>
  </si>
  <si>
    <t>KODURU</t>
  </si>
  <si>
    <t>PUNE</t>
  </si>
  <si>
    <t>GUNTUR</t>
  </si>
  <si>
    <t>TRICHUR</t>
  </si>
  <si>
    <t>PURNEA</t>
  </si>
  <si>
    <t>BARAMULLA</t>
  </si>
  <si>
    <t>HYDERABAD</t>
  </si>
  <si>
    <t>KOLAR</t>
  </si>
  <si>
    <t>IMPHAL</t>
  </si>
  <si>
    <t>INDIA</t>
  </si>
  <si>
    <t>Country</t>
  </si>
  <si>
    <t>State</t>
  </si>
  <si>
    <t>City</t>
  </si>
  <si>
    <t>City_type</t>
  </si>
  <si>
    <t>Age Group</t>
  </si>
  <si>
    <t>Month</t>
  </si>
  <si>
    <t>Year</t>
  </si>
  <si>
    <t>January</t>
  </si>
  <si>
    <t>Februay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</si>
  <si>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</si>
  <si>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</si>
  <si>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</si>
  <si>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</si>
  <si>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</si>
  <si>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</si>
  <si>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</si>
  <si>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</si>
  <si>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</si>
  <si>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</si>
  <si>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Income</t>
  </si>
  <si>
    <t>Income</t>
  </si>
  <si>
    <t>IF(E6&gt;60,50000,IF(E6&gt;50,1700000,IF(E6&gt;40,1600000,IF(E6&gt;21,700000,0))))</t>
  </si>
  <si>
    <t>Income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</si>
</sst>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4" fillId="0" borderId="0" xfId="0" applyFont="1"/>
    <xf numFmtId="9" fontId="0" fillId="0" borderId="0" xfId="1" applyNumberFormat="1" applyFont="1"/>
    <xf numFmtId="0" fontId="5" fillId="0" borderId="0" xfId="0" applyFont="1"/>
    <xf numFmtId="1" fontId="0" fillId="0" borderId="0" xfId="1" applyNumberFormat="1" applyFont="1"/>
    <xf numFmtId="0" fontId="6" fillId="0" borderId="0" xfId="0" applyFont="1"/>
    <xf numFmtId="1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topLeftCell="H81" workbookViewId="0">
      <selection activeCell="N178" sqref="N178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23.85546875" bestFit="1" customWidth="1"/>
    <col min="7" max="7" width="18.140625" bestFit="1" customWidth="1"/>
    <col min="8" max="8" width="15" bestFit="1" customWidth="1"/>
    <col min="10" max="10" width="16.5703125" customWidth="1"/>
    <col min="11" max="11" width="15.28515625" bestFit="1" customWidth="1"/>
    <col min="12" max="12" width="12.7109375" bestFit="1" customWidth="1"/>
    <col min="13" max="13" width="19.28515625" bestFit="1" customWidth="1"/>
    <col min="15" max="15" width="21" bestFit="1" customWidth="1"/>
    <col min="17" max="17" width="9.42578125" bestFit="1" customWidth="1"/>
    <col min="19" max="19" width="17.85546875" bestFit="1" customWidth="1"/>
  </cols>
  <sheetData>
    <row r="1" spans="1:19" x14ac:dyDescent="0.25">
      <c r="A1" t="s">
        <v>233</v>
      </c>
      <c r="B1" s="1" t="s">
        <v>232</v>
      </c>
      <c r="C1" s="1" t="s">
        <v>231</v>
      </c>
      <c r="D1" t="s">
        <v>0</v>
      </c>
      <c r="E1" t="s">
        <v>1</v>
      </c>
      <c r="F1" t="s">
        <v>2</v>
      </c>
      <c r="G1" s="1" t="s">
        <v>208</v>
      </c>
      <c r="H1" s="1" t="s">
        <v>3</v>
      </c>
      <c r="I1" t="s">
        <v>4</v>
      </c>
      <c r="J1" s="1" t="s">
        <v>5</v>
      </c>
      <c r="K1" s="1" t="s">
        <v>204</v>
      </c>
      <c r="L1" s="1" t="s">
        <v>731</v>
      </c>
      <c r="M1" s="1" t="s">
        <v>800</v>
      </c>
      <c r="N1" t="s">
        <v>796</v>
      </c>
      <c r="O1" t="s">
        <v>797</v>
      </c>
      <c r="P1" t="s">
        <v>798</v>
      </c>
      <c r="Q1" t="s">
        <v>799</v>
      </c>
      <c r="R1" t="s">
        <v>815</v>
      </c>
      <c r="S1" t="s">
        <v>818</v>
      </c>
    </row>
    <row r="2" spans="1:19" x14ac:dyDescent="0.25">
      <c r="A2" s="2">
        <f t="shared" ref="A2:A65" ca="1" si="0">IF(B2="",TODAY()-C2,B2-C2)</f>
        <v>41196</v>
      </c>
      <c r="B2" s="2">
        <v>41208</v>
      </c>
      <c r="C2">
        <v>12</v>
      </c>
      <c r="D2" t="s">
        <v>6</v>
      </c>
      <c r="E2">
        <v>61</v>
      </c>
      <c r="F2" t="s">
        <v>7</v>
      </c>
      <c r="G2" t="s">
        <v>197</v>
      </c>
      <c r="H2" t="s">
        <v>206</v>
      </c>
      <c r="I2" t="s">
        <v>17</v>
      </c>
      <c r="J2">
        <v>2010000</v>
      </c>
      <c r="K2" s="3" t="s">
        <v>209</v>
      </c>
      <c r="L2">
        <f>IF(G2="Life Insurance",(IF(K2="By Death",30,15)),IF(G2="Auto",21,35))</f>
        <v>30</v>
      </c>
      <c r="M2">
        <f>VLOOKUP(G2,'Grouping Master'!C$2:J$102,8)</f>
        <v>0</v>
      </c>
      <c r="N2" t="s">
        <v>795</v>
      </c>
      <c r="O2" t="s">
        <v>774</v>
      </c>
      <c r="P2" t="s">
        <v>775</v>
      </c>
      <c r="Q2" t="s">
        <v>746</v>
      </c>
      <c r="R2">
        <f>IF(G2&gt;60,100000,IF(G2&gt;50,1700000,IF(G2&gt;40,1500000,IF(G2&gt;21,700000,0))))</f>
        <v>100000</v>
      </c>
      <c r="S2" t="str">
        <f>IF(R2=0,"Less than 100000",IF(R2=100000,"100000-500000",IF(R2=700000,"500001-700000",IF(R2=1500000,"700001-1500000","More than 1500000"))))</f>
        <v>100000-500000</v>
      </c>
    </row>
    <row r="3" spans="1:19" x14ac:dyDescent="0.25">
      <c r="A3" s="2">
        <f t="shared" ca="1" si="0"/>
        <v>41277</v>
      </c>
      <c r="B3" s="2"/>
      <c r="C3">
        <v>34</v>
      </c>
      <c r="D3" t="s">
        <v>9</v>
      </c>
      <c r="E3">
        <v>61</v>
      </c>
      <c r="F3" t="s">
        <v>10</v>
      </c>
      <c r="G3" t="s">
        <v>11</v>
      </c>
      <c r="H3" t="s">
        <v>211</v>
      </c>
      <c r="I3" t="s">
        <v>12</v>
      </c>
      <c r="J3">
        <v>53698</v>
      </c>
      <c r="K3" s="3" t="s">
        <v>214</v>
      </c>
      <c r="L3">
        <f t="shared" ref="L3:L66" si="1">IF(G3="Life Insurance",(IF(K3="By Death",30,15)),IF(G3="Auto",21,35))</f>
        <v>21</v>
      </c>
      <c r="M3">
        <f>VLOOKUP(G3,'Grouping Master'!C$2:J$102,8)</f>
        <v>0</v>
      </c>
      <c r="N3" t="s">
        <v>795</v>
      </c>
      <c r="O3" t="s">
        <v>752</v>
      </c>
      <c r="P3" t="s">
        <v>788</v>
      </c>
      <c r="Q3" t="s">
        <v>746</v>
      </c>
      <c r="R3">
        <f t="shared" ref="R3:R66" si="2">IF(G3&gt;60,100000,IF(G3&gt;50,1700000,IF(G3&gt;40,1500000,IF(G3&gt;21,700000,0))))</f>
        <v>100000</v>
      </c>
      <c r="S3" t="str">
        <f t="shared" ref="S3:S66" si="3">IF(R3=0,"Less than 100000",IF(R3=100000,"100000-500000",IF(R3=700000,"500001-700000",IF(R3=1500000,"700001-1500000","More than 1500000"))))</f>
        <v>100000-500000</v>
      </c>
    </row>
    <row r="4" spans="1:19" x14ac:dyDescent="0.25">
      <c r="A4" s="2">
        <f t="shared" ca="1" si="0"/>
        <v>41278</v>
      </c>
      <c r="B4" s="2"/>
      <c r="C4">
        <v>33</v>
      </c>
      <c r="D4" t="s">
        <v>13</v>
      </c>
      <c r="E4">
        <v>61</v>
      </c>
      <c r="F4" t="s">
        <v>7</v>
      </c>
      <c r="G4" t="s">
        <v>11</v>
      </c>
      <c r="H4" t="s">
        <v>211</v>
      </c>
      <c r="I4" t="s">
        <v>12</v>
      </c>
      <c r="J4">
        <v>184003</v>
      </c>
      <c r="K4" s="3" t="s">
        <v>214</v>
      </c>
      <c r="L4">
        <f t="shared" si="1"/>
        <v>21</v>
      </c>
      <c r="M4">
        <f>VLOOKUP(G4,'Grouping Master'!C$2:J$102,8)</f>
        <v>0</v>
      </c>
      <c r="N4" t="s">
        <v>795</v>
      </c>
      <c r="O4" t="s">
        <v>752</v>
      </c>
      <c r="P4" t="s">
        <v>792</v>
      </c>
      <c r="Q4" t="s">
        <v>765</v>
      </c>
      <c r="R4">
        <f t="shared" si="2"/>
        <v>100000</v>
      </c>
      <c r="S4" t="str">
        <f t="shared" si="3"/>
        <v>100000-500000</v>
      </c>
    </row>
    <row r="5" spans="1:19" x14ac:dyDescent="0.25">
      <c r="A5" s="2">
        <f t="shared" ca="1" si="0"/>
        <v>41257</v>
      </c>
      <c r="B5" s="2"/>
      <c r="C5">
        <v>54</v>
      </c>
      <c r="D5" t="s">
        <v>14</v>
      </c>
      <c r="E5">
        <v>61</v>
      </c>
      <c r="F5" t="s">
        <v>10</v>
      </c>
      <c r="G5" t="s">
        <v>11</v>
      </c>
      <c r="H5" t="s">
        <v>211</v>
      </c>
      <c r="I5" t="s">
        <v>12</v>
      </c>
      <c r="J5">
        <v>121061</v>
      </c>
      <c r="K5" s="3" t="s">
        <v>214</v>
      </c>
      <c r="L5">
        <f t="shared" si="1"/>
        <v>21</v>
      </c>
      <c r="M5">
        <f>VLOOKUP(G5,'Grouping Master'!C$2:J$102,8)</f>
        <v>0</v>
      </c>
      <c r="N5" t="s">
        <v>795</v>
      </c>
      <c r="O5" t="s">
        <v>745</v>
      </c>
      <c r="P5" t="s">
        <v>785</v>
      </c>
      <c r="Q5" t="s">
        <v>749</v>
      </c>
      <c r="R5">
        <f t="shared" si="2"/>
        <v>100000</v>
      </c>
      <c r="S5" t="str">
        <f t="shared" si="3"/>
        <v>100000-500000</v>
      </c>
    </row>
    <row r="6" spans="1:19" x14ac:dyDescent="0.25">
      <c r="A6" s="2">
        <f t="shared" ca="1" si="0"/>
        <v>41296</v>
      </c>
      <c r="B6" s="2"/>
      <c r="C6">
        <v>15</v>
      </c>
      <c r="D6" t="s">
        <v>15</v>
      </c>
      <c r="E6">
        <v>60</v>
      </c>
      <c r="F6" t="s">
        <v>7</v>
      </c>
      <c r="G6" t="s">
        <v>11</v>
      </c>
      <c r="H6" t="s">
        <v>211</v>
      </c>
      <c r="I6" t="s">
        <v>12</v>
      </c>
      <c r="J6">
        <v>230170</v>
      </c>
      <c r="K6" s="3" t="s">
        <v>215</v>
      </c>
      <c r="L6">
        <f t="shared" si="1"/>
        <v>21</v>
      </c>
      <c r="M6">
        <f>VLOOKUP(G6,'Grouping Master'!C$2:J$102,8)</f>
        <v>0</v>
      </c>
      <c r="N6" t="s">
        <v>795</v>
      </c>
      <c r="O6" t="s">
        <v>750</v>
      </c>
      <c r="P6" t="s">
        <v>751</v>
      </c>
      <c r="Q6" t="s">
        <v>746</v>
      </c>
      <c r="R6">
        <f t="shared" si="2"/>
        <v>100000</v>
      </c>
      <c r="S6" t="str">
        <f t="shared" si="3"/>
        <v>100000-500000</v>
      </c>
    </row>
    <row r="7" spans="1:19" x14ac:dyDescent="0.25">
      <c r="A7" s="2">
        <f t="shared" ca="1" si="0"/>
        <v>41200</v>
      </c>
      <c r="B7" s="2">
        <v>41215</v>
      </c>
      <c r="C7">
        <v>15</v>
      </c>
      <c r="D7" t="s">
        <v>16</v>
      </c>
      <c r="E7">
        <v>60</v>
      </c>
      <c r="F7" t="s">
        <v>10</v>
      </c>
      <c r="G7" t="s">
        <v>197</v>
      </c>
      <c r="H7" t="s">
        <v>206</v>
      </c>
      <c r="I7" t="s">
        <v>17</v>
      </c>
      <c r="J7">
        <v>1153120</v>
      </c>
      <c r="K7" s="3" t="s">
        <v>210</v>
      </c>
      <c r="L7">
        <f t="shared" si="1"/>
        <v>15</v>
      </c>
      <c r="M7">
        <f>VLOOKUP(G7,'Grouping Master'!C$2:J$102,8)</f>
        <v>0</v>
      </c>
      <c r="N7" t="s">
        <v>795</v>
      </c>
      <c r="O7" t="s">
        <v>750</v>
      </c>
      <c r="P7" t="s">
        <v>753</v>
      </c>
      <c r="Q7" t="s">
        <v>746</v>
      </c>
      <c r="R7">
        <f t="shared" si="2"/>
        <v>100000</v>
      </c>
      <c r="S7" t="str">
        <f t="shared" si="3"/>
        <v>100000-500000</v>
      </c>
    </row>
    <row r="8" spans="1:19" x14ac:dyDescent="0.25">
      <c r="A8" s="2">
        <f t="shared" ca="1" si="0"/>
        <v>41299</v>
      </c>
      <c r="B8" s="2"/>
      <c r="C8">
        <v>12</v>
      </c>
      <c r="D8" t="s">
        <v>18</v>
      </c>
      <c r="E8">
        <v>60</v>
      </c>
      <c r="F8" t="s">
        <v>10</v>
      </c>
      <c r="G8" t="s">
        <v>11</v>
      </c>
      <c r="H8" t="s">
        <v>211</v>
      </c>
      <c r="I8" t="s">
        <v>12</v>
      </c>
      <c r="J8">
        <v>142141</v>
      </c>
      <c r="K8" s="3" t="s">
        <v>215</v>
      </c>
      <c r="L8">
        <f t="shared" si="1"/>
        <v>21</v>
      </c>
      <c r="M8">
        <f>VLOOKUP(G8,'Grouping Master'!C$2:J$102,8)</f>
        <v>0</v>
      </c>
      <c r="N8" t="s">
        <v>795</v>
      </c>
      <c r="O8" t="s">
        <v>750</v>
      </c>
      <c r="P8" t="s">
        <v>790</v>
      </c>
      <c r="Q8" t="s">
        <v>746</v>
      </c>
      <c r="R8">
        <f t="shared" si="2"/>
        <v>100000</v>
      </c>
      <c r="S8" t="str">
        <f t="shared" si="3"/>
        <v>100000-500000</v>
      </c>
    </row>
    <row r="9" spans="1:19" x14ac:dyDescent="0.25">
      <c r="A9" s="2">
        <f t="shared" ca="1" si="0"/>
        <v>41169</v>
      </c>
      <c r="B9" s="2">
        <v>41200</v>
      </c>
      <c r="C9">
        <v>31</v>
      </c>
      <c r="D9" t="s">
        <v>112</v>
      </c>
      <c r="E9">
        <v>39</v>
      </c>
      <c r="F9" t="s">
        <v>10</v>
      </c>
      <c r="G9" t="s">
        <v>20</v>
      </c>
      <c r="H9" t="s">
        <v>199</v>
      </c>
      <c r="I9" t="s">
        <v>8</v>
      </c>
      <c r="J9">
        <v>540589</v>
      </c>
      <c r="K9" s="3" t="s">
        <v>214</v>
      </c>
      <c r="L9">
        <f t="shared" si="1"/>
        <v>35</v>
      </c>
      <c r="M9">
        <f>VLOOKUP(G9,'Grouping Master'!C$2:J$102,8)</f>
        <v>0</v>
      </c>
      <c r="N9" t="s">
        <v>795</v>
      </c>
      <c r="O9" t="s">
        <v>750</v>
      </c>
      <c r="P9" t="s">
        <v>768</v>
      </c>
      <c r="Q9" t="s">
        <v>746</v>
      </c>
      <c r="R9">
        <f t="shared" si="2"/>
        <v>100000</v>
      </c>
      <c r="S9" t="str">
        <f t="shared" si="3"/>
        <v>100000-500000</v>
      </c>
    </row>
    <row r="10" spans="1:19" x14ac:dyDescent="0.25">
      <c r="A10" s="2">
        <f t="shared" ca="1" si="0"/>
        <v>41215</v>
      </c>
      <c r="B10" s="2">
        <v>41222</v>
      </c>
      <c r="C10">
        <v>7</v>
      </c>
      <c r="D10" t="s">
        <v>21</v>
      </c>
      <c r="E10">
        <v>60</v>
      </c>
      <c r="F10" t="s">
        <v>10</v>
      </c>
      <c r="G10" t="s">
        <v>11</v>
      </c>
      <c r="H10" t="s">
        <v>212</v>
      </c>
      <c r="I10" t="s">
        <v>17</v>
      </c>
      <c r="J10">
        <v>227961</v>
      </c>
      <c r="K10" s="3" t="s">
        <v>215</v>
      </c>
      <c r="L10">
        <f t="shared" si="1"/>
        <v>21</v>
      </c>
      <c r="M10">
        <f>VLOOKUP(G10,'Grouping Master'!C$2:J$102,8)</f>
        <v>0</v>
      </c>
      <c r="N10" t="s">
        <v>795</v>
      </c>
      <c r="O10" t="s">
        <v>750</v>
      </c>
      <c r="P10" t="s">
        <v>773</v>
      </c>
      <c r="Q10" t="s">
        <v>746</v>
      </c>
      <c r="R10">
        <f t="shared" si="2"/>
        <v>100000</v>
      </c>
      <c r="S10" t="str">
        <f t="shared" si="3"/>
        <v>100000-500000</v>
      </c>
    </row>
    <row r="11" spans="1:19" x14ac:dyDescent="0.25">
      <c r="A11" s="2">
        <f t="shared" ca="1" si="0"/>
        <v>41200</v>
      </c>
      <c r="B11" s="2">
        <v>41208</v>
      </c>
      <c r="C11">
        <v>8</v>
      </c>
      <c r="D11" t="s">
        <v>22</v>
      </c>
      <c r="E11">
        <v>60</v>
      </c>
      <c r="F11" t="s">
        <v>10</v>
      </c>
      <c r="G11" t="s">
        <v>11</v>
      </c>
      <c r="H11" t="s">
        <v>212</v>
      </c>
      <c r="I11" t="s">
        <v>17</v>
      </c>
      <c r="J11">
        <v>59090</v>
      </c>
      <c r="K11" s="3" t="s">
        <v>215</v>
      </c>
      <c r="L11">
        <f t="shared" si="1"/>
        <v>21</v>
      </c>
      <c r="M11">
        <f>VLOOKUP(G11,'Grouping Master'!C$2:J$102,8)</f>
        <v>0</v>
      </c>
      <c r="N11" t="s">
        <v>795</v>
      </c>
      <c r="O11" t="s">
        <v>767</v>
      </c>
      <c r="P11" t="s">
        <v>767</v>
      </c>
      <c r="Q11" t="s">
        <v>749</v>
      </c>
      <c r="R11">
        <f t="shared" si="2"/>
        <v>100000</v>
      </c>
      <c r="S11" t="str">
        <f t="shared" si="3"/>
        <v>100000-500000</v>
      </c>
    </row>
    <row r="12" spans="1:19" x14ac:dyDescent="0.25">
      <c r="A12" s="2">
        <f t="shared" ca="1" si="0"/>
        <v>41158</v>
      </c>
      <c r="B12" s="2">
        <v>41203</v>
      </c>
      <c r="C12">
        <v>45</v>
      </c>
      <c r="D12" t="s">
        <v>23</v>
      </c>
      <c r="E12">
        <v>60</v>
      </c>
      <c r="F12" t="s">
        <v>10</v>
      </c>
      <c r="G12" t="s">
        <v>11</v>
      </c>
      <c r="H12" t="s">
        <v>212</v>
      </c>
      <c r="I12" t="s">
        <v>8</v>
      </c>
      <c r="J12">
        <v>242573</v>
      </c>
      <c r="K12" s="3" t="s">
        <v>215</v>
      </c>
      <c r="L12">
        <f t="shared" si="1"/>
        <v>21</v>
      </c>
      <c r="M12">
        <f>VLOOKUP(G12,'Grouping Master'!C$2:J$102,8)</f>
        <v>0</v>
      </c>
      <c r="N12" t="s">
        <v>795</v>
      </c>
      <c r="O12" t="s">
        <v>763</v>
      </c>
      <c r="P12" t="s">
        <v>764</v>
      </c>
      <c r="Q12" t="s">
        <v>765</v>
      </c>
      <c r="R12">
        <f t="shared" si="2"/>
        <v>100000</v>
      </c>
      <c r="S12" t="str">
        <f t="shared" si="3"/>
        <v>100000-500000</v>
      </c>
    </row>
    <row r="13" spans="1:19" x14ac:dyDescent="0.25">
      <c r="A13" s="2">
        <f t="shared" ca="1" si="0"/>
        <v>41278</v>
      </c>
      <c r="B13" s="2"/>
      <c r="C13">
        <v>33</v>
      </c>
      <c r="D13" t="s">
        <v>89</v>
      </c>
      <c r="E13">
        <v>46</v>
      </c>
      <c r="F13" t="s">
        <v>7</v>
      </c>
      <c r="G13" t="s">
        <v>20</v>
      </c>
      <c r="H13" t="s">
        <v>199</v>
      </c>
      <c r="I13" t="s">
        <v>12</v>
      </c>
      <c r="J13">
        <v>658983</v>
      </c>
      <c r="K13" s="3" t="s">
        <v>214</v>
      </c>
      <c r="L13">
        <f t="shared" si="1"/>
        <v>35</v>
      </c>
      <c r="M13">
        <f>VLOOKUP(G13,'Grouping Master'!C$2:J$102,8)</f>
        <v>0</v>
      </c>
      <c r="N13" t="s">
        <v>795</v>
      </c>
      <c r="O13" t="s">
        <v>758</v>
      </c>
      <c r="P13" t="s">
        <v>769</v>
      </c>
      <c r="Q13" t="s">
        <v>749</v>
      </c>
      <c r="R13">
        <f t="shared" si="2"/>
        <v>100000</v>
      </c>
      <c r="S13" t="str">
        <f t="shared" si="3"/>
        <v>100000-500000</v>
      </c>
    </row>
    <row r="14" spans="1:19" x14ac:dyDescent="0.25">
      <c r="A14" s="2">
        <f t="shared" ca="1" si="0"/>
        <v>41289</v>
      </c>
      <c r="B14" s="2"/>
      <c r="C14">
        <v>22</v>
      </c>
      <c r="D14" t="s">
        <v>25</v>
      </c>
      <c r="E14">
        <v>60</v>
      </c>
      <c r="F14" t="s">
        <v>10</v>
      </c>
      <c r="G14" t="s">
        <v>11</v>
      </c>
      <c r="H14" t="s">
        <v>212</v>
      </c>
      <c r="I14" t="s">
        <v>12</v>
      </c>
      <c r="J14">
        <v>188854</v>
      </c>
      <c r="K14" s="3" t="s">
        <v>215</v>
      </c>
      <c r="L14">
        <f t="shared" si="1"/>
        <v>21</v>
      </c>
      <c r="M14">
        <f>VLOOKUP(G14,'Grouping Master'!C$2:J$102,8)</f>
        <v>0</v>
      </c>
      <c r="N14" t="s">
        <v>795</v>
      </c>
      <c r="O14" t="s">
        <v>758</v>
      </c>
      <c r="P14" t="s">
        <v>783</v>
      </c>
      <c r="Q14" t="s">
        <v>749</v>
      </c>
      <c r="R14">
        <f t="shared" si="2"/>
        <v>100000</v>
      </c>
      <c r="S14" t="str">
        <f t="shared" si="3"/>
        <v>100000-500000</v>
      </c>
    </row>
    <row r="15" spans="1:19" x14ac:dyDescent="0.25">
      <c r="A15" s="2">
        <f t="shared" ca="1" si="0"/>
        <v>41193</v>
      </c>
      <c r="B15" s="2">
        <v>41217</v>
      </c>
      <c r="C15">
        <v>24</v>
      </c>
      <c r="D15" t="s">
        <v>26</v>
      </c>
      <c r="E15">
        <v>59</v>
      </c>
      <c r="F15" t="s">
        <v>10</v>
      </c>
      <c r="G15" t="s">
        <v>11</v>
      </c>
      <c r="H15" t="s">
        <v>212</v>
      </c>
      <c r="I15" t="s">
        <v>17</v>
      </c>
      <c r="J15">
        <v>188249</v>
      </c>
      <c r="K15" s="3" t="s">
        <v>214</v>
      </c>
      <c r="L15">
        <f t="shared" si="1"/>
        <v>21</v>
      </c>
      <c r="M15">
        <f>VLOOKUP(G15,'Grouping Master'!C$2:J$102,8)</f>
        <v>0</v>
      </c>
      <c r="N15" t="s">
        <v>795</v>
      </c>
      <c r="O15" t="s">
        <v>758</v>
      </c>
      <c r="P15" t="s">
        <v>759</v>
      </c>
      <c r="Q15" t="s">
        <v>749</v>
      </c>
      <c r="R15">
        <f t="shared" si="2"/>
        <v>100000</v>
      </c>
      <c r="S15" t="str">
        <f t="shared" si="3"/>
        <v>100000-500000</v>
      </c>
    </row>
    <row r="16" spans="1:19" x14ac:dyDescent="0.25">
      <c r="A16" s="2">
        <f t="shared" ca="1" si="0"/>
        <v>41188</v>
      </c>
      <c r="B16" s="2">
        <v>41222</v>
      </c>
      <c r="C16">
        <v>34</v>
      </c>
      <c r="D16" t="s">
        <v>27</v>
      </c>
      <c r="E16">
        <v>59</v>
      </c>
      <c r="F16" t="s">
        <v>7</v>
      </c>
      <c r="G16" t="s">
        <v>11</v>
      </c>
      <c r="H16" t="s">
        <v>212</v>
      </c>
      <c r="I16" t="s">
        <v>17</v>
      </c>
      <c r="J16">
        <v>189352</v>
      </c>
      <c r="K16" s="3" t="s">
        <v>214</v>
      </c>
      <c r="L16">
        <f t="shared" si="1"/>
        <v>21</v>
      </c>
      <c r="M16">
        <f>VLOOKUP(G16,'Grouping Master'!C$2:J$102,8)</f>
        <v>0</v>
      </c>
      <c r="N16" t="s">
        <v>795</v>
      </c>
      <c r="O16" t="s">
        <v>777</v>
      </c>
      <c r="P16" t="s">
        <v>778</v>
      </c>
      <c r="Q16" t="s">
        <v>749</v>
      </c>
      <c r="R16">
        <f t="shared" si="2"/>
        <v>100000</v>
      </c>
      <c r="S16" t="str">
        <f t="shared" si="3"/>
        <v>100000-500000</v>
      </c>
    </row>
    <row r="17" spans="1:19" x14ac:dyDescent="0.25">
      <c r="A17" s="2">
        <f t="shared" ca="1" si="0"/>
        <v>41215</v>
      </c>
      <c r="B17" s="2">
        <v>41229</v>
      </c>
      <c r="C17">
        <v>14</v>
      </c>
      <c r="D17" t="s">
        <v>28</v>
      </c>
      <c r="E17">
        <v>59</v>
      </c>
      <c r="F17" t="s">
        <v>10</v>
      </c>
      <c r="G17" t="s">
        <v>11</v>
      </c>
      <c r="H17" t="s">
        <v>213</v>
      </c>
      <c r="I17" t="s">
        <v>17</v>
      </c>
      <c r="J17">
        <v>19506</v>
      </c>
      <c r="K17" s="3" t="s">
        <v>215</v>
      </c>
      <c r="L17">
        <f t="shared" si="1"/>
        <v>21</v>
      </c>
      <c r="M17">
        <f>VLOOKUP(G17,'Grouping Master'!C$2:J$102,8)</f>
        <v>0</v>
      </c>
      <c r="N17" t="s">
        <v>795</v>
      </c>
      <c r="O17" t="s">
        <v>762</v>
      </c>
      <c r="P17" t="s">
        <v>784</v>
      </c>
      <c r="Q17" t="s">
        <v>746</v>
      </c>
      <c r="R17">
        <f t="shared" si="2"/>
        <v>100000</v>
      </c>
      <c r="S17" t="str">
        <f t="shared" si="3"/>
        <v>100000-500000</v>
      </c>
    </row>
    <row r="18" spans="1:19" x14ac:dyDescent="0.25">
      <c r="A18" s="2">
        <f t="shared" ca="1" si="0"/>
        <v>41190</v>
      </c>
      <c r="B18" s="2">
        <v>41204</v>
      </c>
      <c r="C18">
        <v>14</v>
      </c>
      <c r="D18" t="s">
        <v>29</v>
      </c>
      <c r="E18">
        <v>59</v>
      </c>
      <c r="F18" t="s">
        <v>10</v>
      </c>
      <c r="G18" t="s">
        <v>11</v>
      </c>
      <c r="H18" t="s">
        <v>213</v>
      </c>
      <c r="I18" t="s">
        <v>8</v>
      </c>
      <c r="J18">
        <v>102250</v>
      </c>
      <c r="K18" s="3" t="s">
        <v>215</v>
      </c>
      <c r="L18">
        <f t="shared" si="1"/>
        <v>21</v>
      </c>
      <c r="M18">
        <f>VLOOKUP(G18,'Grouping Master'!C$2:J$102,8)</f>
        <v>0</v>
      </c>
      <c r="N18" t="s">
        <v>795</v>
      </c>
      <c r="O18" t="s">
        <v>762</v>
      </c>
      <c r="P18" t="s">
        <v>791</v>
      </c>
      <c r="Q18" t="s">
        <v>746</v>
      </c>
      <c r="R18">
        <f t="shared" si="2"/>
        <v>100000</v>
      </c>
      <c r="S18" t="str">
        <f t="shared" si="3"/>
        <v>100000-500000</v>
      </c>
    </row>
    <row r="19" spans="1:19" x14ac:dyDescent="0.25">
      <c r="A19" s="2">
        <f t="shared" ca="1" si="0"/>
        <v>41277</v>
      </c>
      <c r="B19" s="2"/>
      <c r="C19">
        <v>34</v>
      </c>
      <c r="D19" t="s">
        <v>105</v>
      </c>
      <c r="E19">
        <v>41</v>
      </c>
      <c r="F19" t="s">
        <v>10</v>
      </c>
      <c r="G19" t="s">
        <v>20</v>
      </c>
      <c r="H19" t="s">
        <v>199</v>
      </c>
      <c r="I19" t="s">
        <v>12</v>
      </c>
      <c r="J19">
        <v>389284</v>
      </c>
      <c r="K19" s="3" t="s">
        <v>229</v>
      </c>
      <c r="L19">
        <f t="shared" si="1"/>
        <v>35</v>
      </c>
      <c r="M19">
        <f>VLOOKUP(G19,'Grouping Master'!C$2:J$102,8)</f>
        <v>0</v>
      </c>
      <c r="N19" t="s">
        <v>795</v>
      </c>
      <c r="O19" t="s">
        <v>760</v>
      </c>
      <c r="P19" t="s">
        <v>779</v>
      </c>
      <c r="Q19" t="s">
        <v>765</v>
      </c>
      <c r="R19">
        <f t="shared" si="2"/>
        <v>100000</v>
      </c>
      <c r="S19" t="str">
        <f t="shared" si="3"/>
        <v>100000-500000</v>
      </c>
    </row>
    <row r="20" spans="1:19" x14ac:dyDescent="0.25">
      <c r="A20" s="2">
        <f t="shared" ca="1" si="0"/>
        <v>41298</v>
      </c>
      <c r="B20" s="2"/>
      <c r="C20">
        <v>13</v>
      </c>
      <c r="D20" t="s">
        <v>31</v>
      </c>
      <c r="E20">
        <v>59</v>
      </c>
      <c r="F20" t="s">
        <v>10</v>
      </c>
      <c r="G20" t="s">
        <v>11</v>
      </c>
      <c r="H20" t="s">
        <v>213</v>
      </c>
      <c r="I20" t="s">
        <v>12</v>
      </c>
      <c r="J20">
        <v>140769</v>
      </c>
      <c r="K20" s="3" t="s">
        <v>215</v>
      </c>
      <c r="L20">
        <f t="shared" si="1"/>
        <v>21</v>
      </c>
      <c r="M20">
        <f>VLOOKUP(G20,'Grouping Master'!C$2:J$102,8)</f>
        <v>0</v>
      </c>
      <c r="N20" t="s">
        <v>795</v>
      </c>
      <c r="O20" t="s">
        <v>760</v>
      </c>
      <c r="P20" t="s">
        <v>786</v>
      </c>
      <c r="Q20" t="s">
        <v>746</v>
      </c>
      <c r="R20">
        <f t="shared" si="2"/>
        <v>100000</v>
      </c>
      <c r="S20" t="str">
        <f t="shared" si="3"/>
        <v>100000-500000</v>
      </c>
    </row>
    <row r="21" spans="1:19" x14ac:dyDescent="0.25">
      <c r="A21" s="2">
        <f t="shared" ca="1" si="0"/>
        <v>41187</v>
      </c>
      <c r="B21" s="2">
        <v>41203</v>
      </c>
      <c r="C21">
        <v>16</v>
      </c>
      <c r="D21" t="s">
        <v>32</v>
      </c>
      <c r="E21">
        <v>58</v>
      </c>
      <c r="F21" t="s">
        <v>10</v>
      </c>
      <c r="G21" t="s">
        <v>197</v>
      </c>
      <c r="H21" t="s">
        <v>206</v>
      </c>
      <c r="I21" t="s">
        <v>17</v>
      </c>
      <c r="J21">
        <v>9651800</v>
      </c>
      <c r="K21" s="3" t="s">
        <v>209</v>
      </c>
      <c r="L21">
        <f t="shared" si="1"/>
        <v>30</v>
      </c>
      <c r="M21">
        <f>VLOOKUP(G21,'Grouping Master'!C$2:J$102,8)</f>
        <v>0</v>
      </c>
      <c r="N21" t="s">
        <v>795</v>
      </c>
      <c r="O21" t="s">
        <v>760</v>
      </c>
      <c r="P21" t="s">
        <v>793</v>
      </c>
      <c r="Q21" t="s">
        <v>746</v>
      </c>
      <c r="R21">
        <f t="shared" si="2"/>
        <v>100000</v>
      </c>
      <c r="S21" t="str">
        <f t="shared" si="3"/>
        <v>100000-500000</v>
      </c>
    </row>
    <row r="22" spans="1:19" x14ac:dyDescent="0.25">
      <c r="A22" s="2">
        <f t="shared" ca="1" si="0"/>
        <v>41294</v>
      </c>
      <c r="B22" s="2"/>
      <c r="C22">
        <v>17</v>
      </c>
      <c r="D22" t="s">
        <v>33</v>
      </c>
      <c r="E22">
        <v>58</v>
      </c>
      <c r="F22" t="s">
        <v>10</v>
      </c>
      <c r="G22" t="s">
        <v>11</v>
      </c>
      <c r="H22" t="s">
        <v>213</v>
      </c>
      <c r="I22" t="s">
        <v>12</v>
      </c>
      <c r="J22">
        <v>177391</v>
      </c>
      <c r="K22" s="3" t="s">
        <v>215</v>
      </c>
      <c r="L22">
        <f t="shared" si="1"/>
        <v>21</v>
      </c>
      <c r="M22">
        <f>VLOOKUP(G22,'Grouping Master'!C$2:J$102,8)</f>
        <v>0</v>
      </c>
      <c r="N22" t="s">
        <v>795</v>
      </c>
      <c r="O22" t="s">
        <v>756</v>
      </c>
      <c r="P22" t="s">
        <v>789</v>
      </c>
      <c r="Q22" t="s">
        <v>746</v>
      </c>
      <c r="R22">
        <f t="shared" si="2"/>
        <v>100000</v>
      </c>
      <c r="S22" t="str">
        <f t="shared" si="3"/>
        <v>100000-500000</v>
      </c>
    </row>
    <row r="23" spans="1:19" x14ac:dyDescent="0.25">
      <c r="A23" s="2">
        <f t="shared" ca="1" si="0"/>
        <v>41143</v>
      </c>
      <c r="B23" s="2">
        <v>41188</v>
      </c>
      <c r="C23">
        <v>45</v>
      </c>
      <c r="D23" t="s">
        <v>58</v>
      </c>
      <c r="E23">
        <v>52</v>
      </c>
      <c r="F23" t="s">
        <v>7</v>
      </c>
      <c r="G23" t="s">
        <v>20</v>
      </c>
      <c r="H23" t="s">
        <v>199</v>
      </c>
      <c r="I23" t="s">
        <v>17</v>
      </c>
      <c r="J23">
        <v>584985</v>
      </c>
      <c r="K23" s="3" t="s">
        <v>229</v>
      </c>
      <c r="L23">
        <f t="shared" si="1"/>
        <v>35</v>
      </c>
      <c r="M23">
        <f>VLOOKUP(G23,'Grouping Master'!C$2:J$102,8)</f>
        <v>0</v>
      </c>
      <c r="N23" t="s">
        <v>795</v>
      </c>
      <c r="O23" t="s">
        <v>756</v>
      </c>
      <c r="P23" t="s">
        <v>757</v>
      </c>
      <c r="Q23" t="s">
        <v>746</v>
      </c>
      <c r="R23">
        <f t="shared" si="2"/>
        <v>100000</v>
      </c>
      <c r="S23" t="str">
        <f t="shared" si="3"/>
        <v>100000-500000</v>
      </c>
    </row>
    <row r="24" spans="1:19" x14ac:dyDescent="0.25">
      <c r="A24" s="2">
        <f t="shared" ca="1" si="0"/>
        <v>41278</v>
      </c>
      <c r="B24" s="2"/>
      <c r="C24">
        <v>33</v>
      </c>
      <c r="D24" t="s">
        <v>24</v>
      </c>
      <c r="E24">
        <v>60</v>
      </c>
      <c r="F24" t="s">
        <v>7</v>
      </c>
      <c r="G24" t="s">
        <v>20</v>
      </c>
      <c r="H24" t="s">
        <v>199</v>
      </c>
      <c r="I24" t="s">
        <v>12</v>
      </c>
      <c r="J24">
        <v>90034</v>
      </c>
      <c r="K24" s="3" t="s">
        <v>229</v>
      </c>
      <c r="L24">
        <f t="shared" si="1"/>
        <v>35</v>
      </c>
      <c r="M24">
        <f>VLOOKUP(G24,'Grouping Master'!C$2:J$102,8)</f>
        <v>0</v>
      </c>
      <c r="N24" t="s">
        <v>795</v>
      </c>
      <c r="O24" t="s">
        <v>747</v>
      </c>
      <c r="P24" t="s">
        <v>771</v>
      </c>
      <c r="Q24" t="s">
        <v>749</v>
      </c>
      <c r="R24">
        <f t="shared" si="2"/>
        <v>100000</v>
      </c>
      <c r="S24" t="str">
        <f t="shared" si="3"/>
        <v>100000-500000</v>
      </c>
    </row>
    <row r="25" spans="1:19" x14ac:dyDescent="0.25">
      <c r="A25" s="2">
        <f t="shared" ca="1" si="0"/>
        <v>41184</v>
      </c>
      <c r="B25" s="2">
        <v>41203</v>
      </c>
      <c r="C25">
        <v>19</v>
      </c>
      <c r="D25" t="s">
        <v>36</v>
      </c>
      <c r="E25">
        <v>58</v>
      </c>
      <c r="F25" t="s">
        <v>7</v>
      </c>
      <c r="G25" t="s">
        <v>11</v>
      </c>
      <c r="H25" t="s">
        <v>213</v>
      </c>
      <c r="I25" t="s">
        <v>17</v>
      </c>
      <c r="J25">
        <v>128400</v>
      </c>
      <c r="K25" s="3" t="s">
        <v>215</v>
      </c>
      <c r="L25">
        <f t="shared" si="1"/>
        <v>21</v>
      </c>
      <c r="M25">
        <f>VLOOKUP(G25,'Grouping Master'!C$2:J$102,8)</f>
        <v>0</v>
      </c>
      <c r="N25" t="s">
        <v>795</v>
      </c>
      <c r="O25" t="s">
        <v>747</v>
      </c>
      <c r="P25" t="s">
        <v>772</v>
      </c>
      <c r="Q25" t="s">
        <v>746</v>
      </c>
      <c r="R25">
        <f t="shared" si="2"/>
        <v>100000</v>
      </c>
      <c r="S25" t="str">
        <f t="shared" si="3"/>
        <v>100000-500000</v>
      </c>
    </row>
    <row r="26" spans="1:19" x14ac:dyDescent="0.25">
      <c r="A26" s="2">
        <f t="shared" ca="1" si="0"/>
        <v>41181</v>
      </c>
      <c r="B26" s="2">
        <v>41213</v>
      </c>
      <c r="C26">
        <v>32</v>
      </c>
      <c r="D26" t="s">
        <v>37</v>
      </c>
      <c r="E26">
        <v>58</v>
      </c>
      <c r="F26" t="s">
        <v>7</v>
      </c>
      <c r="G26" t="s">
        <v>11</v>
      </c>
      <c r="H26" t="s">
        <v>213</v>
      </c>
      <c r="I26" t="s">
        <v>17</v>
      </c>
      <c r="J26">
        <v>98187</v>
      </c>
      <c r="K26" s="3" t="s">
        <v>215</v>
      </c>
      <c r="L26">
        <f t="shared" si="1"/>
        <v>21</v>
      </c>
      <c r="M26">
        <f>VLOOKUP(G26,'Grouping Master'!C$2:J$102,8)</f>
        <v>0</v>
      </c>
      <c r="N26" t="s">
        <v>795</v>
      </c>
      <c r="O26" t="s">
        <v>747</v>
      </c>
      <c r="P26" t="s">
        <v>776</v>
      </c>
      <c r="Q26" t="s">
        <v>765</v>
      </c>
      <c r="R26">
        <f t="shared" si="2"/>
        <v>100000</v>
      </c>
      <c r="S26" t="str">
        <f t="shared" si="3"/>
        <v>100000-500000</v>
      </c>
    </row>
    <row r="27" spans="1:19" x14ac:dyDescent="0.25">
      <c r="A27" s="2">
        <f t="shared" ca="1" si="0"/>
        <v>41185</v>
      </c>
      <c r="B27" s="2">
        <v>41198</v>
      </c>
      <c r="C27">
        <v>13</v>
      </c>
      <c r="D27" t="s">
        <v>38</v>
      </c>
      <c r="E27">
        <v>57</v>
      </c>
      <c r="F27" t="s">
        <v>10</v>
      </c>
      <c r="G27" t="s">
        <v>197</v>
      </c>
      <c r="H27" t="s">
        <v>206</v>
      </c>
      <c r="I27" t="s">
        <v>17</v>
      </c>
      <c r="J27">
        <v>4113593</v>
      </c>
      <c r="K27" s="3" t="s">
        <v>210</v>
      </c>
      <c r="L27">
        <f t="shared" si="1"/>
        <v>15</v>
      </c>
      <c r="M27">
        <f>VLOOKUP(G27,'Grouping Master'!C$2:J$102,8)</f>
        <v>0</v>
      </c>
      <c r="N27" t="s">
        <v>795</v>
      </c>
      <c r="O27" t="s">
        <v>747</v>
      </c>
      <c r="P27" t="s">
        <v>787</v>
      </c>
      <c r="Q27" t="s">
        <v>749</v>
      </c>
      <c r="R27">
        <f t="shared" si="2"/>
        <v>100000</v>
      </c>
      <c r="S27" t="str">
        <f t="shared" si="3"/>
        <v>100000-500000</v>
      </c>
    </row>
    <row r="28" spans="1:19" x14ac:dyDescent="0.25">
      <c r="A28" s="2">
        <f t="shared" ca="1" si="0"/>
        <v>41217</v>
      </c>
      <c r="B28" s="2">
        <v>41222</v>
      </c>
      <c r="C28">
        <v>5</v>
      </c>
      <c r="D28" t="s">
        <v>39</v>
      </c>
      <c r="E28">
        <v>57</v>
      </c>
      <c r="F28" t="s">
        <v>10</v>
      </c>
      <c r="G28" t="s">
        <v>11</v>
      </c>
      <c r="H28" t="s">
        <v>213</v>
      </c>
      <c r="I28" t="s">
        <v>8</v>
      </c>
      <c r="J28">
        <v>65970</v>
      </c>
      <c r="K28" s="3" t="s">
        <v>215</v>
      </c>
      <c r="L28">
        <f t="shared" si="1"/>
        <v>21</v>
      </c>
      <c r="M28">
        <f>VLOOKUP(G28,'Grouping Master'!C$2:J$102,8)</f>
        <v>0</v>
      </c>
      <c r="N28" t="s">
        <v>795</v>
      </c>
      <c r="O28" t="s">
        <v>747</v>
      </c>
      <c r="P28" t="s">
        <v>754</v>
      </c>
      <c r="Q28" t="s">
        <v>746</v>
      </c>
      <c r="R28">
        <f t="shared" si="2"/>
        <v>100000</v>
      </c>
      <c r="S28" t="str">
        <f t="shared" si="3"/>
        <v>100000-500000</v>
      </c>
    </row>
    <row r="29" spans="1:19" x14ac:dyDescent="0.25">
      <c r="A29" s="2">
        <f t="shared" ca="1" si="0"/>
        <v>41186</v>
      </c>
      <c r="B29" s="2">
        <v>41197</v>
      </c>
      <c r="C29">
        <v>11</v>
      </c>
      <c r="D29" t="s">
        <v>40</v>
      </c>
      <c r="E29">
        <v>56</v>
      </c>
      <c r="F29" t="s">
        <v>10</v>
      </c>
      <c r="G29" t="s">
        <v>197</v>
      </c>
      <c r="H29" t="s">
        <v>206</v>
      </c>
      <c r="I29" t="s">
        <v>17</v>
      </c>
      <c r="J29">
        <v>24606200</v>
      </c>
      <c r="K29" s="3" t="s">
        <v>209</v>
      </c>
      <c r="L29">
        <f t="shared" si="1"/>
        <v>30</v>
      </c>
      <c r="M29">
        <f>VLOOKUP(G29,'Grouping Master'!C$2:J$102,8)</f>
        <v>0</v>
      </c>
      <c r="N29" t="s">
        <v>795</v>
      </c>
      <c r="O29" t="s">
        <v>747</v>
      </c>
      <c r="P29" t="s">
        <v>766</v>
      </c>
      <c r="Q29" t="s">
        <v>746</v>
      </c>
      <c r="R29">
        <f t="shared" si="2"/>
        <v>100000</v>
      </c>
      <c r="S29" t="str">
        <f t="shared" si="3"/>
        <v>100000-500000</v>
      </c>
    </row>
    <row r="30" spans="1:19" x14ac:dyDescent="0.25">
      <c r="A30" s="2">
        <f t="shared" ca="1" si="0"/>
        <v>41171</v>
      </c>
      <c r="B30" s="2">
        <v>41202</v>
      </c>
      <c r="C30">
        <v>31</v>
      </c>
      <c r="D30" t="s">
        <v>81</v>
      </c>
      <c r="E30">
        <v>48</v>
      </c>
      <c r="F30" t="s">
        <v>7</v>
      </c>
      <c r="G30" t="s">
        <v>20</v>
      </c>
      <c r="H30" t="s">
        <v>199</v>
      </c>
      <c r="I30" t="s">
        <v>17</v>
      </c>
      <c r="J30">
        <v>223572</v>
      </c>
      <c r="K30" s="3" t="s">
        <v>229</v>
      </c>
      <c r="L30">
        <f t="shared" si="1"/>
        <v>35</v>
      </c>
      <c r="M30">
        <f>VLOOKUP(G30,'Grouping Master'!C$2:J$102,8)</f>
        <v>0</v>
      </c>
      <c r="N30" t="s">
        <v>795</v>
      </c>
      <c r="O30" t="s">
        <v>747</v>
      </c>
      <c r="P30" t="s">
        <v>782</v>
      </c>
      <c r="Q30" t="s">
        <v>749</v>
      </c>
      <c r="R30">
        <f t="shared" si="2"/>
        <v>100000</v>
      </c>
      <c r="S30" t="str">
        <f t="shared" si="3"/>
        <v>100000-500000</v>
      </c>
    </row>
    <row r="31" spans="1:19" x14ac:dyDescent="0.25">
      <c r="A31" s="2">
        <f t="shared" ca="1" si="0"/>
        <v>41217</v>
      </c>
      <c r="B31" s="2">
        <v>41225</v>
      </c>
      <c r="C31">
        <v>8</v>
      </c>
      <c r="D31" t="s">
        <v>42</v>
      </c>
      <c r="E31">
        <v>56</v>
      </c>
      <c r="F31" t="s">
        <v>10</v>
      </c>
      <c r="G31" t="s">
        <v>11</v>
      </c>
      <c r="H31" t="s">
        <v>213</v>
      </c>
      <c r="I31" t="s">
        <v>8</v>
      </c>
      <c r="J31">
        <v>232459</v>
      </c>
      <c r="K31" s="3" t="s">
        <v>215</v>
      </c>
      <c r="L31">
        <f t="shared" si="1"/>
        <v>21</v>
      </c>
      <c r="M31">
        <f>VLOOKUP(G31,'Grouping Master'!C$2:J$102,8)</f>
        <v>0</v>
      </c>
      <c r="N31" t="s">
        <v>795</v>
      </c>
      <c r="O31" t="s">
        <v>747</v>
      </c>
      <c r="P31" t="s">
        <v>770</v>
      </c>
      <c r="Q31" t="s">
        <v>746</v>
      </c>
      <c r="R31">
        <f t="shared" si="2"/>
        <v>100000</v>
      </c>
      <c r="S31" t="str">
        <f t="shared" si="3"/>
        <v>100000-500000</v>
      </c>
    </row>
    <row r="32" spans="1:19" x14ac:dyDescent="0.25">
      <c r="A32" s="2">
        <f t="shared" ca="1" si="0"/>
        <v>41197</v>
      </c>
      <c r="B32" s="2">
        <v>41212</v>
      </c>
      <c r="C32">
        <v>15</v>
      </c>
      <c r="D32" t="s">
        <v>43</v>
      </c>
      <c r="E32">
        <v>55</v>
      </c>
      <c r="F32" t="s">
        <v>7</v>
      </c>
      <c r="G32" t="s">
        <v>197</v>
      </c>
      <c r="H32" t="s">
        <v>206</v>
      </c>
      <c r="I32" t="s">
        <v>17</v>
      </c>
      <c r="J32">
        <v>519119</v>
      </c>
      <c r="K32" s="3" t="s">
        <v>209</v>
      </c>
      <c r="L32">
        <f t="shared" si="1"/>
        <v>30</v>
      </c>
      <c r="M32">
        <f>VLOOKUP(G32,'Grouping Master'!C$2:J$102,8)</f>
        <v>0</v>
      </c>
      <c r="N32" t="s">
        <v>795</v>
      </c>
      <c r="O32" t="s">
        <v>747</v>
      </c>
      <c r="P32" t="s">
        <v>780</v>
      </c>
      <c r="Q32" t="s">
        <v>746</v>
      </c>
      <c r="R32">
        <f t="shared" si="2"/>
        <v>100000</v>
      </c>
      <c r="S32" t="str">
        <f t="shared" si="3"/>
        <v>100000-500000</v>
      </c>
    </row>
    <row r="33" spans="1:19" x14ac:dyDescent="0.25">
      <c r="A33" s="2">
        <f t="shared" ca="1" si="0"/>
        <v>41136</v>
      </c>
      <c r="B33" s="2">
        <v>41203</v>
      </c>
      <c r="C33">
        <v>67</v>
      </c>
      <c r="D33" t="s">
        <v>44</v>
      </c>
      <c r="E33">
        <v>55</v>
      </c>
      <c r="F33" t="s">
        <v>10</v>
      </c>
      <c r="G33" t="s">
        <v>197</v>
      </c>
      <c r="H33" t="s">
        <v>206</v>
      </c>
      <c r="I33" t="s">
        <v>17</v>
      </c>
      <c r="J33">
        <v>2123745</v>
      </c>
      <c r="K33" s="3" t="s">
        <v>209</v>
      </c>
      <c r="L33">
        <f t="shared" si="1"/>
        <v>30</v>
      </c>
      <c r="M33">
        <f>VLOOKUP(G33,'Grouping Master'!C$2:J$102,8)</f>
        <v>0</v>
      </c>
      <c r="N33" t="s">
        <v>795</v>
      </c>
      <c r="O33" t="s">
        <v>747</v>
      </c>
      <c r="P33" t="s">
        <v>748</v>
      </c>
      <c r="Q33" t="s">
        <v>746</v>
      </c>
      <c r="R33">
        <f t="shared" si="2"/>
        <v>100000</v>
      </c>
      <c r="S33" t="str">
        <f t="shared" si="3"/>
        <v>100000-500000</v>
      </c>
    </row>
    <row r="34" spans="1:19" x14ac:dyDescent="0.25">
      <c r="A34" s="2">
        <f t="shared" ca="1" si="0"/>
        <v>41181</v>
      </c>
      <c r="B34" s="2">
        <v>41216</v>
      </c>
      <c r="C34">
        <v>35</v>
      </c>
      <c r="D34" t="s">
        <v>57</v>
      </c>
      <c r="E34">
        <v>53</v>
      </c>
      <c r="F34" t="s">
        <v>10</v>
      </c>
      <c r="G34" t="s">
        <v>20</v>
      </c>
      <c r="H34" t="s">
        <v>199</v>
      </c>
      <c r="I34" t="s">
        <v>8</v>
      </c>
      <c r="J34">
        <v>223033</v>
      </c>
      <c r="K34" s="3" t="s">
        <v>229</v>
      </c>
      <c r="L34">
        <f t="shared" si="1"/>
        <v>35</v>
      </c>
      <c r="M34">
        <f>VLOOKUP(G34,'Grouping Master'!C$2:J$102,8)</f>
        <v>0</v>
      </c>
      <c r="N34" t="s">
        <v>795</v>
      </c>
      <c r="O34" t="s">
        <v>755</v>
      </c>
      <c r="P34" t="s">
        <v>794</v>
      </c>
      <c r="Q34" t="s">
        <v>746</v>
      </c>
      <c r="R34">
        <f t="shared" si="2"/>
        <v>100000</v>
      </c>
      <c r="S34" t="str">
        <f t="shared" si="3"/>
        <v>100000-500000</v>
      </c>
    </row>
    <row r="35" spans="1:19" x14ac:dyDescent="0.25">
      <c r="A35" s="2">
        <f t="shared" ca="1" si="0"/>
        <v>41119</v>
      </c>
      <c r="B35" s="2">
        <v>41195</v>
      </c>
      <c r="C35">
        <v>76</v>
      </c>
      <c r="D35" t="s">
        <v>217</v>
      </c>
      <c r="E35">
        <v>54</v>
      </c>
      <c r="F35" t="s">
        <v>10</v>
      </c>
      <c r="G35" t="s">
        <v>46</v>
      </c>
      <c r="H35" t="s">
        <v>226</v>
      </c>
      <c r="I35" t="s">
        <v>17</v>
      </c>
      <c r="J35">
        <v>3401200</v>
      </c>
      <c r="K35" s="3" t="s">
        <v>228</v>
      </c>
      <c r="L35">
        <f t="shared" si="1"/>
        <v>35</v>
      </c>
      <c r="M35">
        <f>VLOOKUP(G35,'Grouping Master'!C$2:J$102,8)</f>
        <v>0</v>
      </c>
      <c r="N35" t="s">
        <v>795</v>
      </c>
      <c r="O35" t="s">
        <v>761</v>
      </c>
      <c r="P35" t="s">
        <v>781</v>
      </c>
      <c r="Q35" t="s">
        <v>765</v>
      </c>
      <c r="R35">
        <f t="shared" si="2"/>
        <v>100000</v>
      </c>
      <c r="S35" t="str">
        <f t="shared" si="3"/>
        <v>100000-500000</v>
      </c>
    </row>
    <row r="36" spans="1:19" x14ac:dyDescent="0.25">
      <c r="A36" s="2">
        <f t="shared" ca="1" si="0"/>
        <v>41163</v>
      </c>
      <c r="B36" s="2">
        <v>41195</v>
      </c>
      <c r="C36">
        <v>32</v>
      </c>
      <c r="D36" t="s">
        <v>47</v>
      </c>
      <c r="E36">
        <v>54</v>
      </c>
      <c r="F36" t="s">
        <v>7</v>
      </c>
      <c r="G36" t="s">
        <v>11</v>
      </c>
      <c r="H36" t="s">
        <v>213</v>
      </c>
      <c r="I36" t="s">
        <v>17</v>
      </c>
      <c r="J36">
        <v>105814</v>
      </c>
      <c r="K36" s="3" t="s">
        <v>215</v>
      </c>
      <c r="L36">
        <f t="shared" si="1"/>
        <v>21</v>
      </c>
      <c r="M36">
        <f>VLOOKUP(G36,'Grouping Master'!C$2:J$102,8)</f>
        <v>0</v>
      </c>
      <c r="N36" t="s">
        <v>795</v>
      </c>
      <c r="O36" t="s">
        <v>758</v>
      </c>
      <c r="P36" t="s">
        <v>759</v>
      </c>
      <c r="Q36" t="s">
        <v>749</v>
      </c>
      <c r="R36">
        <f t="shared" si="2"/>
        <v>100000</v>
      </c>
      <c r="S36" t="str">
        <f t="shared" si="3"/>
        <v>100000-500000</v>
      </c>
    </row>
    <row r="37" spans="1:19" x14ac:dyDescent="0.25">
      <c r="A37" s="2">
        <f t="shared" ca="1" si="0"/>
        <v>41202</v>
      </c>
      <c r="B37" s="2">
        <v>41217</v>
      </c>
      <c r="C37">
        <v>15</v>
      </c>
      <c r="D37" t="s">
        <v>48</v>
      </c>
      <c r="E37">
        <v>54</v>
      </c>
      <c r="F37" t="s">
        <v>10</v>
      </c>
      <c r="G37" t="s">
        <v>197</v>
      </c>
      <c r="H37" t="s">
        <v>206</v>
      </c>
      <c r="I37" t="s">
        <v>17</v>
      </c>
      <c r="J37">
        <v>130234</v>
      </c>
      <c r="K37" s="3" t="s">
        <v>210</v>
      </c>
      <c r="L37">
        <f t="shared" si="1"/>
        <v>15</v>
      </c>
      <c r="M37">
        <f>VLOOKUP(G37,'Grouping Master'!C$2:J$102,8)</f>
        <v>0</v>
      </c>
      <c r="N37" t="s">
        <v>795</v>
      </c>
      <c r="O37" t="s">
        <v>777</v>
      </c>
      <c r="P37" t="s">
        <v>778</v>
      </c>
      <c r="Q37" t="s">
        <v>749</v>
      </c>
      <c r="R37">
        <f t="shared" si="2"/>
        <v>100000</v>
      </c>
      <c r="S37" t="str">
        <f t="shared" si="3"/>
        <v>100000-500000</v>
      </c>
    </row>
    <row r="38" spans="1:19" x14ac:dyDescent="0.25">
      <c r="A38" s="2">
        <f t="shared" ca="1" si="0"/>
        <v>41297</v>
      </c>
      <c r="B38" s="2"/>
      <c r="C38">
        <v>14</v>
      </c>
      <c r="D38" t="s">
        <v>49</v>
      </c>
      <c r="E38">
        <v>54</v>
      </c>
      <c r="F38" t="s">
        <v>7</v>
      </c>
      <c r="G38" t="s">
        <v>197</v>
      </c>
      <c r="H38" t="s">
        <v>207</v>
      </c>
      <c r="I38" t="s">
        <v>12</v>
      </c>
      <c r="J38">
        <v>240008</v>
      </c>
      <c r="K38" s="3" t="s">
        <v>210</v>
      </c>
      <c r="L38">
        <f t="shared" si="1"/>
        <v>15</v>
      </c>
      <c r="M38">
        <f>VLOOKUP(G38,'Grouping Master'!C$2:J$102,8)</f>
        <v>0</v>
      </c>
      <c r="N38" t="s">
        <v>795</v>
      </c>
      <c r="O38" t="s">
        <v>762</v>
      </c>
      <c r="P38" t="s">
        <v>784</v>
      </c>
      <c r="Q38" t="s">
        <v>746</v>
      </c>
      <c r="R38">
        <f t="shared" si="2"/>
        <v>100000</v>
      </c>
      <c r="S38" t="str">
        <f t="shared" si="3"/>
        <v>100000-500000</v>
      </c>
    </row>
    <row r="39" spans="1:19" x14ac:dyDescent="0.25">
      <c r="A39" s="2">
        <f t="shared" ca="1" si="0"/>
        <v>41175</v>
      </c>
      <c r="B39" s="2">
        <v>41204</v>
      </c>
      <c r="C39">
        <v>29</v>
      </c>
      <c r="D39" t="s">
        <v>50</v>
      </c>
      <c r="E39">
        <v>54</v>
      </c>
      <c r="F39" t="s">
        <v>7</v>
      </c>
      <c r="G39" t="s">
        <v>11</v>
      </c>
      <c r="H39" t="s">
        <v>213</v>
      </c>
      <c r="I39" t="s">
        <v>17</v>
      </c>
      <c r="J39">
        <v>143528</v>
      </c>
      <c r="K39" s="3" t="s">
        <v>215</v>
      </c>
      <c r="L39">
        <f t="shared" si="1"/>
        <v>21</v>
      </c>
      <c r="M39">
        <f>VLOOKUP(G39,'Grouping Master'!C$2:J$102,8)</f>
        <v>0</v>
      </c>
      <c r="N39" t="s">
        <v>795</v>
      </c>
      <c r="O39" t="s">
        <v>762</v>
      </c>
      <c r="P39" t="s">
        <v>791</v>
      </c>
      <c r="Q39" t="s">
        <v>746</v>
      </c>
      <c r="R39">
        <f t="shared" si="2"/>
        <v>100000</v>
      </c>
      <c r="S39" t="str">
        <f t="shared" si="3"/>
        <v>100000-500000</v>
      </c>
    </row>
    <row r="40" spans="1:19" x14ac:dyDescent="0.25">
      <c r="A40" s="2">
        <f t="shared" ca="1" si="0"/>
        <v>41202</v>
      </c>
      <c r="B40" s="2">
        <v>41223</v>
      </c>
      <c r="C40">
        <v>21</v>
      </c>
      <c r="D40" t="s">
        <v>51</v>
      </c>
      <c r="E40">
        <v>54</v>
      </c>
      <c r="F40" t="s">
        <v>10</v>
      </c>
      <c r="G40" t="s">
        <v>11</v>
      </c>
      <c r="H40" t="s">
        <v>213</v>
      </c>
      <c r="I40" t="s">
        <v>17</v>
      </c>
      <c r="J40">
        <v>160593</v>
      </c>
      <c r="K40" s="3" t="s">
        <v>215</v>
      </c>
      <c r="L40">
        <f t="shared" si="1"/>
        <v>21</v>
      </c>
      <c r="M40">
        <f>VLOOKUP(G40,'Grouping Master'!C$2:J$102,8)</f>
        <v>0</v>
      </c>
      <c r="N40" t="s">
        <v>795</v>
      </c>
      <c r="O40" t="s">
        <v>760</v>
      </c>
      <c r="P40" t="s">
        <v>779</v>
      </c>
      <c r="Q40" t="s">
        <v>765</v>
      </c>
      <c r="R40">
        <f t="shared" si="2"/>
        <v>100000</v>
      </c>
      <c r="S40" t="str">
        <f t="shared" si="3"/>
        <v>100000-500000</v>
      </c>
    </row>
    <row r="41" spans="1:19" x14ac:dyDescent="0.25">
      <c r="A41" s="2">
        <f t="shared" ca="1" si="0"/>
        <v>41200</v>
      </c>
      <c r="B41" s="2">
        <v>41215</v>
      </c>
      <c r="C41">
        <v>15</v>
      </c>
      <c r="D41" t="s">
        <v>52</v>
      </c>
      <c r="E41">
        <v>54</v>
      </c>
      <c r="F41" t="s">
        <v>7</v>
      </c>
      <c r="G41" t="s">
        <v>197</v>
      </c>
      <c r="H41" t="s">
        <v>207</v>
      </c>
      <c r="I41" t="s">
        <v>17</v>
      </c>
      <c r="J41">
        <v>227542</v>
      </c>
      <c r="K41" s="3" t="s">
        <v>210</v>
      </c>
      <c r="L41">
        <f t="shared" si="1"/>
        <v>15</v>
      </c>
      <c r="M41">
        <f>VLOOKUP(G41,'Grouping Master'!C$2:J$102,8)</f>
        <v>0</v>
      </c>
      <c r="N41" t="s">
        <v>795</v>
      </c>
      <c r="O41" t="s">
        <v>760</v>
      </c>
      <c r="P41" t="s">
        <v>786</v>
      </c>
      <c r="Q41" t="s">
        <v>746</v>
      </c>
      <c r="R41">
        <f t="shared" si="2"/>
        <v>100000</v>
      </c>
      <c r="S41" t="str">
        <f t="shared" si="3"/>
        <v>100000-500000</v>
      </c>
    </row>
    <row r="42" spans="1:19" x14ac:dyDescent="0.25">
      <c r="A42" s="2">
        <f t="shared" ca="1" si="0"/>
        <v>41147</v>
      </c>
      <c r="B42" s="2">
        <v>41183</v>
      </c>
      <c r="C42">
        <v>36</v>
      </c>
      <c r="D42" t="s">
        <v>64</v>
      </c>
      <c r="E42">
        <v>51</v>
      </c>
      <c r="F42" t="s">
        <v>7</v>
      </c>
      <c r="G42" t="s">
        <v>20</v>
      </c>
      <c r="H42" t="s">
        <v>199</v>
      </c>
      <c r="I42" t="s">
        <v>17</v>
      </c>
      <c r="J42">
        <v>218792</v>
      </c>
      <c r="K42" s="3" t="s">
        <v>229</v>
      </c>
      <c r="L42">
        <f t="shared" si="1"/>
        <v>35</v>
      </c>
      <c r="M42">
        <f>VLOOKUP(G42,'Grouping Master'!C$2:J$102,8)</f>
        <v>0</v>
      </c>
      <c r="N42" t="s">
        <v>795</v>
      </c>
      <c r="O42" t="s">
        <v>760</v>
      </c>
      <c r="P42" t="s">
        <v>793</v>
      </c>
      <c r="Q42" t="s">
        <v>746</v>
      </c>
      <c r="R42">
        <f t="shared" si="2"/>
        <v>100000</v>
      </c>
      <c r="S42" t="str">
        <f t="shared" si="3"/>
        <v>100000-500000</v>
      </c>
    </row>
    <row r="43" spans="1:19" x14ac:dyDescent="0.25">
      <c r="A43" s="2">
        <f t="shared" ca="1" si="0"/>
        <v>41163</v>
      </c>
      <c r="B43" s="2">
        <v>41195</v>
      </c>
      <c r="C43">
        <v>32</v>
      </c>
      <c r="D43" t="s">
        <v>54</v>
      </c>
      <c r="E43">
        <v>53</v>
      </c>
      <c r="F43" t="s">
        <v>10</v>
      </c>
      <c r="G43" t="s">
        <v>11</v>
      </c>
      <c r="H43" t="s">
        <v>213</v>
      </c>
      <c r="I43" t="s">
        <v>17</v>
      </c>
      <c r="J43">
        <v>134689</v>
      </c>
      <c r="K43" s="3" t="s">
        <v>215</v>
      </c>
      <c r="L43">
        <f t="shared" si="1"/>
        <v>21</v>
      </c>
      <c r="M43">
        <f>VLOOKUP(G43,'Grouping Master'!C$2:J$102,8)</f>
        <v>0</v>
      </c>
      <c r="N43" t="s">
        <v>795</v>
      </c>
      <c r="O43" t="s">
        <v>756</v>
      </c>
      <c r="P43" t="s">
        <v>789</v>
      </c>
      <c r="Q43" t="s">
        <v>746</v>
      </c>
      <c r="R43">
        <f t="shared" si="2"/>
        <v>100000</v>
      </c>
      <c r="S43" t="str">
        <f t="shared" si="3"/>
        <v>100000-500000</v>
      </c>
    </row>
    <row r="44" spans="1:19" x14ac:dyDescent="0.25">
      <c r="A44" s="2">
        <f t="shared" ca="1" si="0"/>
        <v>41132</v>
      </c>
      <c r="B44" s="2">
        <v>41186</v>
      </c>
      <c r="C44">
        <v>54</v>
      </c>
      <c r="D44" t="s">
        <v>55</v>
      </c>
      <c r="E44">
        <v>53</v>
      </c>
      <c r="F44" t="s">
        <v>7</v>
      </c>
      <c r="G44" t="s">
        <v>11</v>
      </c>
      <c r="H44" t="s">
        <v>213</v>
      </c>
      <c r="I44" t="s">
        <v>17</v>
      </c>
      <c r="J44">
        <v>219539</v>
      </c>
      <c r="K44" s="3" t="s">
        <v>215</v>
      </c>
      <c r="L44">
        <f t="shared" si="1"/>
        <v>21</v>
      </c>
      <c r="M44">
        <f>VLOOKUP(G44,'Grouping Master'!C$2:J$102,8)</f>
        <v>0</v>
      </c>
      <c r="N44" t="s">
        <v>795</v>
      </c>
      <c r="O44" t="s">
        <v>756</v>
      </c>
      <c r="P44" t="s">
        <v>757</v>
      </c>
      <c r="Q44" t="s">
        <v>746</v>
      </c>
      <c r="R44">
        <f t="shared" si="2"/>
        <v>100000</v>
      </c>
      <c r="S44" t="str">
        <f t="shared" si="3"/>
        <v>100000-500000</v>
      </c>
    </row>
    <row r="45" spans="1:19" x14ac:dyDescent="0.25">
      <c r="A45" s="2">
        <f t="shared" ca="1" si="0"/>
        <v>41204</v>
      </c>
      <c r="B45" s="2">
        <v>41211</v>
      </c>
      <c r="C45">
        <v>7</v>
      </c>
      <c r="D45" t="s">
        <v>56</v>
      </c>
      <c r="E45">
        <v>53</v>
      </c>
      <c r="F45" t="s">
        <v>10</v>
      </c>
      <c r="G45" t="s">
        <v>11</v>
      </c>
      <c r="H45" t="s">
        <v>213</v>
      </c>
      <c r="I45" t="s">
        <v>17</v>
      </c>
      <c r="J45">
        <v>208274</v>
      </c>
      <c r="K45" s="3" t="s">
        <v>215</v>
      </c>
      <c r="L45">
        <f t="shared" si="1"/>
        <v>21</v>
      </c>
      <c r="M45">
        <f>VLOOKUP(G45,'Grouping Master'!C$2:J$102,8)</f>
        <v>0</v>
      </c>
      <c r="N45" t="s">
        <v>795</v>
      </c>
      <c r="O45" t="s">
        <v>747</v>
      </c>
      <c r="P45" t="s">
        <v>771</v>
      </c>
      <c r="Q45" t="s">
        <v>749</v>
      </c>
      <c r="R45">
        <f t="shared" si="2"/>
        <v>100000</v>
      </c>
      <c r="S45" t="str">
        <f t="shared" si="3"/>
        <v>100000-500000</v>
      </c>
    </row>
    <row r="46" spans="1:19" x14ac:dyDescent="0.25">
      <c r="A46" s="2">
        <f t="shared" ca="1" si="0"/>
        <v>41164</v>
      </c>
      <c r="B46" s="2">
        <v>41196</v>
      </c>
      <c r="C46">
        <v>32</v>
      </c>
      <c r="D46" t="s">
        <v>123</v>
      </c>
      <c r="E46">
        <v>37</v>
      </c>
      <c r="F46" t="s">
        <v>7</v>
      </c>
      <c r="G46" t="s">
        <v>20</v>
      </c>
      <c r="H46" t="s">
        <v>199</v>
      </c>
      <c r="I46" t="s">
        <v>8</v>
      </c>
      <c r="J46">
        <v>215373</v>
      </c>
      <c r="K46" s="3" t="s">
        <v>229</v>
      </c>
      <c r="L46">
        <f t="shared" si="1"/>
        <v>35</v>
      </c>
      <c r="M46">
        <f>VLOOKUP(G46,'Grouping Master'!C$2:J$102,8)</f>
        <v>0</v>
      </c>
      <c r="N46" t="s">
        <v>795</v>
      </c>
      <c r="O46" t="s">
        <v>747</v>
      </c>
      <c r="P46" t="s">
        <v>772</v>
      </c>
      <c r="Q46" t="s">
        <v>746</v>
      </c>
      <c r="R46">
        <f t="shared" si="2"/>
        <v>100000</v>
      </c>
      <c r="S46" t="str">
        <f t="shared" si="3"/>
        <v>100000-500000</v>
      </c>
    </row>
    <row r="47" spans="1:19" x14ac:dyDescent="0.25">
      <c r="A47" s="2">
        <f t="shared" ca="1" si="0"/>
        <v>41142</v>
      </c>
      <c r="B47" s="2">
        <v>41218</v>
      </c>
      <c r="C47">
        <v>76</v>
      </c>
      <c r="D47" t="s">
        <v>114</v>
      </c>
      <c r="E47">
        <v>39</v>
      </c>
      <c r="F47" t="s">
        <v>10</v>
      </c>
      <c r="G47" t="s">
        <v>20</v>
      </c>
      <c r="H47" t="s">
        <v>199</v>
      </c>
      <c r="I47" t="s">
        <v>17</v>
      </c>
      <c r="J47">
        <v>211180</v>
      </c>
      <c r="K47" s="3" t="s">
        <v>230</v>
      </c>
      <c r="L47">
        <f t="shared" si="1"/>
        <v>35</v>
      </c>
      <c r="M47">
        <f>VLOOKUP(G47,'Grouping Master'!C$2:J$102,8)</f>
        <v>0</v>
      </c>
      <c r="N47" t="s">
        <v>795</v>
      </c>
      <c r="O47" t="s">
        <v>747</v>
      </c>
      <c r="P47" t="s">
        <v>776</v>
      </c>
      <c r="Q47" t="s">
        <v>765</v>
      </c>
      <c r="R47">
        <f t="shared" si="2"/>
        <v>100000</v>
      </c>
      <c r="S47" t="str">
        <f t="shared" si="3"/>
        <v>100000-500000</v>
      </c>
    </row>
    <row r="48" spans="1:19" x14ac:dyDescent="0.25">
      <c r="A48" s="2">
        <f t="shared" ca="1" si="0"/>
        <v>41297</v>
      </c>
      <c r="B48" s="2"/>
      <c r="C48">
        <v>14</v>
      </c>
      <c r="D48" t="s">
        <v>59</v>
      </c>
      <c r="E48">
        <v>52</v>
      </c>
      <c r="F48" t="s">
        <v>7</v>
      </c>
      <c r="G48" t="s">
        <v>197</v>
      </c>
      <c r="H48" t="s">
        <v>207</v>
      </c>
      <c r="I48" t="s">
        <v>12</v>
      </c>
      <c r="J48">
        <v>114106</v>
      </c>
      <c r="K48" s="3" t="s">
        <v>210</v>
      </c>
      <c r="L48">
        <f t="shared" si="1"/>
        <v>15</v>
      </c>
      <c r="M48">
        <f>VLOOKUP(G48,'Grouping Master'!C$2:J$102,8)</f>
        <v>0</v>
      </c>
      <c r="N48" t="s">
        <v>795</v>
      </c>
      <c r="O48" t="s">
        <v>747</v>
      </c>
      <c r="P48" t="s">
        <v>787</v>
      </c>
      <c r="Q48" t="s">
        <v>749</v>
      </c>
      <c r="R48">
        <f t="shared" si="2"/>
        <v>100000</v>
      </c>
      <c r="S48" t="str">
        <f t="shared" si="3"/>
        <v>100000-500000</v>
      </c>
    </row>
    <row r="49" spans="1:19" x14ac:dyDescent="0.25">
      <c r="A49" s="2">
        <f t="shared" ca="1" si="0"/>
        <v>41191</v>
      </c>
      <c r="B49" s="2">
        <v>41203</v>
      </c>
      <c r="C49">
        <v>12</v>
      </c>
      <c r="D49" t="s">
        <v>60</v>
      </c>
      <c r="E49">
        <v>52</v>
      </c>
      <c r="F49" t="s">
        <v>10</v>
      </c>
      <c r="G49" t="s">
        <v>197</v>
      </c>
      <c r="H49" t="s">
        <v>196</v>
      </c>
      <c r="I49" t="s">
        <v>17</v>
      </c>
      <c r="J49">
        <v>129003</v>
      </c>
      <c r="K49" s="3" t="s">
        <v>210</v>
      </c>
      <c r="L49">
        <f t="shared" si="1"/>
        <v>15</v>
      </c>
      <c r="M49">
        <f>VLOOKUP(G49,'Grouping Master'!C$2:J$102,8)</f>
        <v>0</v>
      </c>
      <c r="N49" t="s">
        <v>795</v>
      </c>
      <c r="O49" t="s">
        <v>747</v>
      </c>
      <c r="P49" t="s">
        <v>754</v>
      </c>
      <c r="Q49" t="s">
        <v>746</v>
      </c>
      <c r="R49">
        <f t="shared" si="2"/>
        <v>100000</v>
      </c>
      <c r="S49" t="str">
        <f t="shared" si="3"/>
        <v>100000-500000</v>
      </c>
    </row>
    <row r="50" spans="1:19" x14ac:dyDescent="0.25">
      <c r="A50" s="2">
        <f t="shared" ca="1" si="0"/>
        <v>41303</v>
      </c>
      <c r="B50" s="2"/>
      <c r="C50">
        <v>8</v>
      </c>
      <c r="D50" t="s">
        <v>61</v>
      </c>
      <c r="E50">
        <v>52</v>
      </c>
      <c r="F50" t="s">
        <v>10</v>
      </c>
      <c r="G50" t="s">
        <v>11</v>
      </c>
      <c r="H50" t="s">
        <v>213</v>
      </c>
      <c r="I50" t="s">
        <v>12</v>
      </c>
      <c r="J50">
        <v>184338</v>
      </c>
      <c r="K50" s="3" t="s">
        <v>215</v>
      </c>
      <c r="L50">
        <f t="shared" si="1"/>
        <v>21</v>
      </c>
      <c r="M50">
        <f>VLOOKUP(G50,'Grouping Master'!C$2:J$102,8)</f>
        <v>0</v>
      </c>
      <c r="N50" t="s">
        <v>795</v>
      </c>
      <c r="O50" t="s">
        <v>747</v>
      </c>
      <c r="P50" t="s">
        <v>766</v>
      </c>
      <c r="Q50" t="s">
        <v>746</v>
      </c>
      <c r="R50">
        <f t="shared" si="2"/>
        <v>100000</v>
      </c>
      <c r="S50" t="str">
        <f t="shared" si="3"/>
        <v>100000-500000</v>
      </c>
    </row>
    <row r="51" spans="1:19" x14ac:dyDescent="0.25">
      <c r="A51" s="2">
        <f t="shared" ca="1" si="0"/>
        <v>41195</v>
      </c>
      <c r="B51" s="2">
        <v>41204</v>
      </c>
      <c r="C51">
        <v>9</v>
      </c>
      <c r="D51" t="s">
        <v>62</v>
      </c>
      <c r="E51">
        <v>52</v>
      </c>
      <c r="F51" t="s">
        <v>7</v>
      </c>
      <c r="G51" t="s">
        <v>11</v>
      </c>
      <c r="H51" t="s">
        <v>213</v>
      </c>
      <c r="I51" t="s">
        <v>17</v>
      </c>
      <c r="J51">
        <v>150635</v>
      </c>
      <c r="K51" s="3" t="s">
        <v>215</v>
      </c>
      <c r="L51">
        <f t="shared" si="1"/>
        <v>21</v>
      </c>
      <c r="M51">
        <f>VLOOKUP(G51,'Grouping Master'!C$2:J$102,8)</f>
        <v>0</v>
      </c>
      <c r="N51" t="s">
        <v>795</v>
      </c>
      <c r="O51" t="s">
        <v>747</v>
      </c>
      <c r="P51" t="s">
        <v>782</v>
      </c>
      <c r="Q51" t="s">
        <v>749</v>
      </c>
      <c r="R51">
        <f t="shared" si="2"/>
        <v>100000</v>
      </c>
      <c r="S51" t="str">
        <f t="shared" si="3"/>
        <v>100000-500000</v>
      </c>
    </row>
    <row r="52" spans="1:19" x14ac:dyDescent="0.25">
      <c r="A52" s="2">
        <f t="shared" ca="1" si="0"/>
        <v>41169</v>
      </c>
      <c r="B52" s="2">
        <v>41212</v>
      </c>
      <c r="C52">
        <v>43</v>
      </c>
      <c r="D52" t="s">
        <v>116</v>
      </c>
      <c r="E52">
        <v>38</v>
      </c>
      <c r="F52" t="s">
        <v>10</v>
      </c>
      <c r="G52" t="s">
        <v>20</v>
      </c>
      <c r="H52" t="s">
        <v>216</v>
      </c>
      <c r="I52" t="s">
        <v>17</v>
      </c>
      <c r="J52">
        <v>188726</v>
      </c>
      <c r="K52" s="3" t="s">
        <v>214</v>
      </c>
      <c r="L52">
        <f t="shared" si="1"/>
        <v>35</v>
      </c>
      <c r="M52">
        <f>VLOOKUP(G52,'Grouping Master'!C$2:J$102,8)</f>
        <v>0</v>
      </c>
      <c r="N52" t="s">
        <v>795</v>
      </c>
      <c r="O52" t="s">
        <v>747</v>
      </c>
      <c r="P52" t="s">
        <v>770</v>
      </c>
      <c r="Q52" t="s">
        <v>746</v>
      </c>
      <c r="R52">
        <f t="shared" si="2"/>
        <v>100000</v>
      </c>
      <c r="S52" t="str">
        <f t="shared" si="3"/>
        <v>100000-500000</v>
      </c>
    </row>
    <row r="53" spans="1:19" x14ac:dyDescent="0.25">
      <c r="A53" s="2">
        <f t="shared" ca="1" si="0"/>
        <v>41159</v>
      </c>
      <c r="B53" s="2">
        <v>41200</v>
      </c>
      <c r="C53">
        <v>41</v>
      </c>
      <c r="D53" t="s">
        <v>83</v>
      </c>
      <c r="E53">
        <v>47</v>
      </c>
      <c r="F53" t="s">
        <v>10</v>
      </c>
      <c r="G53" t="s">
        <v>20</v>
      </c>
      <c r="H53" t="s">
        <v>216</v>
      </c>
      <c r="I53" t="s">
        <v>17</v>
      </c>
      <c r="J53">
        <v>185820</v>
      </c>
      <c r="K53" s="3" t="s">
        <v>214</v>
      </c>
      <c r="L53">
        <f t="shared" si="1"/>
        <v>35</v>
      </c>
      <c r="M53">
        <f>VLOOKUP(G53,'Grouping Master'!C$2:J$102,8)</f>
        <v>0</v>
      </c>
      <c r="N53" t="s">
        <v>795</v>
      </c>
      <c r="O53" t="s">
        <v>747</v>
      </c>
      <c r="P53" t="s">
        <v>780</v>
      </c>
      <c r="Q53" t="s">
        <v>746</v>
      </c>
      <c r="R53">
        <f t="shared" si="2"/>
        <v>100000</v>
      </c>
      <c r="S53" t="str">
        <f t="shared" si="3"/>
        <v>100000-500000</v>
      </c>
    </row>
    <row r="54" spans="1:19" x14ac:dyDescent="0.25">
      <c r="A54" s="2">
        <f t="shared" ca="1" si="0"/>
        <v>41193</v>
      </c>
      <c r="B54" s="2">
        <v>41204</v>
      </c>
      <c r="C54">
        <v>11</v>
      </c>
      <c r="D54" t="s">
        <v>65</v>
      </c>
      <c r="E54">
        <v>51</v>
      </c>
      <c r="F54" t="s">
        <v>7</v>
      </c>
      <c r="G54" t="s">
        <v>11</v>
      </c>
      <c r="H54" t="s">
        <v>213</v>
      </c>
      <c r="I54" t="s">
        <v>17</v>
      </c>
      <c r="J54">
        <v>41909</v>
      </c>
      <c r="K54" s="3" t="s">
        <v>215</v>
      </c>
      <c r="L54">
        <f t="shared" si="1"/>
        <v>21</v>
      </c>
      <c r="M54">
        <f>VLOOKUP(G54,'Grouping Master'!C$2:J$102,8)</f>
        <v>0</v>
      </c>
      <c r="N54" t="s">
        <v>795</v>
      </c>
      <c r="O54" t="s">
        <v>747</v>
      </c>
      <c r="P54" t="s">
        <v>748</v>
      </c>
      <c r="Q54" t="s">
        <v>746</v>
      </c>
      <c r="R54">
        <f t="shared" si="2"/>
        <v>100000</v>
      </c>
      <c r="S54" t="str">
        <f t="shared" si="3"/>
        <v>100000-500000</v>
      </c>
    </row>
    <row r="55" spans="1:19" x14ac:dyDescent="0.25">
      <c r="A55" s="2">
        <f t="shared" ca="1" si="0"/>
        <v>41190</v>
      </c>
      <c r="B55" s="2">
        <v>41200</v>
      </c>
      <c r="C55">
        <v>10</v>
      </c>
      <c r="D55" t="s">
        <v>66</v>
      </c>
      <c r="E55">
        <v>51</v>
      </c>
      <c r="F55" t="s">
        <v>7</v>
      </c>
      <c r="G55" t="s">
        <v>197</v>
      </c>
      <c r="H55" t="s">
        <v>196</v>
      </c>
      <c r="I55" t="s">
        <v>17</v>
      </c>
      <c r="J55">
        <v>918550</v>
      </c>
      <c r="K55" s="3" t="s">
        <v>210</v>
      </c>
      <c r="L55">
        <f t="shared" si="1"/>
        <v>15</v>
      </c>
      <c r="M55">
        <f>VLOOKUP(G55,'Grouping Master'!C$2:J$102,8)</f>
        <v>0</v>
      </c>
      <c r="N55" t="s">
        <v>795</v>
      </c>
      <c r="O55" t="s">
        <v>755</v>
      </c>
      <c r="P55" t="s">
        <v>794</v>
      </c>
      <c r="Q55" t="s">
        <v>746</v>
      </c>
      <c r="R55">
        <f t="shared" si="2"/>
        <v>100000</v>
      </c>
      <c r="S55" t="str">
        <f t="shared" si="3"/>
        <v>100000-500000</v>
      </c>
    </row>
    <row r="56" spans="1:19" x14ac:dyDescent="0.25">
      <c r="A56" s="2">
        <f t="shared" ca="1" si="0"/>
        <v>41188</v>
      </c>
      <c r="B56" s="2">
        <v>41200</v>
      </c>
      <c r="C56">
        <v>12</v>
      </c>
      <c r="D56" t="s">
        <v>67</v>
      </c>
      <c r="E56">
        <v>51</v>
      </c>
      <c r="F56" t="s">
        <v>10</v>
      </c>
      <c r="G56" t="s">
        <v>11</v>
      </c>
      <c r="H56" t="s">
        <v>213</v>
      </c>
      <c r="I56" t="s">
        <v>17</v>
      </c>
      <c r="J56">
        <v>69702</v>
      </c>
      <c r="K56" s="3" t="s">
        <v>215</v>
      </c>
      <c r="L56">
        <f t="shared" si="1"/>
        <v>21</v>
      </c>
      <c r="M56">
        <f>VLOOKUP(G56,'Grouping Master'!C$2:J$102,8)</f>
        <v>0</v>
      </c>
      <c r="N56" t="s">
        <v>795</v>
      </c>
      <c r="O56" t="s">
        <v>761</v>
      </c>
      <c r="P56" t="s">
        <v>781</v>
      </c>
      <c r="Q56" t="s">
        <v>765</v>
      </c>
      <c r="R56">
        <f t="shared" si="2"/>
        <v>100000</v>
      </c>
      <c r="S56" t="str">
        <f t="shared" si="3"/>
        <v>100000-500000</v>
      </c>
    </row>
    <row r="57" spans="1:19" x14ac:dyDescent="0.25">
      <c r="A57" s="2">
        <f t="shared" ca="1" si="0"/>
        <v>41205</v>
      </c>
      <c r="B57" s="2">
        <v>41221</v>
      </c>
      <c r="C57">
        <v>16</v>
      </c>
      <c r="D57" t="s">
        <v>68</v>
      </c>
      <c r="E57">
        <v>51</v>
      </c>
      <c r="F57" t="s">
        <v>7</v>
      </c>
      <c r="G57" t="s">
        <v>11</v>
      </c>
      <c r="H57" t="s">
        <v>213</v>
      </c>
      <c r="I57" t="s">
        <v>17</v>
      </c>
      <c r="J57">
        <v>237926</v>
      </c>
      <c r="K57" s="3" t="s">
        <v>215</v>
      </c>
      <c r="L57">
        <f t="shared" si="1"/>
        <v>21</v>
      </c>
      <c r="M57">
        <f>VLOOKUP(G57,'Grouping Master'!C$2:J$102,8)</f>
        <v>0</v>
      </c>
      <c r="N57" t="s">
        <v>795</v>
      </c>
      <c r="O57" t="s">
        <v>747</v>
      </c>
      <c r="P57" t="s">
        <v>776</v>
      </c>
      <c r="Q57" t="s">
        <v>765</v>
      </c>
      <c r="R57">
        <f t="shared" si="2"/>
        <v>100000</v>
      </c>
      <c r="S57" t="str">
        <f t="shared" si="3"/>
        <v>100000-500000</v>
      </c>
    </row>
    <row r="58" spans="1:19" x14ac:dyDescent="0.25">
      <c r="A58" s="2">
        <f t="shared" ca="1" si="0"/>
        <v>41160</v>
      </c>
      <c r="B58" s="2">
        <v>41202</v>
      </c>
      <c r="C58">
        <v>42</v>
      </c>
      <c r="D58" t="s">
        <v>34</v>
      </c>
      <c r="E58">
        <v>58</v>
      </c>
      <c r="F58" t="s">
        <v>10</v>
      </c>
      <c r="G58" t="s">
        <v>20</v>
      </c>
      <c r="H58" t="s">
        <v>216</v>
      </c>
      <c r="I58" t="s">
        <v>8</v>
      </c>
      <c r="J58">
        <v>185419</v>
      </c>
      <c r="K58" s="3" t="s">
        <v>214</v>
      </c>
      <c r="L58">
        <f t="shared" si="1"/>
        <v>35</v>
      </c>
      <c r="M58">
        <f>VLOOKUP(G58,'Grouping Master'!C$2:J$102,8)</f>
        <v>0</v>
      </c>
      <c r="N58" t="s">
        <v>795</v>
      </c>
      <c r="O58" t="s">
        <v>747</v>
      </c>
      <c r="P58" t="s">
        <v>787</v>
      </c>
      <c r="Q58" t="s">
        <v>749</v>
      </c>
      <c r="R58">
        <f t="shared" si="2"/>
        <v>100000</v>
      </c>
      <c r="S58" t="str">
        <f t="shared" si="3"/>
        <v>100000-500000</v>
      </c>
    </row>
    <row r="59" spans="1:19" x14ac:dyDescent="0.25">
      <c r="A59" s="2">
        <f t="shared" ca="1" si="0"/>
        <v>41183</v>
      </c>
      <c r="B59" s="2">
        <v>41193</v>
      </c>
      <c r="C59">
        <v>10</v>
      </c>
      <c r="D59" t="s">
        <v>70</v>
      </c>
      <c r="E59">
        <v>50</v>
      </c>
      <c r="F59" t="s">
        <v>10</v>
      </c>
      <c r="G59" t="s">
        <v>197</v>
      </c>
      <c r="H59" t="s">
        <v>196</v>
      </c>
      <c r="I59" t="s">
        <v>17</v>
      </c>
      <c r="J59">
        <v>2217300</v>
      </c>
      <c r="K59" s="3" t="s">
        <v>210</v>
      </c>
      <c r="L59">
        <f t="shared" si="1"/>
        <v>15</v>
      </c>
      <c r="M59">
        <f>VLOOKUP(G59,'Grouping Master'!C$2:J$102,8)</f>
        <v>0</v>
      </c>
      <c r="N59" t="s">
        <v>795</v>
      </c>
      <c r="O59" t="s">
        <v>747</v>
      </c>
      <c r="P59" t="s">
        <v>754</v>
      </c>
      <c r="Q59" t="s">
        <v>746</v>
      </c>
      <c r="R59">
        <f t="shared" si="2"/>
        <v>100000</v>
      </c>
      <c r="S59" t="str">
        <f t="shared" si="3"/>
        <v>100000-500000</v>
      </c>
    </row>
    <row r="60" spans="1:19" x14ac:dyDescent="0.25">
      <c r="A60" s="2">
        <f t="shared" ca="1" si="0"/>
        <v>41163</v>
      </c>
      <c r="B60" s="2">
        <v>41208</v>
      </c>
      <c r="C60">
        <v>45</v>
      </c>
      <c r="D60" t="s">
        <v>134</v>
      </c>
      <c r="E60">
        <v>35</v>
      </c>
      <c r="F60" t="s">
        <v>10</v>
      </c>
      <c r="G60" t="s">
        <v>20</v>
      </c>
      <c r="H60" t="s">
        <v>216</v>
      </c>
      <c r="I60" t="s">
        <v>17</v>
      </c>
      <c r="J60">
        <v>185125</v>
      </c>
      <c r="K60" s="3" t="s">
        <v>214</v>
      </c>
      <c r="L60">
        <f t="shared" si="1"/>
        <v>35</v>
      </c>
      <c r="M60">
        <f>VLOOKUP(G60,'Grouping Master'!C$2:J$102,8)</f>
        <v>0</v>
      </c>
      <c r="N60" t="s">
        <v>795</v>
      </c>
      <c r="O60" t="s">
        <v>747</v>
      </c>
      <c r="P60" t="s">
        <v>766</v>
      </c>
      <c r="Q60" t="s">
        <v>746</v>
      </c>
      <c r="R60">
        <f t="shared" si="2"/>
        <v>100000</v>
      </c>
      <c r="S60" t="str">
        <f t="shared" si="3"/>
        <v>100000-500000</v>
      </c>
    </row>
    <row r="61" spans="1:19" x14ac:dyDescent="0.25">
      <c r="A61" s="2">
        <f t="shared" ca="1" si="0"/>
        <v>41192</v>
      </c>
      <c r="B61" s="2">
        <v>41226</v>
      </c>
      <c r="C61">
        <v>34</v>
      </c>
      <c r="D61" t="s">
        <v>72</v>
      </c>
      <c r="E61">
        <v>50</v>
      </c>
      <c r="F61" t="s">
        <v>7</v>
      </c>
      <c r="G61" t="s">
        <v>11</v>
      </c>
      <c r="H61" t="s">
        <v>213</v>
      </c>
      <c r="I61" t="s">
        <v>8</v>
      </c>
      <c r="J61">
        <v>159082</v>
      </c>
      <c r="K61" s="3" t="s">
        <v>215</v>
      </c>
      <c r="L61">
        <f t="shared" si="1"/>
        <v>21</v>
      </c>
      <c r="M61">
        <f>VLOOKUP(G61,'Grouping Master'!C$2:J$102,8)</f>
        <v>0</v>
      </c>
      <c r="N61" t="s">
        <v>795</v>
      </c>
      <c r="O61" t="s">
        <v>747</v>
      </c>
      <c r="P61" t="s">
        <v>782</v>
      </c>
      <c r="Q61" t="s">
        <v>749</v>
      </c>
      <c r="R61">
        <f t="shared" si="2"/>
        <v>100000</v>
      </c>
      <c r="S61" t="str">
        <f t="shared" si="3"/>
        <v>100000-500000</v>
      </c>
    </row>
    <row r="62" spans="1:19" x14ac:dyDescent="0.25">
      <c r="A62" s="2">
        <f t="shared" ca="1" si="0"/>
        <v>41169</v>
      </c>
      <c r="B62" s="2">
        <v>41214</v>
      </c>
      <c r="C62">
        <v>45</v>
      </c>
      <c r="D62" t="s">
        <v>73</v>
      </c>
      <c r="E62">
        <v>50</v>
      </c>
      <c r="F62" t="s">
        <v>10</v>
      </c>
      <c r="G62" t="s">
        <v>11</v>
      </c>
      <c r="H62" t="s">
        <v>213</v>
      </c>
      <c r="I62" t="s">
        <v>8</v>
      </c>
      <c r="J62">
        <v>43112</v>
      </c>
      <c r="K62" s="3" t="s">
        <v>215</v>
      </c>
      <c r="L62">
        <f t="shared" si="1"/>
        <v>21</v>
      </c>
      <c r="M62">
        <f>VLOOKUP(G62,'Grouping Master'!C$2:J$102,8)</f>
        <v>0</v>
      </c>
      <c r="N62" t="s">
        <v>795</v>
      </c>
      <c r="O62" t="s">
        <v>747</v>
      </c>
      <c r="P62" t="s">
        <v>776</v>
      </c>
      <c r="Q62" t="s">
        <v>765</v>
      </c>
      <c r="R62">
        <f t="shared" si="2"/>
        <v>100000</v>
      </c>
      <c r="S62" t="str">
        <f t="shared" si="3"/>
        <v>100000-500000</v>
      </c>
    </row>
    <row r="63" spans="1:19" x14ac:dyDescent="0.25">
      <c r="A63" s="2">
        <f t="shared" ca="1" si="0"/>
        <v>41145</v>
      </c>
      <c r="B63" s="2">
        <v>41199</v>
      </c>
      <c r="C63">
        <v>54</v>
      </c>
      <c r="D63" t="s">
        <v>35</v>
      </c>
      <c r="E63">
        <v>58</v>
      </c>
      <c r="F63" t="s">
        <v>7</v>
      </c>
      <c r="G63" t="s">
        <v>20</v>
      </c>
      <c r="H63" t="s">
        <v>216</v>
      </c>
      <c r="I63" t="s">
        <v>17</v>
      </c>
      <c r="J63">
        <v>177323</v>
      </c>
      <c r="K63" s="3" t="s">
        <v>214</v>
      </c>
      <c r="L63">
        <f t="shared" si="1"/>
        <v>35</v>
      </c>
      <c r="M63">
        <f>VLOOKUP(G63,'Grouping Master'!C$2:J$102,8)</f>
        <v>0</v>
      </c>
      <c r="N63" t="s">
        <v>795</v>
      </c>
      <c r="O63" t="s">
        <v>747</v>
      </c>
      <c r="P63" t="s">
        <v>787</v>
      </c>
      <c r="Q63" t="s">
        <v>749</v>
      </c>
      <c r="R63">
        <f t="shared" si="2"/>
        <v>100000</v>
      </c>
      <c r="S63" t="str">
        <f t="shared" si="3"/>
        <v>100000-500000</v>
      </c>
    </row>
    <row r="64" spans="1:19" x14ac:dyDescent="0.25">
      <c r="A64" s="2">
        <f t="shared" ca="1" si="0"/>
        <v>41260</v>
      </c>
      <c r="B64" s="2"/>
      <c r="C64">
        <v>51</v>
      </c>
      <c r="D64" t="s">
        <v>110</v>
      </c>
      <c r="E64">
        <v>39</v>
      </c>
      <c r="F64" t="s">
        <v>10</v>
      </c>
      <c r="G64" t="s">
        <v>20</v>
      </c>
      <c r="H64" t="s">
        <v>216</v>
      </c>
      <c r="I64" t="s">
        <v>12</v>
      </c>
      <c r="J64">
        <v>174888</v>
      </c>
      <c r="K64" s="3" t="s">
        <v>214</v>
      </c>
      <c r="L64">
        <f t="shared" si="1"/>
        <v>35</v>
      </c>
      <c r="M64">
        <f>VLOOKUP(G64,'Grouping Master'!C$2:J$102,8)</f>
        <v>0</v>
      </c>
      <c r="N64" t="s">
        <v>795</v>
      </c>
      <c r="O64" t="s">
        <v>747</v>
      </c>
      <c r="P64" t="s">
        <v>754</v>
      </c>
      <c r="Q64" t="s">
        <v>746</v>
      </c>
      <c r="R64">
        <f t="shared" si="2"/>
        <v>100000</v>
      </c>
      <c r="S64" t="str">
        <f t="shared" si="3"/>
        <v>100000-500000</v>
      </c>
    </row>
    <row r="65" spans="1:19" x14ac:dyDescent="0.25">
      <c r="A65" s="2">
        <f t="shared" ca="1" si="0"/>
        <v>41179</v>
      </c>
      <c r="B65" s="2">
        <v>41201</v>
      </c>
      <c r="C65">
        <v>22</v>
      </c>
      <c r="D65" t="s">
        <v>76</v>
      </c>
      <c r="E65">
        <v>49</v>
      </c>
      <c r="F65" t="s">
        <v>10</v>
      </c>
      <c r="G65" t="s">
        <v>11</v>
      </c>
      <c r="H65" t="s">
        <v>213</v>
      </c>
      <c r="I65" t="s">
        <v>8</v>
      </c>
      <c r="J65">
        <v>233992</v>
      </c>
      <c r="K65" s="3" t="s">
        <v>215</v>
      </c>
      <c r="L65">
        <f t="shared" si="1"/>
        <v>21</v>
      </c>
      <c r="M65">
        <f>VLOOKUP(G65,'Grouping Master'!C$2:J$102,8)</f>
        <v>0</v>
      </c>
      <c r="N65" t="s">
        <v>795</v>
      </c>
      <c r="O65" t="s">
        <v>747</v>
      </c>
      <c r="P65" t="s">
        <v>766</v>
      </c>
      <c r="Q65" t="s">
        <v>746</v>
      </c>
      <c r="R65">
        <f t="shared" si="2"/>
        <v>100000</v>
      </c>
      <c r="S65" t="str">
        <f t="shared" si="3"/>
        <v>100000-500000</v>
      </c>
    </row>
    <row r="66" spans="1:19" x14ac:dyDescent="0.25">
      <c r="A66" s="2">
        <f t="shared" ref="A66:A129" ca="1" si="4">IF(B66="",TODAY()-C66,B66-C66)</f>
        <v>41196</v>
      </c>
      <c r="B66" s="2">
        <v>41208</v>
      </c>
      <c r="C66">
        <v>12</v>
      </c>
      <c r="D66" t="s">
        <v>77</v>
      </c>
      <c r="E66">
        <v>49</v>
      </c>
      <c r="F66" t="s">
        <v>7</v>
      </c>
      <c r="G66" t="s">
        <v>11</v>
      </c>
      <c r="H66" t="s">
        <v>213</v>
      </c>
      <c r="I66" t="s">
        <v>8</v>
      </c>
      <c r="J66">
        <v>242059</v>
      </c>
      <c r="K66" s="3" t="s">
        <v>215</v>
      </c>
      <c r="L66">
        <f t="shared" si="1"/>
        <v>21</v>
      </c>
      <c r="M66">
        <f>VLOOKUP(G66,'Grouping Master'!C$2:J$102,8)</f>
        <v>0</v>
      </c>
      <c r="N66" t="s">
        <v>795</v>
      </c>
      <c r="O66" t="s">
        <v>747</v>
      </c>
      <c r="P66" t="s">
        <v>782</v>
      </c>
      <c r="Q66" t="s">
        <v>749</v>
      </c>
      <c r="R66">
        <f t="shared" si="2"/>
        <v>100000</v>
      </c>
      <c r="S66" t="str">
        <f t="shared" si="3"/>
        <v>100000-500000</v>
      </c>
    </row>
    <row r="67" spans="1:19" x14ac:dyDescent="0.25">
      <c r="A67" s="2">
        <f t="shared" ca="1" si="4"/>
        <v>41176</v>
      </c>
      <c r="B67" s="2">
        <v>41224</v>
      </c>
      <c r="C67">
        <v>48</v>
      </c>
      <c r="D67" t="s">
        <v>168</v>
      </c>
      <c r="E67">
        <v>27</v>
      </c>
      <c r="F67" t="s">
        <v>10</v>
      </c>
      <c r="G67" t="s">
        <v>20</v>
      </c>
      <c r="H67" t="s">
        <v>216</v>
      </c>
      <c r="I67" t="s">
        <v>17</v>
      </c>
      <c r="J67">
        <v>165055</v>
      </c>
      <c r="K67" s="3" t="s">
        <v>214</v>
      </c>
      <c r="L67">
        <f t="shared" ref="L67:L130" si="5">IF(G67="Life Insurance",(IF(K67="By Death",30,15)),IF(G67="Auto",21,35))</f>
        <v>35</v>
      </c>
      <c r="M67">
        <f>VLOOKUP(G67,'Grouping Master'!C$2:J$102,8)</f>
        <v>0</v>
      </c>
      <c r="N67" t="s">
        <v>795</v>
      </c>
      <c r="O67" t="s">
        <v>747</v>
      </c>
      <c r="P67" t="s">
        <v>776</v>
      </c>
      <c r="Q67" t="s">
        <v>765</v>
      </c>
      <c r="R67">
        <f t="shared" ref="R67:R130" si="6">IF(G67&gt;60,100000,IF(G67&gt;50,1700000,IF(G67&gt;40,1500000,IF(G67&gt;21,700000,0))))</f>
        <v>100000</v>
      </c>
      <c r="S67" t="str">
        <f t="shared" ref="S67:S130" si="7">IF(R67=0,"Less than 100000",IF(R67=100000,"100000-500000",IF(R67=700000,"500001-700000",IF(R67=1500000,"700001-1500000","More than 1500000"))))</f>
        <v>100000-500000</v>
      </c>
    </row>
    <row r="68" spans="1:19" x14ac:dyDescent="0.25">
      <c r="A68" s="2">
        <f t="shared" ca="1" si="4"/>
        <v>41263</v>
      </c>
      <c r="B68" s="2"/>
      <c r="C68">
        <v>48</v>
      </c>
      <c r="D68" t="s">
        <v>53</v>
      </c>
      <c r="E68">
        <v>53</v>
      </c>
      <c r="F68" t="s">
        <v>7</v>
      </c>
      <c r="G68" t="s">
        <v>20</v>
      </c>
      <c r="H68" t="s">
        <v>216</v>
      </c>
      <c r="I68" t="s">
        <v>12</v>
      </c>
      <c r="J68">
        <v>161588</v>
      </c>
      <c r="K68" s="3" t="s">
        <v>214</v>
      </c>
      <c r="L68">
        <f t="shared" si="5"/>
        <v>35</v>
      </c>
      <c r="M68">
        <f>VLOOKUP(G68,'Grouping Master'!C$2:J$102,8)</f>
        <v>0</v>
      </c>
      <c r="N68" t="s">
        <v>795</v>
      </c>
      <c r="O68" t="s">
        <v>747</v>
      </c>
      <c r="P68" t="s">
        <v>787</v>
      </c>
      <c r="Q68" t="s">
        <v>749</v>
      </c>
      <c r="R68">
        <f t="shared" si="6"/>
        <v>100000</v>
      </c>
      <c r="S68" t="str">
        <f t="shared" si="7"/>
        <v>100000-500000</v>
      </c>
    </row>
    <row r="69" spans="1:19" x14ac:dyDescent="0.25">
      <c r="A69" s="2">
        <f t="shared" ca="1" si="4"/>
        <v>41148</v>
      </c>
      <c r="B69" s="2">
        <v>41193</v>
      </c>
      <c r="C69">
        <v>45</v>
      </c>
      <c r="D69" t="s">
        <v>219</v>
      </c>
      <c r="E69">
        <v>48</v>
      </c>
      <c r="F69" t="s">
        <v>7</v>
      </c>
      <c r="G69" t="s">
        <v>46</v>
      </c>
      <c r="H69" t="s">
        <v>227</v>
      </c>
      <c r="I69" t="s">
        <v>8</v>
      </c>
      <c r="J69">
        <v>892488</v>
      </c>
      <c r="K69" s="3" t="s">
        <v>228</v>
      </c>
      <c r="L69">
        <f t="shared" si="5"/>
        <v>35</v>
      </c>
      <c r="M69">
        <f>VLOOKUP(G69,'Grouping Master'!C$2:J$102,8)</f>
        <v>0</v>
      </c>
      <c r="N69" t="s">
        <v>795</v>
      </c>
      <c r="O69" t="s">
        <v>747</v>
      </c>
      <c r="P69" t="s">
        <v>776</v>
      </c>
      <c r="Q69" t="s">
        <v>765</v>
      </c>
      <c r="R69">
        <f t="shared" si="6"/>
        <v>100000</v>
      </c>
      <c r="S69" t="str">
        <f t="shared" si="7"/>
        <v>100000-500000</v>
      </c>
    </row>
    <row r="70" spans="1:19" x14ac:dyDescent="0.25">
      <c r="A70" s="2">
        <f t="shared" ca="1" si="4"/>
        <v>41199</v>
      </c>
      <c r="B70" s="2">
        <v>41209</v>
      </c>
      <c r="C70">
        <v>10</v>
      </c>
      <c r="D70" t="s">
        <v>80</v>
      </c>
      <c r="E70">
        <v>48</v>
      </c>
      <c r="F70" t="s">
        <v>7</v>
      </c>
      <c r="G70" t="s">
        <v>11</v>
      </c>
      <c r="H70" t="s">
        <v>213</v>
      </c>
      <c r="I70" t="s">
        <v>17</v>
      </c>
      <c r="J70">
        <v>72546</v>
      </c>
      <c r="K70" s="3" t="s">
        <v>215</v>
      </c>
      <c r="L70">
        <f t="shared" si="5"/>
        <v>21</v>
      </c>
      <c r="M70">
        <f>VLOOKUP(G70,'Grouping Master'!C$2:J$102,8)</f>
        <v>0</v>
      </c>
      <c r="N70" t="s">
        <v>795</v>
      </c>
      <c r="O70" t="s">
        <v>747</v>
      </c>
      <c r="P70" t="s">
        <v>787</v>
      </c>
      <c r="Q70" t="s">
        <v>749</v>
      </c>
      <c r="R70">
        <f t="shared" si="6"/>
        <v>100000</v>
      </c>
      <c r="S70" t="str">
        <f t="shared" si="7"/>
        <v>100000-500000</v>
      </c>
    </row>
    <row r="71" spans="1:19" x14ac:dyDescent="0.25">
      <c r="A71" s="2">
        <f t="shared" ca="1" si="4"/>
        <v>41158</v>
      </c>
      <c r="B71" s="2">
        <v>41201</v>
      </c>
      <c r="C71">
        <v>43</v>
      </c>
      <c r="D71" t="s">
        <v>139</v>
      </c>
      <c r="E71">
        <v>33</v>
      </c>
      <c r="F71" t="s">
        <v>10</v>
      </c>
      <c r="G71" t="s">
        <v>20</v>
      </c>
      <c r="H71" t="s">
        <v>216</v>
      </c>
      <c r="I71" t="s">
        <v>17</v>
      </c>
      <c r="J71">
        <v>151061</v>
      </c>
      <c r="K71" s="3" t="s">
        <v>214</v>
      </c>
      <c r="L71">
        <f t="shared" si="5"/>
        <v>35</v>
      </c>
      <c r="M71">
        <f>VLOOKUP(G71,'Grouping Master'!C$2:J$102,8)</f>
        <v>0</v>
      </c>
      <c r="N71" t="s">
        <v>795</v>
      </c>
      <c r="O71" t="s">
        <v>747</v>
      </c>
      <c r="P71" t="s">
        <v>782</v>
      </c>
      <c r="Q71" t="s">
        <v>749</v>
      </c>
      <c r="R71">
        <f t="shared" si="6"/>
        <v>100000</v>
      </c>
      <c r="S71" t="str">
        <f t="shared" si="7"/>
        <v>100000-500000</v>
      </c>
    </row>
    <row r="72" spans="1:19" x14ac:dyDescent="0.25">
      <c r="A72" s="2">
        <f t="shared" ca="1" si="4"/>
        <v>41215</v>
      </c>
      <c r="B72" s="2">
        <v>41227</v>
      </c>
      <c r="C72">
        <v>12</v>
      </c>
      <c r="D72" t="s">
        <v>82</v>
      </c>
      <c r="E72">
        <v>48</v>
      </c>
      <c r="F72" t="s">
        <v>7</v>
      </c>
      <c r="G72" t="s">
        <v>11</v>
      </c>
      <c r="H72" t="s">
        <v>213</v>
      </c>
      <c r="I72" t="s">
        <v>8</v>
      </c>
      <c r="J72">
        <v>31028</v>
      </c>
      <c r="K72" s="3" t="s">
        <v>215</v>
      </c>
      <c r="L72">
        <f t="shared" si="5"/>
        <v>21</v>
      </c>
      <c r="M72">
        <f>VLOOKUP(G72,'Grouping Master'!C$2:J$102,8)</f>
        <v>0</v>
      </c>
      <c r="N72" t="s">
        <v>795</v>
      </c>
      <c r="O72" t="s">
        <v>747</v>
      </c>
      <c r="P72" t="s">
        <v>776</v>
      </c>
      <c r="Q72" t="s">
        <v>765</v>
      </c>
      <c r="R72">
        <f t="shared" si="6"/>
        <v>100000</v>
      </c>
      <c r="S72" t="str">
        <f t="shared" si="7"/>
        <v>100000-500000</v>
      </c>
    </row>
    <row r="73" spans="1:19" x14ac:dyDescent="0.25">
      <c r="A73" s="2">
        <f t="shared" ca="1" si="4"/>
        <v>41237</v>
      </c>
      <c r="B73" s="2"/>
      <c r="C73">
        <v>74</v>
      </c>
      <c r="D73" t="s">
        <v>218</v>
      </c>
      <c r="E73">
        <v>48</v>
      </c>
      <c r="F73" t="s">
        <v>10</v>
      </c>
      <c r="G73" t="s">
        <v>46</v>
      </c>
      <c r="H73" t="s">
        <v>227</v>
      </c>
      <c r="I73" t="s">
        <v>12</v>
      </c>
      <c r="J73">
        <v>918283</v>
      </c>
      <c r="K73" s="3" t="s">
        <v>228</v>
      </c>
      <c r="L73">
        <f t="shared" si="5"/>
        <v>35</v>
      </c>
      <c r="M73">
        <f>VLOOKUP(G73,'Grouping Master'!C$2:J$102,8)</f>
        <v>0</v>
      </c>
      <c r="N73" t="s">
        <v>795</v>
      </c>
      <c r="O73" t="s">
        <v>747</v>
      </c>
      <c r="P73" t="s">
        <v>787</v>
      </c>
      <c r="Q73" t="s">
        <v>749</v>
      </c>
      <c r="R73">
        <f t="shared" si="6"/>
        <v>100000</v>
      </c>
      <c r="S73" t="str">
        <f t="shared" si="7"/>
        <v>100000-500000</v>
      </c>
    </row>
    <row r="74" spans="1:19" x14ac:dyDescent="0.25">
      <c r="A74" s="2">
        <f t="shared" ca="1" si="4"/>
        <v>41267</v>
      </c>
      <c r="B74" s="2"/>
      <c r="C74">
        <v>44</v>
      </c>
      <c r="D74" t="s">
        <v>41</v>
      </c>
      <c r="E74">
        <v>56</v>
      </c>
      <c r="F74" t="s">
        <v>7</v>
      </c>
      <c r="G74" t="s">
        <v>20</v>
      </c>
      <c r="H74" t="s">
        <v>216</v>
      </c>
      <c r="I74" t="s">
        <v>12</v>
      </c>
      <c r="J74">
        <v>142865</v>
      </c>
      <c r="K74" s="3" t="s">
        <v>214</v>
      </c>
      <c r="L74">
        <f t="shared" si="5"/>
        <v>35</v>
      </c>
      <c r="M74">
        <f>VLOOKUP(G74,'Grouping Master'!C$2:J$102,8)</f>
        <v>0</v>
      </c>
      <c r="N74" t="s">
        <v>795</v>
      </c>
      <c r="O74" t="s">
        <v>747</v>
      </c>
      <c r="P74" t="s">
        <v>776</v>
      </c>
      <c r="Q74" t="s">
        <v>765</v>
      </c>
      <c r="R74">
        <f t="shared" si="6"/>
        <v>100000</v>
      </c>
      <c r="S74" t="str">
        <f t="shared" si="7"/>
        <v>100000-500000</v>
      </c>
    </row>
    <row r="75" spans="1:19" x14ac:dyDescent="0.25">
      <c r="A75" s="2">
        <f t="shared" ca="1" si="4"/>
        <v>41300</v>
      </c>
      <c r="B75" s="2"/>
      <c r="C75">
        <v>11</v>
      </c>
      <c r="D75" t="s">
        <v>84</v>
      </c>
      <c r="E75">
        <v>57</v>
      </c>
      <c r="F75" t="s">
        <v>7</v>
      </c>
      <c r="G75" t="s">
        <v>197</v>
      </c>
      <c r="H75" t="s">
        <v>196</v>
      </c>
      <c r="I75" t="s">
        <v>12</v>
      </c>
      <c r="J75">
        <v>217419</v>
      </c>
      <c r="K75" s="3" t="s">
        <v>210</v>
      </c>
      <c r="L75">
        <f t="shared" si="5"/>
        <v>15</v>
      </c>
      <c r="M75">
        <f>VLOOKUP(G75,'Grouping Master'!C$2:J$102,8)</f>
        <v>0</v>
      </c>
      <c r="N75" t="s">
        <v>795</v>
      </c>
      <c r="O75" t="s">
        <v>747</v>
      </c>
      <c r="P75" t="s">
        <v>787</v>
      </c>
      <c r="Q75" t="s">
        <v>749</v>
      </c>
      <c r="R75">
        <f t="shared" si="6"/>
        <v>100000</v>
      </c>
      <c r="S75" t="str">
        <f t="shared" si="7"/>
        <v>100000-500000</v>
      </c>
    </row>
    <row r="76" spans="1:19" x14ac:dyDescent="0.25">
      <c r="A76" s="2">
        <f t="shared" ca="1" si="4"/>
        <v>41156</v>
      </c>
      <c r="B76" s="2">
        <v>41199</v>
      </c>
      <c r="C76">
        <v>43</v>
      </c>
      <c r="D76" t="s">
        <v>85</v>
      </c>
      <c r="E76">
        <v>46</v>
      </c>
      <c r="F76" t="s">
        <v>7</v>
      </c>
      <c r="G76" t="s">
        <v>11</v>
      </c>
      <c r="H76" t="s">
        <v>213</v>
      </c>
      <c r="I76" t="s">
        <v>17</v>
      </c>
      <c r="J76">
        <v>10934</v>
      </c>
      <c r="K76" s="3" t="s">
        <v>215</v>
      </c>
      <c r="L76">
        <f t="shared" si="5"/>
        <v>21</v>
      </c>
      <c r="M76">
        <f>VLOOKUP(G76,'Grouping Master'!C$2:J$102,8)</f>
        <v>0</v>
      </c>
      <c r="N76" t="s">
        <v>795</v>
      </c>
      <c r="O76" t="s">
        <v>747</v>
      </c>
      <c r="P76" t="s">
        <v>776</v>
      </c>
      <c r="Q76" t="s">
        <v>765</v>
      </c>
      <c r="R76">
        <f t="shared" si="6"/>
        <v>100000</v>
      </c>
      <c r="S76" t="str">
        <f t="shared" si="7"/>
        <v>100000-500000</v>
      </c>
    </row>
    <row r="77" spans="1:19" x14ac:dyDescent="0.25">
      <c r="A77" s="2">
        <f t="shared" ca="1" si="4"/>
        <v>41195</v>
      </c>
      <c r="B77" s="2">
        <v>41209</v>
      </c>
      <c r="C77">
        <v>14</v>
      </c>
      <c r="D77" t="s">
        <v>86</v>
      </c>
      <c r="E77">
        <v>46</v>
      </c>
      <c r="F77" t="s">
        <v>7</v>
      </c>
      <c r="G77" t="s">
        <v>11</v>
      </c>
      <c r="H77" t="s">
        <v>213</v>
      </c>
      <c r="I77" t="s">
        <v>17</v>
      </c>
      <c r="J77">
        <v>25917</v>
      </c>
      <c r="K77" s="3" t="s">
        <v>215</v>
      </c>
      <c r="L77">
        <f t="shared" si="5"/>
        <v>21</v>
      </c>
      <c r="M77">
        <f>VLOOKUP(G77,'Grouping Master'!C$2:J$102,8)</f>
        <v>0</v>
      </c>
      <c r="N77" t="s">
        <v>795</v>
      </c>
      <c r="O77" t="s">
        <v>747</v>
      </c>
      <c r="P77" t="s">
        <v>776</v>
      </c>
      <c r="Q77" t="s">
        <v>765</v>
      </c>
      <c r="R77">
        <f t="shared" si="6"/>
        <v>100000</v>
      </c>
      <c r="S77" t="str">
        <f t="shared" si="7"/>
        <v>100000-500000</v>
      </c>
    </row>
    <row r="78" spans="1:19" x14ac:dyDescent="0.25">
      <c r="A78" s="2">
        <f t="shared" ca="1" si="4"/>
        <v>41296</v>
      </c>
      <c r="B78" s="2"/>
      <c r="C78">
        <v>15</v>
      </c>
      <c r="D78" t="s">
        <v>87</v>
      </c>
      <c r="E78">
        <v>46</v>
      </c>
      <c r="F78" t="s">
        <v>7</v>
      </c>
      <c r="G78" t="s">
        <v>11</v>
      </c>
      <c r="H78" t="s">
        <v>213</v>
      </c>
      <c r="I78" t="s">
        <v>12</v>
      </c>
      <c r="J78">
        <v>94629</v>
      </c>
      <c r="K78" s="3" t="s">
        <v>215</v>
      </c>
      <c r="L78">
        <f t="shared" si="5"/>
        <v>21</v>
      </c>
      <c r="M78">
        <f>VLOOKUP(G78,'Grouping Master'!C$2:J$102,8)</f>
        <v>0</v>
      </c>
      <c r="N78" t="s">
        <v>795</v>
      </c>
      <c r="O78" t="s">
        <v>747</v>
      </c>
      <c r="P78" t="s">
        <v>776</v>
      </c>
      <c r="Q78" t="s">
        <v>765</v>
      </c>
      <c r="R78">
        <f t="shared" si="6"/>
        <v>100000</v>
      </c>
      <c r="S78" t="str">
        <f t="shared" si="7"/>
        <v>100000-500000</v>
      </c>
    </row>
    <row r="79" spans="1:19" x14ac:dyDescent="0.25">
      <c r="A79" s="2">
        <f t="shared" ca="1" si="4"/>
        <v>41169</v>
      </c>
      <c r="B79" s="2">
        <v>41211</v>
      </c>
      <c r="C79">
        <v>42</v>
      </c>
      <c r="D79" t="s">
        <v>88</v>
      </c>
      <c r="E79">
        <v>46</v>
      </c>
      <c r="F79" t="s">
        <v>7</v>
      </c>
      <c r="G79" t="s">
        <v>11</v>
      </c>
      <c r="H79" t="s">
        <v>213</v>
      </c>
      <c r="I79" t="s">
        <v>17</v>
      </c>
      <c r="J79">
        <v>14051</v>
      </c>
      <c r="K79" s="3" t="s">
        <v>214</v>
      </c>
      <c r="L79">
        <f t="shared" si="5"/>
        <v>21</v>
      </c>
      <c r="M79">
        <f>VLOOKUP(G79,'Grouping Master'!C$2:J$102,8)</f>
        <v>0</v>
      </c>
      <c r="N79" t="s">
        <v>795</v>
      </c>
      <c r="O79" t="s">
        <v>747</v>
      </c>
      <c r="P79" t="s">
        <v>776</v>
      </c>
      <c r="Q79" t="s">
        <v>765</v>
      </c>
      <c r="R79">
        <f t="shared" si="6"/>
        <v>100000</v>
      </c>
      <c r="S79" t="str">
        <f t="shared" si="7"/>
        <v>100000-500000</v>
      </c>
    </row>
    <row r="80" spans="1:19" x14ac:dyDescent="0.25">
      <c r="A80" s="2">
        <f t="shared" ca="1" si="4"/>
        <v>41185</v>
      </c>
      <c r="B80" s="2">
        <v>41220</v>
      </c>
      <c r="C80">
        <v>35</v>
      </c>
      <c r="D80" t="s">
        <v>78</v>
      </c>
      <c r="E80">
        <v>49</v>
      </c>
      <c r="F80" t="s">
        <v>7</v>
      </c>
      <c r="G80" t="s">
        <v>20</v>
      </c>
      <c r="H80" t="s">
        <v>216</v>
      </c>
      <c r="I80" t="s">
        <v>17</v>
      </c>
      <c r="J80">
        <v>141412</v>
      </c>
      <c r="K80" s="3" t="s">
        <v>214</v>
      </c>
      <c r="L80">
        <f t="shared" si="5"/>
        <v>35</v>
      </c>
      <c r="M80">
        <f>VLOOKUP(G80,'Grouping Master'!C$2:J$102,8)</f>
        <v>0</v>
      </c>
      <c r="N80" t="s">
        <v>795</v>
      </c>
      <c r="O80" t="s">
        <v>747</v>
      </c>
      <c r="P80" t="s">
        <v>776</v>
      </c>
      <c r="Q80" t="s">
        <v>765</v>
      </c>
      <c r="R80">
        <f t="shared" si="6"/>
        <v>100000</v>
      </c>
      <c r="S80" t="str">
        <f t="shared" si="7"/>
        <v>100000-500000</v>
      </c>
    </row>
    <row r="81" spans="1:19" x14ac:dyDescent="0.25">
      <c r="A81" s="2">
        <f t="shared" ca="1" si="4"/>
        <v>41164</v>
      </c>
      <c r="B81" s="2">
        <v>41198</v>
      </c>
      <c r="C81">
        <v>34</v>
      </c>
      <c r="D81" t="s">
        <v>75</v>
      </c>
      <c r="E81">
        <v>49</v>
      </c>
      <c r="F81" t="s">
        <v>10</v>
      </c>
      <c r="G81" t="s">
        <v>20</v>
      </c>
      <c r="H81" t="s">
        <v>216</v>
      </c>
      <c r="I81" t="s">
        <v>8</v>
      </c>
      <c r="J81">
        <v>130626</v>
      </c>
      <c r="K81" s="3" t="s">
        <v>214</v>
      </c>
      <c r="L81">
        <f t="shared" si="5"/>
        <v>35</v>
      </c>
      <c r="M81">
        <f>VLOOKUP(G81,'Grouping Master'!C$2:J$102,8)</f>
        <v>0</v>
      </c>
      <c r="N81" t="s">
        <v>795</v>
      </c>
      <c r="O81" t="s">
        <v>747</v>
      </c>
      <c r="P81" t="s">
        <v>776</v>
      </c>
      <c r="Q81" t="s">
        <v>765</v>
      </c>
      <c r="R81">
        <f t="shared" si="6"/>
        <v>100000</v>
      </c>
      <c r="S81" t="str">
        <f t="shared" si="7"/>
        <v>100000-500000</v>
      </c>
    </row>
    <row r="82" spans="1:19" x14ac:dyDescent="0.25">
      <c r="A82" s="2">
        <f t="shared" ca="1" si="4"/>
        <v>41172</v>
      </c>
      <c r="B82" s="2">
        <v>41207</v>
      </c>
      <c r="C82">
        <v>35</v>
      </c>
      <c r="D82" t="s">
        <v>120</v>
      </c>
      <c r="E82">
        <v>37</v>
      </c>
      <c r="F82" t="s">
        <v>10</v>
      </c>
      <c r="G82" t="s">
        <v>20</v>
      </c>
      <c r="H82" t="s">
        <v>216</v>
      </c>
      <c r="I82" t="s">
        <v>17</v>
      </c>
      <c r="J82">
        <v>113720</v>
      </c>
      <c r="K82" s="3" t="s">
        <v>214</v>
      </c>
      <c r="L82">
        <f t="shared" si="5"/>
        <v>35</v>
      </c>
      <c r="M82">
        <f>VLOOKUP(G82,'Grouping Master'!C$2:J$102,8)</f>
        <v>0</v>
      </c>
      <c r="N82" t="s">
        <v>795</v>
      </c>
      <c r="O82" t="s">
        <v>747</v>
      </c>
      <c r="P82" t="s">
        <v>776</v>
      </c>
      <c r="Q82" t="s">
        <v>765</v>
      </c>
      <c r="R82">
        <f t="shared" si="6"/>
        <v>100000</v>
      </c>
      <c r="S82" t="str">
        <f t="shared" si="7"/>
        <v>100000-500000</v>
      </c>
    </row>
    <row r="83" spans="1:19" x14ac:dyDescent="0.25">
      <c r="A83" s="2">
        <f t="shared" ca="1" si="4"/>
        <v>41166</v>
      </c>
      <c r="B83" s="2">
        <v>41208</v>
      </c>
      <c r="C83">
        <v>42</v>
      </c>
      <c r="D83" t="s">
        <v>92</v>
      </c>
      <c r="E83">
        <v>45</v>
      </c>
      <c r="F83" t="s">
        <v>10</v>
      </c>
      <c r="G83" t="s">
        <v>11</v>
      </c>
      <c r="H83" t="s">
        <v>213</v>
      </c>
      <c r="I83" t="s">
        <v>17</v>
      </c>
      <c r="J83">
        <v>60552</v>
      </c>
      <c r="K83" s="3" t="s">
        <v>214</v>
      </c>
      <c r="L83">
        <f t="shared" si="5"/>
        <v>21</v>
      </c>
      <c r="M83">
        <f>VLOOKUP(G83,'Grouping Master'!C$2:J$102,8)</f>
        <v>0</v>
      </c>
      <c r="N83" t="s">
        <v>795</v>
      </c>
      <c r="O83" t="s">
        <v>747</v>
      </c>
      <c r="P83" t="s">
        <v>776</v>
      </c>
      <c r="Q83" t="s">
        <v>765</v>
      </c>
      <c r="R83">
        <f t="shared" si="6"/>
        <v>100000</v>
      </c>
      <c r="S83" t="str">
        <f t="shared" si="7"/>
        <v>100000-500000</v>
      </c>
    </row>
    <row r="84" spans="1:19" x14ac:dyDescent="0.25">
      <c r="A84" s="2">
        <f t="shared" ca="1" si="4"/>
        <v>41260</v>
      </c>
      <c r="B84" s="2"/>
      <c r="C84">
        <v>51</v>
      </c>
      <c r="D84" t="s">
        <v>93</v>
      </c>
      <c r="E84">
        <v>57</v>
      </c>
      <c r="F84" t="s">
        <v>10</v>
      </c>
      <c r="G84" t="s">
        <v>197</v>
      </c>
      <c r="H84" t="s">
        <v>196</v>
      </c>
      <c r="I84" t="s">
        <v>12</v>
      </c>
      <c r="J84">
        <v>177686</v>
      </c>
      <c r="K84" s="3" t="s">
        <v>209</v>
      </c>
      <c r="L84">
        <f t="shared" si="5"/>
        <v>30</v>
      </c>
      <c r="M84">
        <f>VLOOKUP(G84,'Grouping Master'!C$2:J$102,8)</f>
        <v>0</v>
      </c>
      <c r="N84" t="s">
        <v>795</v>
      </c>
      <c r="O84" t="s">
        <v>747</v>
      </c>
      <c r="P84" t="s">
        <v>776</v>
      </c>
      <c r="Q84" t="s">
        <v>765</v>
      </c>
      <c r="R84">
        <f t="shared" si="6"/>
        <v>100000</v>
      </c>
      <c r="S84" t="str">
        <f t="shared" si="7"/>
        <v>100000-500000</v>
      </c>
    </row>
    <row r="85" spans="1:19" x14ac:dyDescent="0.25">
      <c r="A85" s="2">
        <f t="shared" ca="1" si="4"/>
        <v>41153</v>
      </c>
      <c r="B85" s="2">
        <v>41196</v>
      </c>
      <c r="C85">
        <v>43</v>
      </c>
      <c r="D85" t="s">
        <v>94</v>
      </c>
      <c r="E85">
        <v>44</v>
      </c>
      <c r="F85" t="s">
        <v>10</v>
      </c>
      <c r="G85" t="s">
        <v>11</v>
      </c>
      <c r="H85" t="s">
        <v>213</v>
      </c>
      <c r="I85" t="s">
        <v>8</v>
      </c>
      <c r="J85">
        <v>211031</v>
      </c>
      <c r="K85" s="3" t="s">
        <v>214</v>
      </c>
      <c r="L85">
        <f t="shared" si="5"/>
        <v>21</v>
      </c>
      <c r="M85">
        <f>VLOOKUP(G85,'Grouping Master'!C$2:J$102,8)</f>
        <v>0</v>
      </c>
      <c r="N85" t="s">
        <v>795</v>
      </c>
      <c r="O85" t="s">
        <v>747</v>
      </c>
      <c r="P85" t="s">
        <v>776</v>
      </c>
      <c r="Q85" t="s">
        <v>765</v>
      </c>
      <c r="R85">
        <f t="shared" si="6"/>
        <v>100000</v>
      </c>
      <c r="S85" t="str">
        <f t="shared" si="7"/>
        <v>100000-500000</v>
      </c>
    </row>
    <row r="86" spans="1:19" x14ac:dyDescent="0.25">
      <c r="A86" s="2">
        <f t="shared" ca="1" si="4"/>
        <v>41157</v>
      </c>
      <c r="B86" s="2">
        <v>41201</v>
      </c>
      <c r="C86">
        <v>44</v>
      </c>
      <c r="D86" t="s">
        <v>95</v>
      </c>
      <c r="E86">
        <v>44</v>
      </c>
      <c r="F86" t="s">
        <v>10</v>
      </c>
      <c r="G86" t="s">
        <v>11</v>
      </c>
      <c r="H86" t="s">
        <v>213</v>
      </c>
      <c r="I86" t="s">
        <v>17</v>
      </c>
      <c r="J86">
        <v>158965</v>
      </c>
      <c r="K86" s="3" t="s">
        <v>214</v>
      </c>
      <c r="L86">
        <f t="shared" si="5"/>
        <v>21</v>
      </c>
      <c r="M86">
        <f>VLOOKUP(G86,'Grouping Master'!C$2:J$102,8)</f>
        <v>0</v>
      </c>
      <c r="N86" t="s">
        <v>795</v>
      </c>
      <c r="O86" t="s">
        <v>747</v>
      </c>
      <c r="P86" t="s">
        <v>776</v>
      </c>
      <c r="Q86" t="s">
        <v>765</v>
      </c>
      <c r="R86">
        <f t="shared" si="6"/>
        <v>100000</v>
      </c>
      <c r="S86" t="str">
        <f t="shared" si="7"/>
        <v>100000-500000</v>
      </c>
    </row>
    <row r="87" spans="1:19" x14ac:dyDescent="0.25">
      <c r="A87" s="2">
        <f t="shared" ca="1" si="4"/>
        <v>41139</v>
      </c>
      <c r="B87" s="2">
        <v>41215</v>
      </c>
      <c r="C87">
        <v>76</v>
      </c>
      <c r="D87" t="s">
        <v>96</v>
      </c>
      <c r="E87">
        <v>44</v>
      </c>
      <c r="F87" t="s">
        <v>7</v>
      </c>
      <c r="G87" t="s">
        <v>11</v>
      </c>
      <c r="H87" t="s">
        <v>213</v>
      </c>
      <c r="I87" t="s">
        <v>8</v>
      </c>
      <c r="J87">
        <v>130655</v>
      </c>
      <c r="K87" s="3" t="s">
        <v>214</v>
      </c>
      <c r="L87">
        <f t="shared" si="5"/>
        <v>21</v>
      </c>
      <c r="M87">
        <f>VLOOKUP(G87,'Grouping Master'!C$2:J$102,8)</f>
        <v>0</v>
      </c>
      <c r="N87" t="s">
        <v>795</v>
      </c>
      <c r="O87" t="s">
        <v>747</v>
      </c>
      <c r="P87" t="s">
        <v>776</v>
      </c>
      <c r="Q87" t="s">
        <v>765</v>
      </c>
      <c r="R87">
        <f t="shared" si="6"/>
        <v>100000</v>
      </c>
      <c r="S87" t="str">
        <f t="shared" si="7"/>
        <v>100000-500000</v>
      </c>
    </row>
    <row r="88" spans="1:19" x14ac:dyDescent="0.25">
      <c r="A88" s="2">
        <f t="shared" ca="1" si="4"/>
        <v>41299</v>
      </c>
      <c r="B88" s="2"/>
      <c r="C88">
        <v>12</v>
      </c>
      <c r="D88" t="s">
        <v>97</v>
      </c>
      <c r="E88">
        <v>43</v>
      </c>
      <c r="F88" t="s">
        <v>10</v>
      </c>
      <c r="G88" t="s">
        <v>197</v>
      </c>
      <c r="H88" t="s">
        <v>195</v>
      </c>
      <c r="I88" t="s">
        <v>12</v>
      </c>
      <c r="J88">
        <v>164114</v>
      </c>
      <c r="K88" s="3" t="s">
        <v>210</v>
      </c>
      <c r="L88">
        <f t="shared" si="5"/>
        <v>15</v>
      </c>
      <c r="M88">
        <f>VLOOKUP(G88,'Grouping Master'!C$2:J$102,8)</f>
        <v>0</v>
      </c>
      <c r="N88" t="s">
        <v>795</v>
      </c>
      <c r="O88" t="s">
        <v>747</v>
      </c>
      <c r="P88" t="s">
        <v>776</v>
      </c>
      <c r="Q88" t="s">
        <v>765</v>
      </c>
      <c r="R88">
        <f t="shared" si="6"/>
        <v>100000</v>
      </c>
      <c r="S88" t="str">
        <f t="shared" si="7"/>
        <v>100000-500000</v>
      </c>
    </row>
    <row r="89" spans="1:19" x14ac:dyDescent="0.25">
      <c r="A89" s="2">
        <f t="shared" ca="1" si="4"/>
        <v>41213</v>
      </c>
      <c r="B89" s="2">
        <v>41222</v>
      </c>
      <c r="C89">
        <v>9</v>
      </c>
      <c r="D89" t="s">
        <v>98</v>
      </c>
      <c r="E89">
        <v>43</v>
      </c>
      <c r="F89" t="s">
        <v>10</v>
      </c>
      <c r="G89" t="s">
        <v>11</v>
      </c>
      <c r="H89" t="s">
        <v>213</v>
      </c>
      <c r="I89" t="s">
        <v>17</v>
      </c>
      <c r="J89">
        <v>142936</v>
      </c>
      <c r="K89" s="3" t="s">
        <v>214</v>
      </c>
      <c r="L89">
        <f t="shared" si="5"/>
        <v>21</v>
      </c>
      <c r="M89">
        <f>VLOOKUP(G89,'Grouping Master'!C$2:J$102,8)</f>
        <v>0</v>
      </c>
      <c r="N89" t="s">
        <v>795</v>
      </c>
      <c r="O89" t="s">
        <v>747</v>
      </c>
      <c r="P89" t="s">
        <v>776</v>
      </c>
      <c r="Q89" t="s">
        <v>765</v>
      </c>
      <c r="R89">
        <f t="shared" si="6"/>
        <v>100000</v>
      </c>
      <c r="S89" t="str">
        <f t="shared" si="7"/>
        <v>100000-500000</v>
      </c>
    </row>
    <row r="90" spans="1:19" x14ac:dyDescent="0.25">
      <c r="A90" s="2">
        <f t="shared" ca="1" si="4"/>
        <v>41192</v>
      </c>
      <c r="B90" s="2">
        <v>41224</v>
      </c>
      <c r="C90">
        <v>32</v>
      </c>
      <c r="D90" t="s">
        <v>220</v>
      </c>
      <c r="E90">
        <v>43</v>
      </c>
      <c r="F90" t="s">
        <v>10</v>
      </c>
      <c r="G90" t="s">
        <v>46</v>
      </c>
      <c r="H90" t="s">
        <v>226</v>
      </c>
      <c r="I90" t="s">
        <v>17</v>
      </c>
      <c r="J90">
        <v>1827636</v>
      </c>
      <c r="K90" s="3" t="s">
        <v>228</v>
      </c>
      <c r="L90">
        <f t="shared" si="5"/>
        <v>35</v>
      </c>
      <c r="M90">
        <f>VLOOKUP(G90,'Grouping Master'!C$2:J$102,8)</f>
        <v>0</v>
      </c>
      <c r="N90" t="s">
        <v>795</v>
      </c>
      <c r="O90" t="s">
        <v>747</v>
      </c>
      <c r="P90" t="s">
        <v>776</v>
      </c>
      <c r="Q90" t="s">
        <v>765</v>
      </c>
      <c r="R90">
        <f t="shared" si="6"/>
        <v>100000</v>
      </c>
      <c r="S90" t="str">
        <f t="shared" si="7"/>
        <v>100000-500000</v>
      </c>
    </row>
    <row r="91" spans="1:19" x14ac:dyDescent="0.25">
      <c r="A91" s="2">
        <f t="shared" ca="1" si="4"/>
        <v>41172</v>
      </c>
      <c r="B91" s="2">
        <v>41211</v>
      </c>
      <c r="C91">
        <v>39</v>
      </c>
      <c r="D91" t="s">
        <v>144</v>
      </c>
      <c r="E91">
        <v>32</v>
      </c>
      <c r="F91" t="s">
        <v>7</v>
      </c>
      <c r="G91" t="s">
        <v>20</v>
      </c>
      <c r="H91" t="s">
        <v>216</v>
      </c>
      <c r="I91" t="s">
        <v>17</v>
      </c>
      <c r="J91">
        <v>110149</v>
      </c>
      <c r="K91" s="3" t="s">
        <v>214</v>
      </c>
      <c r="L91">
        <f t="shared" si="5"/>
        <v>35</v>
      </c>
      <c r="M91">
        <f>VLOOKUP(G91,'Grouping Master'!C$2:J$102,8)</f>
        <v>0</v>
      </c>
      <c r="N91" t="s">
        <v>795</v>
      </c>
      <c r="O91" t="s">
        <v>747</v>
      </c>
      <c r="P91" t="s">
        <v>776</v>
      </c>
      <c r="Q91" t="s">
        <v>765</v>
      </c>
      <c r="R91">
        <f t="shared" si="6"/>
        <v>100000</v>
      </c>
      <c r="S91" t="str">
        <f t="shared" si="7"/>
        <v>100000-500000</v>
      </c>
    </row>
    <row r="92" spans="1:19" x14ac:dyDescent="0.25">
      <c r="A92" s="2">
        <f t="shared" ca="1" si="4"/>
        <v>41214</v>
      </c>
      <c r="B92" s="2">
        <v>41225</v>
      </c>
      <c r="C92">
        <v>11</v>
      </c>
      <c r="D92" t="s">
        <v>100</v>
      </c>
      <c r="E92">
        <v>43</v>
      </c>
      <c r="F92" t="s">
        <v>7</v>
      </c>
      <c r="G92" t="s">
        <v>197</v>
      </c>
      <c r="H92" t="s">
        <v>195</v>
      </c>
      <c r="I92" t="s">
        <v>17</v>
      </c>
      <c r="J92">
        <v>106430</v>
      </c>
      <c r="K92" s="3" t="s">
        <v>210</v>
      </c>
      <c r="L92">
        <f t="shared" si="5"/>
        <v>15</v>
      </c>
      <c r="M92">
        <f>VLOOKUP(G92,'Grouping Master'!C$2:J$102,8)</f>
        <v>0</v>
      </c>
      <c r="N92" t="s">
        <v>795</v>
      </c>
      <c r="O92" t="s">
        <v>747</v>
      </c>
      <c r="P92" t="s">
        <v>776</v>
      </c>
      <c r="Q92" t="s">
        <v>765</v>
      </c>
      <c r="R92">
        <f t="shared" si="6"/>
        <v>100000</v>
      </c>
      <c r="S92" t="str">
        <f t="shared" si="7"/>
        <v>100000-500000</v>
      </c>
    </row>
    <row r="93" spans="1:19" x14ac:dyDescent="0.25">
      <c r="A93" s="2">
        <f t="shared" ca="1" si="4"/>
        <v>41209</v>
      </c>
      <c r="B93" s="2">
        <v>41225</v>
      </c>
      <c r="C93">
        <v>16</v>
      </c>
      <c r="D93" t="s">
        <v>101</v>
      </c>
      <c r="E93">
        <v>42</v>
      </c>
      <c r="F93" t="s">
        <v>10</v>
      </c>
      <c r="G93" t="s">
        <v>11</v>
      </c>
      <c r="H93" t="s">
        <v>213</v>
      </c>
      <c r="I93" t="s">
        <v>8</v>
      </c>
      <c r="J93">
        <v>240665</v>
      </c>
      <c r="K93" s="3" t="s">
        <v>215</v>
      </c>
      <c r="L93">
        <f t="shared" si="5"/>
        <v>21</v>
      </c>
      <c r="M93">
        <f>VLOOKUP(G93,'Grouping Master'!C$2:J$102,8)</f>
        <v>0</v>
      </c>
      <c r="N93" t="s">
        <v>795</v>
      </c>
      <c r="O93" t="s">
        <v>747</v>
      </c>
      <c r="P93" t="s">
        <v>776</v>
      </c>
      <c r="Q93" t="s">
        <v>765</v>
      </c>
      <c r="R93">
        <f t="shared" si="6"/>
        <v>100000</v>
      </c>
      <c r="S93" t="str">
        <f t="shared" si="7"/>
        <v>100000-500000</v>
      </c>
    </row>
    <row r="94" spans="1:19" x14ac:dyDescent="0.25">
      <c r="A94" s="2">
        <f t="shared" ca="1" si="4"/>
        <v>41197</v>
      </c>
      <c r="B94" s="2">
        <v>41208</v>
      </c>
      <c r="C94">
        <v>11</v>
      </c>
      <c r="D94" t="s">
        <v>102</v>
      </c>
      <c r="E94">
        <v>42</v>
      </c>
      <c r="F94" t="s">
        <v>7</v>
      </c>
      <c r="G94" t="s">
        <v>197</v>
      </c>
      <c r="H94" t="s">
        <v>195</v>
      </c>
      <c r="I94" t="s">
        <v>17</v>
      </c>
      <c r="J94">
        <v>40315</v>
      </c>
      <c r="K94" s="3" t="s">
        <v>210</v>
      </c>
      <c r="L94">
        <f t="shared" si="5"/>
        <v>15</v>
      </c>
      <c r="M94">
        <f>VLOOKUP(G94,'Grouping Master'!C$2:J$102,8)</f>
        <v>0</v>
      </c>
      <c r="N94" t="s">
        <v>795</v>
      </c>
      <c r="O94" t="s">
        <v>747</v>
      </c>
      <c r="P94" t="s">
        <v>776</v>
      </c>
      <c r="Q94" t="s">
        <v>765</v>
      </c>
      <c r="R94">
        <f t="shared" si="6"/>
        <v>100000</v>
      </c>
      <c r="S94" t="str">
        <f t="shared" si="7"/>
        <v>100000-500000</v>
      </c>
    </row>
    <row r="95" spans="1:19" x14ac:dyDescent="0.25">
      <c r="A95" s="2">
        <f t="shared" ca="1" si="4"/>
        <v>41185</v>
      </c>
      <c r="B95" s="2">
        <v>41197</v>
      </c>
      <c r="C95">
        <v>12</v>
      </c>
      <c r="D95" t="s">
        <v>103</v>
      </c>
      <c r="E95">
        <v>41</v>
      </c>
      <c r="F95" t="s">
        <v>7</v>
      </c>
      <c r="G95" t="s">
        <v>11</v>
      </c>
      <c r="H95" t="s">
        <v>213</v>
      </c>
      <c r="I95" t="s">
        <v>8</v>
      </c>
      <c r="J95">
        <v>165554</v>
      </c>
      <c r="K95" s="3" t="s">
        <v>215</v>
      </c>
      <c r="L95">
        <f t="shared" si="5"/>
        <v>21</v>
      </c>
      <c r="M95">
        <f>VLOOKUP(G95,'Grouping Master'!C$2:J$102,8)</f>
        <v>0</v>
      </c>
      <c r="N95" t="s">
        <v>795</v>
      </c>
      <c r="O95" t="s">
        <v>747</v>
      </c>
      <c r="P95" t="s">
        <v>776</v>
      </c>
      <c r="Q95" t="s">
        <v>765</v>
      </c>
      <c r="R95">
        <f t="shared" si="6"/>
        <v>100000</v>
      </c>
      <c r="S95" t="str">
        <f t="shared" si="7"/>
        <v>100000-500000</v>
      </c>
    </row>
    <row r="96" spans="1:19" x14ac:dyDescent="0.25">
      <c r="A96" s="2">
        <f t="shared" ca="1" si="4"/>
        <v>41295</v>
      </c>
      <c r="B96" s="2"/>
      <c r="C96">
        <v>16</v>
      </c>
      <c r="D96" t="s">
        <v>104</v>
      </c>
      <c r="E96">
        <v>41</v>
      </c>
      <c r="F96" t="s">
        <v>10</v>
      </c>
      <c r="G96" t="s">
        <v>11</v>
      </c>
      <c r="H96" t="s">
        <v>213</v>
      </c>
      <c r="I96" t="s">
        <v>12</v>
      </c>
      <c r="J96">
        <v>157085</v>
      </c>
      <c r="K96" s="3" t="s">
        <v>215</v>
      </c>
      <c r="L96">
        <f t="shared" si="5"/>
        <v>21</v>
      </c>
      <c r="M96">
        <f>VLOOKUP(G96,'Grouping Master'!C$2:J$102,8)</f>
        <v>0</v>
      </c>
      <c r="N96" t="s">
        <v>795</v>
      </c>
      <c r="O96" t="s">
        <v>747</v>
      </c>
      <c r="P96" t="s">
        <v>776</v>
      </c>
      <c r="Q96" t="s">
        <v>765</v>
      </c>
      <c r="R96">
        <f t="shared" si="6"/>
        <v>100000</v>
      </c>
      <c r="S96" t="str">
        <f t="shared" si="7"/>
        <v>100000-500000</v>
      </c>
    </row>
    <row r="97" spans="1:19" x14ac:dyDescent="0.25">
      <c r="A97" s="2">
        <f t="shared" ca="1" si="4"/>
        <v>41174</v>
      </c>
      <c r="B97" s="2">
        <v>41211</v>
      </c>
      <c r="C97">
        <v>37</v>
      </c>
      <c r="D97" t="s">
        <v>71</v>
      </c>
      <c r="E97">
        <v>50</v>
      </c>
      <c r="F97" t="s">
        <v>7</v>
      </c>
      <c r="G97" t="s">
        <v>20</v>
      </c>
      <c r="H97" t="s">
        <v>216</v>
      </c>
      <c r="I97" t="s">
        <v>17</v>
      </c>
      <c r="J97">
        <v>106303</v>
      </c>
      <c r="K97" s="3" t="s">
        <v>214</v>
      </c>
      <c r="L97">
        <f t="shared" si="5"/>
        <v>35</v>
      </c>
      <c r="M97">
        <f>VLOOKUP(G97,'Grouping Master'!C$2:J$102,8)</f>
        <v>0</v>
      </c>
      <c r="N97" t="s">
        <v>795</v>
      </c>
      <c r="O97" t="s">
        <v>747</v>
      </c>
      <c r="P97" t="s">
        <v>776</v>
      </c>
      <c r="Q97" t="s">
        <v>765</v>
      </c>
      <c r="R97">
        <f t="shared" si="6"/>
        <v>100000</v>
      </c>
      <c r="S97" t="str">
        <f t="shared" si="7"/>
        <v>100000-500000</v>
      </c>
    </row>
    <row r="98" spans="1:19" x14ac:dyDescent="0.25">
      <c r="A98" s="2">
        <f t="shared" ca="1" si="4"/>
        <v>41240</v>
      </c>
      <c r="B98" s="2"/>
      <c r="C98">
        <v>71</v>
      </c>
      <c r="D98" t="s">
        <v>221</v>
      </c>
      <c r="E98">
        <v>41</v>
      </c>
      <c r="F98" t="s">
        <v>7</v>
      </c>
      <c r="G98" t="s">
        <v>46</v>
      </c>
      <c r="H98" t="s">
        <v>226</v>
      </c>
      <c r="I98" t="s">
        <v>12</v>
      </c>
      <c r="J98">
        <v>7832784</v>
      </c>
      <c r="K98" s="3" t="s">
        <v>228</v>
      </c>
      <c r="L98">
        <f t="shared" si="5"/>
        <v>35</v>
      </c>
      <c r="M98">
        <f>VLOOKUP(G98,'Grouping Master'!C$2:J$102,8)</f>
        <v>0</v>
      </c>
      <c r="N98" t="s">
        <v>795</v>
      </c>
      <c r="O98" t="s">
        <v>747</v>
      </c>
      <c r="P98" t="s">
        <v>776</v>
      </c>
      <c r="Q98" t="s">
        <v>765</v>
      </c>
      <c r="R98">
        <f t="shared" si="6"/>
        <v>100000</v>
      </c>
      <c r="S98" t="str">
        <f t="shared" si="7"/>
        <v>100000-500000</v>
      </c>
    </row>
    <row r="99" spans="1:19" x14ac:dyDescent="0.25">
      <c r="A99" s="2">
        <f t="shared" ca="1" si="4"/>
        <v>41143</v>
      </c>
      <c r="B99" s="2">
        <v>41186</v>
      </c>
      <c r="C99">
        <v>43</v>
      </c>
      <c r="D99" t="s">
        <v>106</v>
      </c>
      <c r="E99">
        <v>40</v>
      </c>
      <c r="F99" t="s">
        <v>7</v>
      </c>
      <c r="G99" t="s">
        <v>197</v>
      </c>
      <c r="H99" t="s">
        <v>195</v>
      </c>
      <c r="I99" t="s">
        <v>8</v>
      </c>
      <c r="J99">
        <v>182849</v>
      </c>
      <c r="K99" s="3" t="s">
        <v>209</v>
      </c>
      <c r="L99">
        <f t="shared" si="5"/>
        <v>30</v>
      </c>
      <c r="M99">
        <f>VLOOKUP(G99,'Grouping Master'!C$2:J$102,8)</f>
        <v>0</v>
      </c>
      <c r="N99" t="s">
        <v>795</v>
      </c>
      <c r="O99" t="s">
        <v>747</v>
      </c>
      <c r="P99" t="s">
        <v>776</v>
      </c>
      <c r="Q99" t="s">
        <v>765</v>
      </c>
      <c r="R99">
        <f t="shared" si="6"/>
        <v>100000</v>
      </c>
      <c r="S99" t="str">
        <f t="shared" si="7"/>
        <v>100000-500000</v>
      </c>
    </row>
    <row r="100" spans="1:19" x14ac:dyDescent="0.25">
      <c r="A100" s="2">
        <f t="shared" ca="1" si="4"/>
        <v>41187</v>
      </c>
      <c r="B100" s="2">
        <v>41199</v>
      </c>
      <c r="C100">
        <v>12</v>
      </c>
      <c r="D100" t="s">
        <v>107</v>
      </c>
      <c r="E100">
        <v>40</v>
      </c>
      <c r="F100" t="s">
        <v>10</v>
      </c>
      <c r="G100" t="s">
        <v>11</v>
      </c>
      <c r="H100" t="s">
        <v>213</v>
      </c>
      <c r="I100" t="s">
        <v>17</v>
      </c>
      <c r="J100">
        <v>17400</v>
      </c>
      <c r="K100" s="3" t="s">
        <v>215</v>
      </c>
      <c r="L100">
        <f t="shared" si="5"/>
        <v>21</v>
      </c>
      <c r="M100">
        <f>VLOOKUP(G100,'Grouping Master'!C$2:J$102,8)</f>
        <v>0</v>
      </c>
      <c r="N100" t="s">
        <v>795</v>
      </c>
      <c r="O100" t="s">
        <v>747</v>
      </c>
      <c r="P100" t="s">
        <v>776</v>
      </c>
      <c r="Q100" t="s">
        <v>765</v>
      </c>
      <c r="R100">
        <f t="shared" si="6"/>
        <v>100000</v>
      </c>
      <c r="S100" t="str">
        <f t="shared" si="7"/>
        <v>100000-500000</v>
      </c>
    </row>
    <row r="101" spans="1:19" x14ac:dyDescent="0.25">
      <c r="A101" s="2">
        <f t="shared" ca="1" si="4"/>
        <v>41129</v>
      </c>
      <c r="B101" s="2">
        <v>41218</v>
      </c>
      <c r="C101">
        <v>89</v>
      </c>
      <c r="D101" t="s">
        <v>222</v>
      </c>
      <c r="E101">
        <v>40</v>
      </c>
      <c r="F101" t="s">
        <v>10</v>
      </c>
      <c r="G101" t="s">
        <v>46</v>
      </c>
      <c r="H101" t="s">
        <v>226</v>
      </c>
      <c r="I101" t="s">
        <v>17</v>
      </c>
      <c r="J101">
        <v>8928182</v>
      </c>
      <c r="K101" s="3" t="s">
        <v>228</v>
      </c>
      <c r="L101">
        <f t="shared" si="5"/>
        <v>35</v>
      </c>
      <c r="M101">
        <f>VLOOKUP(G101,'Grouping Master'!C$2:J$102,8)</f>
        <v>0</v>
      </c>
      <c r="N101" t="s">
        <v>795</v>
      </c>
      <c r="O101" t="s">
        <v>750</v>
      </c>
      <c r="P101" t="s">
        <v>768</v>
      </c>
      <c r="Q101" t="s">
        <v>746</v>
      </c>
      <c r="R101">
        <f t="shared" si="6"/>
        <v>100000</v>
      </c>
      <c r="S101" t="str">
        <f t="shared" si="7"/>
        <v>100000-500000</v>
      </c>
    </row>
    <row r="102" spans="1:19" x14ac:dyDescent="0.25">
      <c r="A102" s="2">
        <f t="shared" ca="1" si="4"/>
        <v>41288</v>
      </c>
      <c r="B102" s="2"/>
      <c r="C102">
        <v>23</v>
      </c>
      <c r="D102" t="s">
        <v>108</v>
      </c>
      <c r="E102">
        <v>40</v>
      </c>
      <c r="F102" t="s">
        <v>7</v>
      </c>
      <c r="G102" t="s">
        <v>11</v>
      </c>
      <c r="H102" t="s">
        <v>213</v>
      </c>
      <c r="I102" t="s">
        <v>12</v>
      </c>
      <c r="J102">
        <v>185196</v>
      </c>
      <c r="K102" s="3" t="s">
        <v>215</v>
      </c>
      <c r="L102">
        <f t="shared" si="5"/>
        <v>21</v>
      </c>
      <c r="M102">
        <f>VLOOKUP(G102,'Grouping Master'!C$2:J$102,8)</f>
        <v>0</v>
      </c>
      <c r="N102" t="s">
        <v>795</v>
      </c>
      <c r="O102" t="s">
        <v>750</v>
      </c>
      <c r="P102" t="s">
        <v>773</v>
      </c>
      <c r="Q102" t="s">
        <v>746</v>
      </c>
      <c r="R102">
        <f t="shared" si="6"/>
        <v>100000</v>
      </c>
      <c r="S102" t="str">
        <f t="shared" si="7"/>
        <v>100000-500000</v>
      </c>
    </row>
    <row r="103" spans="1:19" x14ac:dyDescent="0.25">
      <c r="A103" s="2">
        <f t="shared" ca="1" si="4"/>
        <v>41183</v>
      </c>
      <c r="B103" s="2">
        <v>41204</v>
      </c>
      <c r="C103">
        <v>21</v>
      </c>
      <c r="D103" t="s">
        <v>109</v>
      </c>
      <c r="E103">
        <v>39</v>
      </c>
      <c r="F103" t="s">
        <v>7</v>
      </c>
      <c r="G103" t="s">
        <v>11</v>
      </c>
      <c r="H103" t="s">
        <v>213</v>
      </c>
      <c r="I103" t="s">
        <v>17</v>
      </c>
      <c r="J103">
        <v>242569</v>
      </c>
      <c r="K103" s="3" t="s">
        <v>215</v>
      </c>
      <c r="L103">
        <f t="shared" si="5"/>
        <v>21</v>
      </c>
      <c r="M103">
        <f>VLOOKUP(G103,'Grouping Master'!C$2:J$102,8)</f>
        <v>0</v>
      </c>
      <c r="N103" t="s">
        <v>795</v>
      </c>
      <c r="O103" t="s">
        <v>747</v>
      </c>
      <c r="P103" t="s">
        <v>776</v>
      </c>
      <c r="Q103" t="s">
        <v>765</v>
      </c>
      <c r="R103">
        <f t="shared" si="6"/>
        <v>100000</v>
      </c>
      <c r="S103" t="str">
        <f t="shared" si="7"/>
        <v>100000-500000</v>
      </c>
    </row>
    <row r="104" spans="1:19" x14ac:dyDescent="0.25">
      <c r="A104" s="2">
        <f t="shared" ca="1" si="4"/>
        <v>41292</v>
      </c>
      <c r="B104" s="2"/>
      <c r="C104">
        <v>19</v>
      </c>
      <c r="D104" t="s">
        <v>74</v>
      </c>
      <c r="E104">
        <v>50</v>
      </c>
      <c r="F104" t="s">
        <v>7</v>
      </c>
      <c r="G104" t="s">
        <v>20</v>
      </c>
      <c r="H104" t="s">
        <v>216</v>
      </c>
      <c r="I104" t="s">
        <v>12</v>
      </c>
      <c r="J104">
        <v>104912</v>
      </c>
      <c r="K104" s="3" t="s">
        <v>214</v>
      </c>
      <c r="L104">
        <f t="shared" si="5"/>
        <v>35</v>
      </c>
      <c r="M104">
        <f>VLOOKUP(G104,'Grouping Master'!C$2:J$102,8)</f>
        <v>0</v>
      </c>
      <c r="N104" t="s">
        <v>795</v>
      </c>
      <c r="O104" t="s">
        <v>747</v>
      </c>
      <c r="P104" t="s">
        <v>776</v>
      </c>
      <c r="Q104" t="s">
        <v>765</v>
      </c>
      <c r="R104">
        <f t="shared" si="6"/>
        <v>100000</v>
      </c>
      <c r="S104" t="str">
        <f t="shared" si="7"/>
        <v>100000-500000</v>
      </c>
    </row>
    <row r="105" spans="1:19" x14ac:dyDescent="0.25">
      <c r="A105" s="2">
        <f t="shared" ca="1" si="4"/>
        <v>41300</v>
      </c>
      <c r="B105" s="2"/>
      <c r="C105">
        <v>11</v>
      </c>
      <c r="D105" t="s">
        <v>111</v>
      </c>
      <c r="E105">
        <v>39</v>
      </c>
      <c r="F105" t="s">
        <v>10</v>
      </c>
      <c r="G105" t="s">
        <v>11</v>
      </c>
      <c r="H105" t="s">
        <v>213</v>
      </c>
      <c r="I105" t="s">
        <v>12</v>
      </c>
      <c r="J105">
        <v>73881</v>
      </c>
      <c r="K105" s="3" t="s">
        <v>215</v>
      </c>
      <c r="L105">
        <f t="shared" si="5"/>
        <v>21</v>
      </c>
      <c r="M105">
        <f>VLOOKUP(G105,'Grouping Master'!C$2:J$102,8)</f>
        <v>0</v>
      </c>
      <c r="N105" t="s">
        <v>795</v>
      </c>
      <c r="O105" t="s">
        <v>747</v>
      </c>
      <c r="P105" t="s">
        <v>776</v>
      </c>
      <c r="Q105" t="s">
        <v>765</v>
      </c>
      <c r="R105">
        <f t="shared" si="6"/>
        <v>100000</v>
      </c>
      <c r="S105" t="str">
        <f t="shared" si="7"/>
        <v>100000-500000</v>
      </c>
    </row>
    <row r="106" spans="1:19" x14ac:dyDescent="0.25">
      <c r="A106" s="2">
        <f t="shared" ca="1" si="4"/>
        <v>41297</v>
      </c>
      <c r="B106" s="2"/>
      <c r="C106">
        <v>14</v>
      </c>
      <c r="D106" t="s">
        <v>118</v>
      </c>
      <c r="E106">
        <v>38</v>
      </c>
      <c r="F106" t="s">
        <v>7</v>
      </c>
      <c r="G106" t="s">
        <v>20</v>
      </c>
      <c r="H106" t="s">
        <v>216</v>
      </c>
      <c r="I106" t="s">
        <v>12</v>
      </c>
      <c r="J106">
        <v>101851</v>
      </c>
      <c r="K106" s="3" t="s">
        <v>214</v>
      </c>
      <c r="L106">
        <f t="shared" si="5"/>
        <v>35</v>
      </c>
      <c r="M106">
        <f>VLOOKUP(G106,'Grouping Master'!C$2:J$102,8)</f>
        <v>0</v>
      </c>
      <c r="N106" t="s">
        <v>795</v>
      </c>
      <c r="O106" t="s">
        <v>747</v>
      </c>
      <c r="P106" t="s">
        <v>776</v>
      </c>
      <c r="Q106" t="s">
        <v>765</v>
      </c>
      <c r="R106">
        <f t="shared" si="6"/>
        <v>100000</v>
      </c>
      <c r="S106" t="str">
        <f t="shared" si="7"/>
        <v>100000-500000</v>
      </c>
    </row>
    <row r="107" spans="1:19" x14ac:dyDescent="0.25">
      <c r="A107" s="2">
        <f t="shared" ca="1" si="4"/>
        <v>41201</v>
      </c>
      <c r="B107" s="2">
        <v>41220</v>
      </c>
      <c r="C107">
        <v>19</v>
      </c>
      <c r="D107" t="s">
        <v>113</v>
      </c>
      <c r="E107">
        <v>39</v>
      </c>
      <c r="F107" t="s">
        <v>7</v>
      </c>
      <c r="G107" t="s">
        <v>11</v>
      </c>
      <c r="H107" t="s">
        <v>213</v>
      </c>
      <c r="I107" t="s">
        <v>8</v>
      </c>
      <c r="J107">
        <v>197982</v>
      </c>
      <c r="K107" s="3" t="s">
        <v>215</v>
      </c>
      <c r="L107">
        <f t="shared" si="5"/>
        <v>21</v>
      </c>
      <c r="M107">
        <f>VLOOKUP(G107,'Grouping Master'!C$2:J$102,8)</f>
        <v>0</v>
      </c>
      <c r="N107" t="s">
        <v>795</v>
      </c>
      <c r="O107" t="s">
        <v>747</v>
      </c>
      <c r="P107" t="s">
        <v>776</v>
      </c>
      <c r="Q107" t="s">
        <v>765</v>
      </c>
      <c r="R107">
        <f t="shared" si="6"/>
        <v>100000</v>
      </c>
      <c r="S107" t="str">
        <f t="shared" si="7"/>
        <v>100000-500000</v>
      </c>
    </row>
    <row r="108" spans="1:19" x14ac:dyDescent="0.25">
      <c r="A108" s="2">
        <f t="shared" ca="1" si="4"/>
        <v>41217</v>
      </c>
      <c r="B108" s="2">
        <v>41234</v>
      </c>
      <c r="C108">
        <v>17</v>
      </c>
      <c r="D108" t="s">
        <v>141</v>
      </c>
      <c r="E108">
        <v>33</v>
      </c>
      <c r="F108" t="s">
        <v>10</v>
      </c>
      <c r="G108" t="s">
        <v>20</v>
      </c>
      <c r="H108" t="s">
        <v>216</v>
      </c>
      <c r="I108" t="s">
        <v>8</v>
      </c>
      <c r="J108">
        <v>95615</v>
      </c>
      <c r="K108" s="3" t="s">
        <v>214</v>
      </c>
      <c r="L108">
        <f t="shared" si="5"/>
        <v>35</v>
      </c>
      <c r="M108">
        <f>VLOOKUP(G108,'Grouping Master'!C$2:J$102,8)</f>
        <v>0</v>
      </c>
      <c r="N108" t="s">
        <v>795</v>
      </c>
      <c r="O108" t="s">
        <v>747</v>
      </c>
      <c r="P108" t="s">
        <v>776</v>
      </c>
      <c r="Q108" t="s">
        <v>765</v>
      </c>
      <c r="R108">
        <f t="shared" si="6"/>
        <v>100000</v>
      </c>
      <c r="S108" t="str">
        <f t="shared" si="7"/>
        <v>100000-500000</v>
      </c>
    </row>
    <row r="109" spans="1:19" x14ac:dyDescent="0.25">
      <c r="A109" s="2">
        <f t="shared" ca="1" si="4"/>
        <v>41192</v>
      </c>
      <c r="B109" s="2">
        <v>41204</v>
      </c>
      <c r="C109">
        <v>12</v>
      </c>
      <c r="D109" t="s">
        <v>115</v>
      </c>
      <c r="E109">
        <v>38</v>
      </c>
      <c r="F109" t="s">
        <v>7</v>
      </c>
      <c r="G109" t="s">
        <v>11</v>
      </c>
      <c r="H109" t="s">
        <v>213</v>
      </c>
      <c r="I109" t="s">
        <v>8</v>
      </c>
      <c r="J109">
        <v>135082</v>
      </c>
      <c r="K109" s="3" t="s">
        <v>215</v>
      </c>
      <c r="L109">
        <f t="shared" si="5"/>
        <v>21</v>
      </c>
      <c r="M109">
        <f>VLOOKUP(G109,'Grouping Master'!C$2:J$102,8)</f>
        <v>0</v>
      </c>
      <c r="N109" t="s">
        <v>795</v>
      </c>
      <c r="O109" t="s">
        <v>747</v>
      </c>
      <c r="P109" t="s">
        <v>776</v>
      </c>
      <c r="Q109" t="s">
        <v>765</v>
      </c>
      <c r="R109">
        <f t="shared" si="6"/>
        <v>100000</v>
      </c>
      <c r="S109" t="str">
        <f t="shared" si="7"/>
        <v>100000-500000</v>
      </c>
    </row>
    <row r="110" spans="1:19" x14ac:dyDescent="0.25">
      <c r="A110" s="2">
        <f t="shared" ca="1" si="4"/>
        <v>41307</v>
      </c>
      <c r="B110" s="2"/>
      <c r="C110">
        <v>4</v>
      </c>
      <c r="D110" t="s">
        <v>159</v>
      </c>
      <c r="E110">
        <v>29</v>
      </c>
      <c r="F110" t="s">
        <v>7</v>
      </c>
      <c r="G110" t="s">
        <v>20</v>
      </c>
      <c r="H110" t="s">
        <v>216</v>
      </c>
      <c r="I110" t="s">
        <v>12</v>
      </c>
      <c r="J110">
        <v>89487</v>
      </c>
      <c r="K110" s="3" t="s">
        <v>214</v>
      </c>
      <c r="L110">
        <f t="shared" si="5"/>
        <v>35</v>
      </c>
      <c r="M110">
        <f>VLOOKUP(G110,'Grouping Master'!C$2:J$102,8)</f>
        <v>0</v>
      </c>
      <c r="N110" t="s">
        <v>795</v>
      </c>
      <c r="O110" t="s">
        <v>747</v>
      </c>
      <c r="P110" t="s">
        <v>776</v>
      </c>
      <c r="Q110" t="s">
        <v>765</v>
      </c>
      <c r="R110">
        <f t="shared" si="6"/>
        <v>100000</v>
      </c>
      <c r="S110" t="str">
        <f t="shared" si="7"/>
        <v>100000-500000</v>
      </c>
    </row>
    <row r="111" spans="1:19" x14ac:dyDescent="0.25">
      <c r="A111" s="2">
        <f t="shared" ca="1" si="4"/>
        <v>41196</v>
      </c>
      <c r="B111" s="2">
        <v>41210</v>
      </c>
      <c r="C111">
        <v>14</v>
      </c>
      <c r="D111" t="s">
        <v>117</v>
      </c>
      <c r="E111">
        <v>38</v>
      </c>
      <c r="F111" t="s">
        <v>10</v>
      </c>
      <c r="G111" t="s">
        <v>11</v>
      </c>
      <c r="H111" t="s">
        <v>213</v>
      </c>
      <c r="I111" t="s">
        <v>17</v>
      </c>
      <c r="J111">
        <v>237089</v>
      </c>
      <c r="K111" s="3" t="s">
        <v>215</v>
      </c>
      <c r="L111">
        <f t="shared" si="5"/>
        <v>21</v>
      </c>
      <c r="M111">
        <f>VLOOKUP(G111,'Grouping Master'!C$2:J$102,8)</f>
        <v>0</v>
      </c>
      <c r="N111" t="s">
        <v>795</v>
      </c>
      <c r="O111" t="s">
        <v>747</v>
      </c>
      <c r="P111" t="s">
        <v>776</v>
      </c>
      <c r="Q111" t="s">
        <v>765</v>
      </c>
      <c r="R111">
        <f t="shared" si="6"/>
        <v>100000</v>
      </c>
      <c r="S111" t="str">
        <f t="shared" si="7"/>
        <v>100000-500000</v>
      </c>
    </row>
    <row r="112" spans="1:19" x14ac:dyDescent="0.25">
      <c r="A112" s="2">
        <f t="shared" ca="1" si="4"/>
        <v>41295</v>
      </c>
      <c r="B112" s="2"/>
      <c r="C112">
        <v>16</v>
      </c>
      <c r="D112" t="s">
        <v>132</v>
      </c>
      <c r="E112">
        <v>35</v>
      </c>
      <c r="F112" t="s">
        <v>10</v>
      </c>
      <c r="G112" t="s">
        <v>20</v>
      </c>
      <c r="H112" t="s">
        <v>216</v>
      </c>
      <c r="I112" t="s">
        <v>12</v>
      </c>
      <c r="J112">
        <v>85578</v>
      </c>
      <c r="K112" s="3" t="s">
        <v>214</v>
      </c>
      <c r="L112">
        <f t="shared" si="5"/>
        <v>35</v>
      </c>
      <c r="M112">
        <f>VLOOKUP(G112,'Grouping Master'!C$2:J$102,8)</f>
        <v>0</v>
      </c>
      <c r="N112" t="s">
        <v>795</v>
      </c>
      <c r="O112" t="s">
        <v>747</v>
      </c>
      <c r="P112" t="s">
        <v>776</v>
      </c>
      <c r="Q112" t="s">
        <v>765</v>
      </c>
      <c r="R112">
        <f t="shared" si="6"/>
        <v>100000</v>
      </c>
      <c r="S112" t="str">
        <f t="shared" si="7"/>
        <v>100000-500000</v>
      </c>
    </row>
    <row r="113" spans="1:19" x14ac:dyDescent="0.25">
      <c r="A113" s="2">
        <f t="shared" ca="1" si="4"/>
        <v>41299</v>
      </c>
      <c r="B113" s="2"/>
      <c r="C113">
        <v>12</v>
      </c>
      <c r="D113" t="s">
        <v>91</v>
      </c>
      <c r="E113">
        <v>45</v>
      </c>
      <c r="F113" t="s">
        <v>7</v>
      </c>
      <c r="G113" t="s">
        <v>20</v>
      </c>
      <c r="H113" t="s">
        <v>216</v>
      </c>
      <c r="I113" t="s">
        <v>12</v>
      </c>
      <c r="J113">
        <v>76436</v>
      </c>
      <c r="K113" s="3" t="s">
        <v>214</v>
      </c>
      <c r="L113">
        <f t="shared" si="5"/>
        <v>35</v>
      </c>
      <c r="M113">
        <f>VLOOKUP(G113,'Grouping Master'!C$2:J$102,8)</f>
        <v>0</v>
      </c>
      <c r="N113" t="s">
        <v>795</v>
      </c>
      <c r="O113" t="s">
        <v>750</v>
      </c>
      <c r="P113" t="s">
        <v>768</v>
      </c>
      <c r="Q113" t="s">
        <v>746</v>
      </c>
      <c r="R113">
        <f t="shared" si="6"/>
        <v>100000</v>
      </c>
      <c r="S113" t="str">
        <f t="shared" si="7"/>
        <v>100000-500000</v>
      </c>
    </row>
    <row r="114" spans="1:19" x14ac:dyDescent="0.25">
      <c r="A114" s="2">
        <f t="shared" ca="1" si="4"/>
        <v>41156</v>
      </c>
      <c r="B114" s="2">
        <v>41201</v>
      </c>
      <c r="C114">
        <v>45</v>
      </c>
      <c r="D114" t="s">
        <v>142</v>
      </c>
      <c r="E114">
        <v>32</v>
      </c>
      <c r="F114" t="s">
        <v>7</v>
      </c>
      <c r="G114" t="s">
        <v>20</v>
      </c>
      <c r="H114" t="s">
        <v>216</v>
      </c>
      <c r="I114" t="s">
        <v>17</v>
      </c>
      <c r="J114">
        <v>75536</v>
      </c>
      <c r="K114" s="3" t="s">
        <v>214</v>
      </c>
      <c r="L114">
        <f t="shared" si="5"/>
        <v>35</v>
      </c>
      <c r="M114">
        <f>VLOOKUP(G114,'Grouping Master'!C$2:J$102,8)</f>
        <v>0</v>
      </c>
      <c r="N114" t="s">
        <v>795</v>
      </c>
      <c r="O114" t="s">
        <v>750</v>
      </c>
      <c r="P114" t="s">
        <v>773</v>
      </c>
      <c r="Q114" t="s">
        <v>746</v>
      </c>
      <c r="R114">
        <f t="shared" si="6"/>
        <v>100000</v>
      </c>
      <c r="S114" t="str">
        <f t="shared" si="7"/>
        <v>100000-500000</v>
      </c>
    </row>
    <row r="115" spans="1:19" x14ac:dyDescent="0.25">
      <c r="A115" s="2">
        <f t="shared" ca="1" si="4"/>
        <v>41290</v>
      </c>
      <c r="B115" s="2"/>
      <c r="C115">
        <v>21</v>
      </c>
      <c r="D115" t="s">
        <v>121</v>
      </c>
      <c r="E115">
        <v>37</v>
      </c>
      <c r="F115" t="s">
        <v>7</v>
      </c>
      <c r="G115" t="s">
        <v>11</v>
      </c>
      <c r="H115" t="s">
        <v>213</v>
      </c>
      <c r="I115" t="s">
        <v>12</v>
      </c>
      <c r="J115">
        <v>239058</v>
      </c>
      <c r="K115" s="3" t="s">
        <v>215</v>
      </c>
      <c r="L115">
        <f t="shared" si="5"/>
        <v>21</v>
      </c>
      <c r="M115">
        <f>VLOOKUP(G115,'Grouping Master'!C$2:J$102,8)</f>
        <v>0</v>
      </c>
      <c r="N115" t="s">
        <v>795</v>
      </c>
      <c r="O115" t="s">
        <v>747</v>
      </c>
      <c r="P115" t="s">
        <v>776</v>
      </c>
      <c r="Q115" t="s">
        <v>765</v>
      </c>
      <c r="R115">
        <f t="shared" si="6"/>
        <v>100000</v>
      </c>
      <c r="S115" t="str">
        <f t="shared" si="7"/>
        <v>100000-500000</v>
      </c>
    </row>
    <row r="116" spans="1:19" x14ac:dyDescent="0.25">
      <c r="A116" s="2">
        <f t="shared" ca="1" si="4"/>
        <v>41190</v>
      </c>
      <c r="B116" s="2">
        <v>41205</v>
      </c>
      <c r="C116">
        <v>15</v>
      </c>
      <c r="D116" t="s">
        <v>122</v>
      </c>
      <c r="E116">
        <v>37</v>
      </c>
      <c r="F116" t="s">
        <v>7</v>
      </c>
      <c r="G116" t="s">
        <v>197</v>
      </c>
      <c r="H116" t="s">
        <v>195</v>
      </c>
      <c r="I116" t="s">
        <v>17</v>
      </c>
      <c r="J116">
        <v>159627</v>
      </c>
      <c r="K116" s="3" t="s">
        <v>210</v>
      </c>
      <c r="L116">
        <f t="shared" si="5"/>
        <v>15</v>
      </c>
      <c r="M116">
        <f>VLOOKUP(G116,'Grouping Master'!C$2:J$102,8)</f>
        <v>0</v>
      </c>
      <c r="N116" t="s">
        <v>795</v>
      </c>
      <c r="O116" t="s">
        <v>747</v>
      </c>
      <c r="P116" t="s">
        <v>776</v>
      </c>
      <c r="Q116" t="s">
        <v>765</v>
      </c>
      <c r="R116">
        <f t="shared" si="6"/>
        <v>100000</v>
      </c>
      <c r="S116" t="str">
        <f t="shared" si="7"/>
        <v>100000-500000</v>
      </c>
    </row>
    <row r="117" spans="1:19" x14ac:dyDescent="0.25">
      <c r="A117" s="2">
        <f t="shared" ca="1" si="4"/>
        <v>41288</v>
      </c>
      <c r="B117" s="2"/>
      <c r="C117">
        <v>23</v>
      </c>
      <c r="D117" t="s">
        <v>79</v>
      </c>
      <c r="E117">
        <v>48</v>
      </c>
      <c r="F117" t="s">
        <v>7</v>
      </c>
      <c r="G117" t="s">
        <v>20</v>
      </c>
      <c r="H117" t="s">
        <v>216</v>
      </c>
      <c r="I117" t="s">
        <v>12</v>
      </c>
      <c r="J117">
        <v>73495</v>
      </c>
      <c r="K117" s="3" t="s">
        <v>214</v>
      </c>
      <c r="L117">
        <f t="shared" si="5"/>
        <v>35</v>
      </c>
      <c r="M117">
        <f>VLOOKUP(G117,'Grouping Master'!C$2:J$102,8)</f>
        <v>0</v>
      </c>
      <c r="N117" t="s">
        <v>795</v>
      </c>
      <c r="O117" t="s">
        <v>747</v>
      </c>
      <c r="P117" t="s">
        <v>776</v>
      </c>
      <c r="Q117" t="s">
        <v>765</v>
      </c>
      <c r="R117">
        <f t="shared" si="6"/>
        <v>100000</v>
      </c>
      <c r="S117" t="str">
        <f t="shared" si="7"/>
        <v>100000-500000</v>
      </c>
    </row>
    <row r="118" spans="1:19" x14ac:dyDescent="0.25">
      <c r="A118" s="2">
        <f t="shared" ca="1" si="4"/>
        <v>41178</v>
      </c>
      <c r="B118" s="2">
        <v>41190</v>
      </c>
      <c r="C118">
        <v>12</v>
      </c>
      <c r="D118" t="s">
        <v>124</v>
      </c>
      <c r="E118">
        <v>36</v>
      </c>
      <c r="F118" t="s">
        <v>10</v>
      </c>
      <c r="G118" t="s">
        <v>11</v>
      </c>
      <c r="H118" t="s">
        <v>213</v>
      </c>
      <c r="I118" t="s">
        <v>8</v>
      </c>
      <c r="J118">
        <v>112799</v>
      </c>
      <c r="K118" s="3" t="s">
        <v>215</v>
      </c>
      <c r="L118">
        <f t="shared" si="5"/>
        <v>21</v>
      </c>
      <c r="M118">
        <f>VLOOKUP(G118,'Grouping Master'!C$2:J$102,8)</f>
        <v>0</v>
      </c>
      <c r="N118" t="s">
        <v>795</v>
      </c>
      <c r="O118" t="s">
        <v>747</v>
      </c>
      <c r="P118" t="s">
        <v>776</v>
      </c>
      <c r="Q118" t="s">
        <v>765</v>
      </c>
      <c r="R118">
        <f t="shared" si="6"/>
        <v>100000</v>
      </c>
      <c r="S118" t="str">
        <f t="shared" si="7"/>
        <v>100000-500000</v>
      </c>
    </row>
    <row r="119" spans="1:19" x14ac:dyDescent="0.25">
      <c r="A119" s="2">
        <f t="shared" ca="1" si="4"/>
        <v>41123</v>
      </c>
      <c r="B119" s="2">
        <v>41188</v>
      </c>
      <c r="C119">
        <v>65</v>
      </c>
      <c r="D119" t="s">
        <v>125</v>
      </c>
      <c r="E119">
        <v>36</v>
      </c>
      <c r="F119" t="s">
        <v>10</v>
      </c>
      <c r="G119" t="s">
        <v>11</v>
      </c>
      <c r="H119" t="s">
        <v>213</v>
      </c>
      <c r="I119" t="s">
        <v>17</v>
      </c>
      <c r="J119">
        <v>204690</v>
      </c>
      <c r="K119" s="3" t="s">
        <v>214</v>
      </c>
      <c r="L119">
        <f t="shared" si="5"/>
        <v>21</v>
      </c>
      <c r="M119">
        <f>VLOOKUP(G119,'Grouping Master'!C$2:J$102,8)</f>
        <v>0</v>
      </c>
      <c r="N119" t="s">
        <v>795</v>
      </c>
      <c r="O119" t="s">
        <v>747</v>
      </c>
      <c r="P119" t="s">
        <v>776</v>
      </c>
      <c r="Q119" t="s">
        <v>765</v>
      </c>
      <c r="R119">
        <f t="shared" si="6"/>
        <v>100000</v>
      </c>
      <c r="S119" t="str">
        <f t="shared" si="7"/>
        <v>100000-500000</v>
      </c>
    </row>
    <row r="120" spans="1:19" x14ac:dyDescent="0.25">
      <c r="A120" s="2">
        <f t="shared" ca="1" si="4"/>
        <v>41143</v>
      </c>
      <c r="B120" s="2">
        <v>41188</v>
      </c>
      <c r="C120">
        <v>45</v>
      </c>
      <c r="D120" t="s">
        <v>126</v>
      </c>
      <c r="E120">
        <v>36</v>
      </c>
      <c r="F120" t="s">
        <v>10</v>
      </c>
      <c r="G120" t="s">
        <v>11</v>
      </c>
      <c r="H120" t="s">
        <v>213</v>
      </c>
      <c r="I120" t="s">
        <v>8</v>
      </c>
      <c r="J120">
        <v>133825</v>
      </c>
      <c r="K120" s="3" t="s">
        <v>214</v>
      </c>
      <c r="L120">
        <f t="shared" si="5"/>
        <v>21</v>
      </c>
      <c r="M120">
        <f>VLOOKUP(G120,'Grouping Master'!C$2:J$102,8)</f>
        <v>0</v>
      </c>
      <c r="N120" t="s">
        <v>795</v>
      </c>
      <c r="O120" t="s">
        <v>747</v>
      </c>
      <c r="P120" t="s">
        <v>776</v>
      </c>
      <c r="Q120" t="s">
        <v>765</v>
      </c>
      <c r="R120">
        <f t="shared" si="6"/>
        <v>100000</v>
      </c>
      <c r="S120" t="str">
        <f t="shared" si="7"/>
        <v>100000-500000</v>
      </c>
    </row>
    <row r="121" spans="1:19" x14ac:dyDescent="0.25">
      <c r="A121" s="2">
        <f t="shared" ca="1" si="4"/>
        <v>41197</v>
      </c>
      <c r="B121" s="2">
        <v>41218</v>
      </c>
      <c r="C121">
        <v>21</v>
      </c>
      <c r="D121" t="s">
        <v>223</v>
      </c>
      <c r="E121">
        <v>36</v>
      </c>
      <c r="F121" t="s">
        <v>10</v>
      </c>
      <c r="G121" t="s">
        <v>46</v>
      </c>
      <c r="H121" t="s">
        <v>226</v>
      </c>
      <c r="I121" t="s">
        <v>17</v>
      </c>
      <c r="J121">
        <v>190438</v>
      </c>
      <c r="K121" s="3" t="s">
        <v>228</v>
      </c>
      <c r="L121">
        <f t="shared" si="5"/>
        <v>35</v>
      </c>
      <c r="M121">
        <f>VLOOKUP(G121,'Grouping Master'!C$2:J$102,8)</f>
        <v>0</v>
      </c>
      <c r="N121" t="s">
        <v>795</v>
      </c>
      <c r="O121" t="s">
        <v>747</v>
      </c>
      <c r="P121" t="s">
        <v>776</v>
      </c>
      <c r="Q121" t="s">
        <v>765</v>
      </c>
      <c r="R121">
        <f t="shared" si="6"/>
        <v>100000</v>
      </c>
      <c r="S121" t="str">
        <f t="shared" si="7"/>
        <v>100000-500000</v>
      </c>
    </row>
    <row r="122" spans="1:19" x14ac:dyDescent="0.25">
      <c r="A122" s="2">
        <f t="shared" ca="1" si="4"/>
        <v>41143</v>
      </c>
      <c r="B122" s="2">
        <v>41199</v>
      </c>
      <c r="C122">
        <v>56</v>
      </c>
      <c r="D122" t="s">
        <v>127</v>
      </c>
      <c r="E122">
        <v>36</v>
      </c>
      <c r="F122" t="s">
        <v>10</v>
      </c>
      <c r="G122" t="s">
        <v>11</v>
      </c>
      <c r="H122" t="s">
        <v>213</v>
      </c>
      <c r="I122" t="s">
        <v>8</v>
      </c>
      <c r="J122">
        <v>78792</v>
      </c>
      <c r="K122" s="3" t="s">
        <v>214</v>
      </c>
      <c r="L122">
        <f t="shared" si="5"/>
        <v>21</v>
      </c>
      <c r="M122">
        <f>VLOOKUP(G122,'Grouping Master'!C$2:J$102,8)</f>
        <v>0</v>
      </c>
      <c r="N122" t="s">
        <v>795</v>
      </c>
      <c r="O122" t="s">
        <v>747</v>
      </c>
      <c r="P122" t="s">
        <v>776</v>
      </c>
      <c r="Q122" t="s">
        <v>765</v>
      </c>
      <c r="R122">
        <f t="shared" si="6"/>
        <v>100000</v>
      </c>
      <c r="S122" t="str">
        <f t="shared" si="7"/>
        <v>100000-500000</v>
      </c>
    </row>
    <row r="123" spans="1:19" x14ac:dyDescent="0.25">
      <c r="A123" s="2">
        <f t="shared" ca="1" si="4"/>
        <v>41167</v>
      </c>
      <c r="B123" s="2">
        <v>41222</v>
      </c>
      <c r="C123">
        <v>55</v>
      </c>
      <c r="D123" t="s">
        <v>128</v>
      </c>
      <c r="E123">
        <v>36</v>
      </c>
      <c r="F123" t="s">
        <v>7</v>
      </c>
      <c r="G123" t="s">
        <v>11</v>
      </c>
      <c r="H123" t="s">
        <v>213</v>
      </c>
      <c r="I123" t="s">
        <v>17</v>
      </c>
      <c r="J123">
        <v>244184</v>
      </c>
      <c r="K123" s="3" t="s">
        <v>214</v>
      </c>
      <c r="L123">
        <f t="shared" si="5"/>
        <v>21</v>
      </c>
      <c r="M123">
        <f>VLOOKUP(G123,'Grouping Master'!C$2:J$102,8)</f>
        <v>0</v>
      </c>
      <c r="N123" t="s">
        <v>795</v>
      </c>
      <c r="O123" t="s">
        <v>747</v>
      </c>
      <c r="P123" t="s">
        <v>776</v>
      </c>
      <c r="Q123" t="s">
        <v>765</v>
      </c>
      <c r="R123">
        <f t="shared" si="6"/>
        <v>100000</v>
      </c>
      <c r="S123" t="str">
        <f t="shared" si="7"/>
        <v>100000-500000</v>
      </c>
    </row>
    <row r="124" spans="1:19" x14ac:dyDescent="0.25">
      <c r="A124" s="2">
        <f t="shared" ca="1" si="4"/>
        <v>41166</v>
      </c>
      <c r="B124" s="2">
        <v>41209</v>
      </c>
      <c r="C124">
        <v>43</v>
      </c>
      <c r="D124" t="s">
        <v>129</v>
      </c>
      <c r="E124">
        <v>36</v>
      </c>
      <c r="F124" t="s">
        <v>7</v>
      </c>
      <c r="G124" t="s">
        <v>11</v>
      </c>
      <c r="H124" t="s">
        <v>213</v>
      </c>
      <c r="I124" t="s">
        <v>17</v>
      </c>
      <c r="J124">
        <v>225990</v>
      </c>
      <c r="K124" s="3" t="s">
        <v>214</v>
      </c>
      <c r="L124">
        <f t="shared" si="5"/>
        <v>21</v>
      </c>
      <c r="M124">
        <f>VLOOKUP(G124,'Grouping Master'!C$2:J$102,8)</f>
        <v>0</v>
      </c>
      <c r="N124" t="s">
        <v>795</v>
      </c>
      <c r="O124" t="s">
        <v>747</v>
      </c>
      <c r="P124" t="s">
        <v>776</v>
      </c>
      <c r="Q124" t="s">
        <v>765</v>
      </c>
      <c r="R124">
        <f t="shared" si="6"/>
        <v>100000</v>
      </c>
      <c r="S124" t="str">
        <f t="shared" si="7"/>
        <v>100000-500000</v>
      </c>
    </row>
    <row r="125" spans="1:19" x14ac:dyDescent="0.25">
      <c r="A125" s="2">
        <f t="shared" ca="1" si="4"/>
        <v>41180</v>
      </c>
      <c r="B125" s="2">
        <v>41221</v>
      </c>
      <c r="C125">
        <v>41</v>
      </c>
      <c r="D125" t="s">
        <v>130</v>
      </c>
      <c r="E125">
        <v>36</v>
      </c>
      <c r="F125" t="s">
        <v>10</v>
      </c>
      <c r="G125" t="s">
        <v>11</v>
      </c>
      <c r="H125" t="s">
        <v>213</v>
      </c>
      <c r="I125" t="s">
        <v>17</v>
      </c>
      <c r="J125">
        <v>196344</v>
      </c>
      <c r="K125" s="3" t="s">
        <v>214</v>
      </c>
      <c r="L125">
        <f t="shared" si="5"/>
        <v>21</v>
      </c>
      <c r="M125">
        <f>VLOOKUP(G125,'Grouping Master'!C$2:J$102,8)</f>
        <v>0</v>
      </c>
      <c r="N125" t="s">
        <v>795</v>
      </c>
      <c r="O125" t="s">
        <v>750</v>
      </c>
      <c r="P125" t="s">
        <v>768</v>
      </c>
      <c r="Q125" t="s">
        <v>746</v>
      </c>
      <c r="R125">
        <f t="shared" si="6"/>
        <v>100000</v>
      </c>
      <c r="S125" t="str">
        <f t="shared" si="7"/>
        <v>100000-500000</v>
      </c>
    </row>
    <row r="126" spans="1:19" x14ac:dyDescent="0.25">
      <c r="A126" s="2">
        <f t="shared" ca="1" si="4"/>
        <v>41168</v>
      </c>
      <c r="B126" s="2">
        <v>41233</v>
      </c>
      <c r="C126">
        <v>65</v>
      </c>
      <c r="D126" t="s">
        <v>164</v>
      </c>
      <c r="E126">
        <v>28</v>
      </c>
      <c r="F126" t="s">
        <v>10</v>
      </c>
      <c r="G126" t="s">
        <v>20</v>
      </c>
      <c r="H126" t="s">
        <v>199</v>
      </c>
      <c r="I126" t="s">
        <v>8</v>
      </c>
      <c r="J126">
        <v>64263</v>
      </c>
      <c r="K126" s="3" t="s">
        <v>230</v>
      </c>
      <c r="L126">
        <f t="shared" si="5"/>
        <v>35</v>
      </c>
      <c r="M126">
        <f>VLOOKUP(G126,'Grouping Master'!C$2:J$102,8)</f>
        <v>0</v>
      </c>
      <c r="N126" t="s">
        <v>795</v>
      </c>
      <c r="O126" t="s">
        <v>750</v>
      </c>
      <c r="P126" t="s">
        <v>773</v>
      </c>
      <c r="Q126" t="s">
        <v>746</v>
      </c>
      <c r="R126">
        <f t="shared" si="6"/>
        <v>100000</v>
      </c>
      <c r="S126" t="str">
        <f t="shared" si="7"/>
        <v>100000-500000</v>
      </c>
    </row>
    <row r="127" spans="1:19" x14ac:dyDescent="0.25">
      <c r="A127" s="2">
        <f t="shared" ca="1" si="4"/>
        <v>41183</v>
      </c>
      <c r="B127" s="2">
        <v>41210</v>
      </c>
      <c r="C127">
        <v>27</v>
      </c>
      <c r="D127" t="s">
        <v>19</v>
      </c>
      <c r="E127">
        <v>60</v>
      </c>
      <c r="F127" t="s">
        <v>10</v>
      </c>
      <c r="G127" t="s">
        <v>20</v>
      </c>
      <c r="H127" t="s">
        <v>199</v>
      </c>
      <c r="I127" t="s">
        <v>17</v>
      </c>
      <c r="J127">
        <v>56463</v>
      </c>
      <c r="K127" s="3" t="s">
        <v>230</v>
      </c>
      <c r="L127">
        <f t="shared" si="5"/>
        <v>35</v>
      </c>
      <c r="M127">
        <f>VLOOKUP(G127,'Grouping Master'!C$2:J$102,8)</f>
        <v>0</v>
      </c>
      <c r="N127" t="s">
        <v>795</v>
      </c>
      <c r="O127" t="s">
        <v>774</v>
      </c>
      <c r="P127" t="s">
        <v>775</v>
      </c>
      <c r="Q127" t="s">
        <v>746</v>
      </c>
      <c r="R127">
        <f t="shared" si="6"/>
        <v>100000</v>
      </c>
      <c r="S127" t="str">
        <f t="shared" si="7"/>
        <v>100000-500000</v>
      </c>
    </row>
    <row r="128" spans="1:19" x14ac:dyDescent="0.25">
      <c r="A128" s="2">
        <f t="shared" ca="1" si="4"/>
        <v>41185</v>
      </c>
      <c r="B128" s="2">
        <v>41201</v>
      </c>
      <c r="C128">
        <v>16</v>
      </c>
      <c r="D128" t="s">
        <v>133</v>
      </c>
      <c r="E128">
        <v>35</v>
      </c>
      <c r="F128" t="s">
        <v>7</v>
      </c>
      <c r="G128" t="s">
        <v>197</v>
      </c>
      <c r="H128" t="s">
        <v>195</v>
      </c>
      <c r="I128" t="s">
        <v>17</v>
      </c>
      <c r="J128">
        <v>179392</v>
      </c>
      <c r="K128" s="3" t="s">
        <v>210</v>
      </c>
      <c r="L128">
        <f t="shared" si="5"/>
        <v>15</v>
      </c>
      <c r="M128">
        <f>VLOOKUP(G128,'Grouping Master'!C$2:J$102,8)</f>
        <v>0</v>
      </c>
      <c r="N128" t="s">
        <v>795</v>
      </c>
      <c r="O128" t="s">
        <v>752</v>
      </c>
      <c r="P128" t="s">
        <v>788</v>
      </c>
      <c r="Q128" t="s">
        <v>746</v>
      </c>
      <c r="R128">
        <f t="shared" si="6"/>
        <v>100000</v>
      </c>
      <c r="S128" t="str">
        <f t="shared" si="7"/>
        <v>100000-500000</v>
      </c>
    </row>
    <row r="129" spans="1:19" x14ac:dyDescent="0.25">
      <c r="A129" s="2">
        <f t="shared" ca="1" si="4"/>
        <v>41284</v>
      </c>
      <c r="B129" s="2"/>
      <c r="C129">
        <v>27</v>
      </c>
      <c r="D129" t="s">
        <v>90</v>
      </c>
      <c r="E129">
        <v>46</v>
      </c>
      <c r="F129" t="s">
        <v>10</v>
      </c>
      <c r="G129" t="s">
        <v>20</v>
      </c>
      <c r="H129" t="s">
        <v>199</v>
      </c>
      <c r="I129" t="s">
        <v>12</v>
      </c>
      <c r="J129">
        <v>52848</v>
      </c>
      <c r="K129" s="3" t="s">
        <v>214</v>
      </c>
      <c r="L129">
        <f t="shared" si="5"/>
        <v>35</v>
      </c>
      <c r="M129">
        <f>VLOOKUP(G129,'Grouping Master'!C$2:J$102,8)</f>
        <v>0</v>
      </c>
      <c r="N129" t="s">
        <v>795</v>
      </c>
      <c r="O129" t="s">
        <v>752</v>
      </c>
      <c r="P129" t="s">
        <v>792</v>
      </c>
      <c r="Q129" t="s">
        <v>765</v>
      </c>
      <c r="R129">
        <f t="shared" si="6"/>
        <v>100000</v>
      </c>
      <c r="S129" t="str">
        <f t="shared" si="7"/>
        <v>100000-500000</v>
      </c>
    </row>
    <row r="130" spans="1:19" x14ac:dyDescent="0.25">
      <c r="A130" s="2">
        <f t="shared" ref="A130:A146" ca="1" si="8">IF(B130="",TODAY()-C130,B130-C130)</f>
        <v>41138</v>
      </c>
      <c r="B130" s="2">
        <v>41181</v>
      </c>
      <c r="C130">
        <v>43</v>
      </c>
      <c r="D130" t="s">
        <v>135</v>
      </c>
      <c r="E130">
        <v>34</v>
      </c>
      <c r="F130" t="s">
        <v>10</v>
      </c>
      <c r="G130" t="s">
        <v>11</v>
      </c>
      <c r="H130" t="s">
        <v>213</v>
      </c>
      <c r="I130" t="s">
        <v>17</v>
      </c>
      <c r="J130">
        <v>145055</v>
      </c>
      <c r="K130" s="3" t="s">
        <v>214</v>
      </c>
      <c r="L130">
        <f t="shared" si="5"/>
        <v>21</v>
      </c>
      <c r="M130">
        <f>VLOOKUP(G130,'Grouping Master'!C$2:J$102,8)</f>
        <v>0</v>
      </c>
      <c r="N130" t="s">
        <v>795</v>
      </c>
      <c r="O130" t="s">
        <v>745</v>
      </c>
      <c r="P130" t="s">
        <v>785</v>
      </c>
      <c r="Q130" t="s">
        <v>749</v>
      </c>
      <c r="R130">
        <f t="shared" si="6"/>
        <v>100000</v>
      </c>
      <c r="S130" t="str">
        <f t="shared" si="7"/>
        <v>100000-500000</v>
      </c>
    </row>
    <row r="131" spans="1:19" x14ac:dyDescent="0.25">
      <c r="A131" s="2">
        <f t="shared" ca="1" si="8"/>
        <v>41197</v>
      </c>
      <c r="B131" s="2">
        <v>41214</v>
      </c>
      <c r="C131">
        <v>17</v>
      </c>
      <c r="D131" t="s">
        <v>136</v>
      </c>
      <c r="E131">
        <v>34</v>
      </c>
      <c r="F131" t="s">
        <v>7</v>
      </c>
      <c r="G131" t="s">
        <v>197</v>
      </c>
      <c r="H131" t="s">
        <v>180</v>
      </c>
      <c r="I131" t="s">
        <v>17</v>
      </c>
      <c r="J131">
        <v>227370</v>
      </c>
      <c r="K131" s="3" t="s">
        <v>210</v>
      </c>
      <c r="L131">
        <f t="shared" ref="L131:L173" si="9">IF(G131="Life Insurance",(IF(K131="By Death",30,15)),IF(G131="Auto",21,35))</f>
        <v>15</v>
      </c>
      <c r="M131">
        <f>VLOOKUP(G131,'Grouping Master'!C$2:J$102,8)</f>
        <v>0</v>
      </c>
      <c r="N131" t="s">
        <v>795</v>
      </c>
      <c r="O131" t="s">
        <v>750</v>
      </c>
      <c r="P131" t="s">
        <v>751</v>
      </c>
      <c r="Q131" t="s">
        <v>746</v>
      </c>
      <c r="R131">
        <f t="shared" ref="R131:R194" si="10">IF(G131&gt;60,100000,IF(G131&gt;50,1700000,IF(G131&gt;40,1500000,IF(G131&gt;21,700000,0))))</f>
        <v>100000</v>
      </c>
      <c r="S131" t="str">
        <f t="shared" ref="S131:S194" si="11">IF(R131=0,"Less than 100000",IF(R131=100000,"100000-500000",IF(R131=700000,"500001-700000",IF(R131=1500000,"700001-1500000","More than 1500000"))))</f>
        <v>100000-500000</v>
      </c>
    </row>
    <row r="132" spans="1:19" x14ac:dyDescent="0.25">
      <c r="A132" s="2">
        <f t="shared" ca="1" si="8"/>
        <v>41256</v>
      </c>
      <c r="B132" s="2"/>
      <c r="C132">
        <v>55</v>
      </c>
      <c r="D132" t="s">
        <v>224</v>
      </c>
      <c r="E132">
        <v>33</v>
      </c>
      <c r="F132" t="s">
        <v>10</v>
      </c>
      <c r="G132" t="s">
        <v>46</v>
      </c>
      <c r="H132" t="s">
        <v>227</v>
      </c>
      <c r="I132" t="s">
        <v>12</v>
      </c>
      <c r="J132">
        <v>61166</v>
      </c>
      <c r="K132" s="3" t="s">
        <v>228</v>
      </c>
      <c r="L132">
        <f t="shared" si="9"/>
        <v>35</v>
      </c>
      <c r="M132">
        <f>VLOOKUP(G132,'Grouping Master'!C$2:J$102,8)</f>
        <v>0</v>
      </c>
      <c r="N132" t="s">
        <v>795</v>
      </c>
      <c r="O132" t="s">
        <v>750</v>
      </c>
      <c r="P132" t="s">
        <v>753</v>
      </c>
      <c r="Q132" t="s">
        <v>746</v>
      </c>
      <c r="R132">
        <f t="shared" si="10"/>
        <v>100000</v>
      </c>
      <c r="S132" t="str">
        <f t="shared" si="11"/>
        <v>100000-500000</v>
      </c>
    </row>
    <row r="133" spans="1:19" x14ac:dyDescent="0.25">
      <c r="A133" s="2">
        <f t="shared" ca="1" si="8"/>
        <v>41171</v>
      </c>
      <c r="B133" s="2">
        <v>41212</v>
      </c>
      <c r="C133">
        <v>41</v>
      </c>
      <c r="D133" t="s">
        <v>137</v>
      </c>
      <c r="E133">
        <v>33</v>
      </c>
      <c r="F133" t="s">
        <v>7</v>
      </c>
      <c r="G133" t="s">
        <v>11</v>
      </c>
      <c r="H133" t="s">
        <v>213</v>
      </c>
      <c r="I133" t="s">
        <v>17</v>
      </c>
      <c r="J133">
        <v>215377</v>
      </c>
      <c r="K133" s="3" t="s">
        <v>214</v>
      </c>
      <c r="L133">
        <f t="shared" si="9"/>
        <v>21</v>
      </c>
      <c r="M133">
        <f>VLOOKUP(G133,'Grouping Master'!C$2:J$102,8)</f>
        <v>0</v>
      </c>
      <c r="N133" t="s">
        <v>795</v>
      </c>
      <c r="O133" t="s">
        <v>750</v>
      </c>
      <c r="P133" t="s">
        <v>790</v>
      </c>
      <c r="Q133" t="s">
        <v>746</v>
      </c>
      <c r="R133">
        <f t="shared" si="10"/>
        <v>100000</v>
      </c>
      <c r="S133" t="str">
        <f t="shared" si="11"/>
        <v>100000-500000</v>
      </c>
    </row>
    <row r="134" spans="1:19" x14ac:dyDescent="0.25">
      <c r="A134" s="2">
        <f t="shared" ca="1" si="8"/>
        <v>41170</v>
      </c>
      <c r="B134" s="2">
        <v>41211</v>
      </c>
      <c r="C134">
        <v>41</v>
      </c>
      <c r="D134" t="s">
        <v>138</v>
      </c>
      <c r="E134">
        <v>33</v>
      </c>
      <c r="F134" t="s">
        <v>7</v>
      </c>
      <c r="G134" t="s">
        <v>11</v>
      </c>
      <c r="H134" t="s">
        <v>213</v>
      </c>
      <c r="I134" t="s">
        <v>8</v>
      </c>
      <c r="J134">
        <v>80463</v>
      </c>
      <c r="K134" s="3" t="s">
        <v>214</v>
      </c>
      <c r="L134">
        <f t="shared" si="9"/>
        <v>21</v>
      </c>
      <c r="M134">
        <f>VLOOKUP(G134,'Grouping Master'!C$2:J$102,8)</f>
        <v>0</v>
      </c>
      <c r="N134" t="s">
        <v>795</v>
      </c>
      <c r="O134" t="s">
        <v>750</v>
      </c>
      <c r="P134" t="s">
        <v>768</v>
      </c>
      <c r="Q134" t="s">
        <v>746</v>
      </c>
      <c r="R134">
        <f t="shared" si="10"/>
        <v>100000</v>
      </c>
      <c r="S134" t="str">
        <f t="shared" si="11"/>
        <v>100000-500000</v>
      </c>
    </row>
    <row r="135" spans="1:19" x14ac:dyDescent="0.25">
      <c r="A135" s="2">
        <f t="shared" ca="1" si="8"/>
        <v>41203</v>
      </c>
      <c r="B135" s="2">
        <v>41230</v>
      </c>
      <c r="C135">
        <v>27</v>
      </c>
      <c r="D135" t="s">
        <v>30</v>
      </c>
      <c r="E135">
        <v>59</v>
      </c>
      <c r="F135" t="s">
        <v>10</v>
      </c>
      <c r="G135" t="s">
        <v>20</v>
      </c>
      <c r="H135" t="s">
        <v>199</v>
      </c>
      <c r="I135" t="s">
        <v>17</v>
      </c>
      <c r="J135">
        <v>51657</v>
      </c>
      <c r="K135" s="3" t="s">
        <v>214</v>
      </c>
      <c r="L135">
        <f t="shared" si="9"/>
        <v>35</v>
      </c>
      <c r="M135">
        <f>VLOOKUP(G135,'Grouping Master'!C$2:J$102,8)</f>
        <v>0</v>
      </c>
      <c r="N135" t="s">
        <v>795</v>
      </c>
      <c r="O135" t="s">
        <v>750</v>
      </c>
      <c r="P135" t="s">
        <v>773</v>
      </c>
      <c r="Q135" t="s">
        <v>746</v>
      </c>
      <c r="R135">
        <f t="shared" si="10"/>
        <v>100000</v>
      </c>
      <c r="S135" t="str">
        <f t="shared" si="11"/>
        <v>100000-500000</v>
      </c>
    </row>
    <row r="136" spans="1:19" x14ac:dyDescent="0.25">
      <c r="A136" s="2">
        <f t="shared" ca="1" si="8"/>
        <v>41268</v>
      </c>
      <c r="B136" s="2"/>
      <c r="C136">
        <v>43</v>
      </c>
      <c r="D136" t="s">
        <v>140</v>
      </c>
      <c r="E136">
        <v>33</v>
      </c>
      <c r="F136" t="s">
        <v>7</v>
      </c>
      <c r="G136" t="s">
        <v>11</v>
      </c>
      <c r="H136" t="s">
        <v>213</v>
      </c>
      <c r="I136" t="s">
        <v>12</v>
      </c>
      <c r="J136">
        <v>166128</v>
      </c>
      <c r="K136" s="3" t="s">
        <v>214</v>
      </c>
      <c r="L136">
        <f t="shared" si="9"/>
        <v>21</v>
      </c>
      <c r="M136">
        <f>VLOOKUP(G136,'Grouping Master'!C$2:J$102,8)</f>
        <v>0</v>
      </c>
      <c r="N136" t="s">
        <v>795</v>
      </c>
      <c r="O136" t="s">
        <v>767</v>
      </c>
      <c r="P136" t="s">
        <v>767</v>
      </c>
      <c r="Q136" t="s">
        <v>749</v>
      </c>
      <c r="R136">
        <f t="shared" si="10"/>
        <v>100000</v>
      </c>
      <c r="S136" t="str">
        <f t="shared" si="11"/>
        <v>100000-500000</v>
      </c>
    </row>
    <row r="137" spans="1:19" x14ac:dyDescent="0.25">
      <c r="A137" s="2">
        <f t="shared" ca="1" si="8"/>
        <v>41177</v>
      </c>
      <c r="B137" s="2">
        <v>41215</v>
      </c>
      <c r="C137">
        <v>38</v>
      </c>
      <c r="D137" t="s">
        <v>99</v>
      </c>
      <c r="E137">
        <v>43</v>
      </c>
      <c r="F137" t="s">
        <v>10</v>
      </c>
      <c r="G137" t="s">
        <v>20</v>
      </c>
      <c r="H137" t="s">
        <v>199</v>
      </c>
      <c r="I137" t="s">
        <v>17</v>
      </c>
      <c r="J137">
        <v>51474</v>
      </c>
      <c r="K137" s="3" t="s">
        <v>214</v>
      </c>
      <c r="L137">
        <f t="shared" si="9"/>
        <v>35</v>
      </c>
      <c r="M137">
        <f>VLOOKUP(G137,'Grouping Master'!C$2:J$102,8)</f>
        <v>0</v>
      </c>
      <c r="N137" t="s">
        <v>795</v>
      </c>
      <c r="O137" t="s">
        <v>763</v>
      </c>
      <c r="P137" t="s">
        <v>764</v>
      </c>
      <c r="Q137" t="s">
        <v>765</v>
      </c>
      <c r="R137">
        <f t="shared" si="10"/>
        <v>100000</v>
      </c>
      <c r="S137" t="str">
        <f t="shared" si="11"/>
        <v>100000-500000</v>
      </c>
    </row>
    <row r="138" spans="1:19" x14ac:dyDescent="0.25">
      <c r="A138" s="2">
        <f t="shared" ca="1" si="8"/>
        <v>41178</v>
      </c>
      <c r="B138" s="2">
        <v>41215</v>
      </c>
      <c r="C138">
        <v>37</v>
      </c>
      <c r="D138" t="s">
        <v>69</v>
      </c>
      <c r="E138">
        <v>51</v>
      </c>
      <c r="F138" t="s">
        <v>10</v>
      </c>
      <c r="G138" t="s">
        <v>20</v>
      </c>
      <c r="H138" t="s">
        <v>216</v>
      </c>
      <c r="I138" t="s">
        <v>17</v>
      </c>
      <c r="J138">
        <v>41484</v>
      </c>
      <c r="K138" s="3" t="s">
        <v>214</v>
      </c>
      <c r="L138">
        <f t="shared" si="9"/>
        <v>35</v>
      </c>
      <c r="M138">
        <f>VLOOKUP(G138,'Grouping Master'!C$2:J$102,8)</f>
        <v>0</v>
      </c>
      <c r="N138" t="s">
        <v>795</v>
      </c>
      <c r="O138" t="s">
        <v>758</v>
      </c>
      <c r="P138" t="s">
        <v>769</v>
      </c>
      <c r="Q138" t="s">
        <v>749</v>
      </c>
      <c r="R138">
        <f t="shared" si="10"/>
        <v>100000</v>
      </c>
      <c r="S138" t="str">
        <f t="shared" si="11"/>
        <v>100000-500000</v>
      </c>
    </row>
    <row r="139" spans="1:19" x14ac:dyDescent="0.25">
      <c r="A139" s="2">
        <f t="shared" ca="1" si="8"/>
        <v>41169</v>
      </c>
      <c r="B139" s="2">
        <v>41203</v>
      </c>
      <c r="C139">
        <v>34</v>
      </c>
      <c r="D139" t="s">
        <v>143</v>
      </c>
      <c r="E139">
        <v>32</v>
      </c>
      <c r="F139" t="s">
        <v>10</v>
      </c>
      <c r="G139" t="s">
        <v>11</v>
      </c>
      <c r="H139" t="s">
        <v>213</v>
      </c>
      <c r="I139" t="s">
        <v>17</v>
      </c>
      <c r="J139">
        <v>53715</v>
      </c>
      <c r="K139" s="3" t="s">
        <v>214</v>
      </c>
      <c r="L139">
        <f t="shared" si="9"/>
        <v>21</v>
      </c>
      <c r="M139">
        <f>VLOOKUP(G139,'Grouping Master'!C$2:J$102,8)</f>
        <v>0</v>
      </c>
      <c r="N139" t="s">
        <v>795</v>
      </c>
      <c r="O139" t="s">
        <v>758</v>
      </c>
      <c r="P139" t="s">
        <v>783</v>
      </c>
      <c r="Q139" t="s">
        <v>749</v>
      </c>
      <c r="R139">
        <f t="shared" si="10"/>
        <v>100000</v>
      </c>
      <c r="S139" t="str">
        <f t="shared" si="11"/>
        <v>100000-500000</v>
      </c>
    </row>
    <row r="140" spans="1:19" x14ac:dyDescent="0.25">
      <c r="A140" s="2">
        <f t="shared" ca="1" si="8"/>
        <v>41157</v>
      </c>
      <c r="B140" s="2">
        <v>41191</v>
      </c>
      <c r="C140">
        <v>34</v>
      </c>
      <c r="D140" t="s">
        <v>131</v>
      </c>
      <c r="E140">
        <v>35</v>
      </c>
      <c r="F140" t="s">
        <v>10</v>
      </c>
      <c r="G140" t="s">
        <v>20</v>
      </c>
      <c r="H140" t="s">
        <v>199</v>
      </c>
      <c r="I140" t="s">
        <v>17</v>
      </c>
      <c r="J140">
        <v>39148</v>
      </c>
      <c r="K140" s="3" t="s">
        <v>214</v>
      </c>
      <c r="L140">
        <f t="shared" si="9"/>
        <v>35</v>
      </c>
      <c r="M140">
        <f>VLOOKUP(G140,'Grouping Master'!C$2:J$102,8)</f>
        <v>0</v>
      </c>
      <c r="N140" t="s">
        <v>795</v>
      </c>
      <c r="O140" t="s">
        <v>758</v>
      </c>
      <c r="P140" t="s">
        <v>759</v>
      </c>
      <c r="Q140" t="s">
        <v>749</v>
      </c>
      <c r="R140">
        <f t="shared" si="10"/>
        <v>100000</v>
      </c>
      <c r="S140" t="str">
        <f t="shared" si="11"/>
        <v>100000-500000</v>
      </c>
    </row>
    <row r="141" spans="1:19" x14ac:dyDescent="0.25">
      <c r="A141" s="2">
        <f t="shared" ca="1" si="8"/>
        <v>41186</v>
      </c>
      <c r="B141" s="2">
        <v>41221</v>
      </c>
      <c r="C141">
        <v>35</v>
      </c>
      <c r="D141" t="s">
        <v>145</v>
      </c>
      <c r="E141">
        <v>32</v>
      </c>
      <c r="F141" t="s">
        <v>10</v>
      </c>
      <c r="G141" t="s">
        <v>11</v>
      </c>
      <c r="H141" t="s">
        <v>213</v>
      </c>
      <c r="I141" t="s">
        <v>17</v>
      </c>
      <c r="J141">
        <v>103160</v>
      </c>
      <c r="K141" s="3" t="s">
        <v>214</v>
      </c>
      <c r="L141">
        <f t="shared" si="9"/>
        <v>21</v>
      </c>
      <c r="M141">
        <f>VLOOKUP(G141,'Grouping Master'!C$2:J$102,8)</f>
        <v>0</v>
      </c>
      <c r="N141" t="s">
        <v>795</v>
      </c>
      <c r="O141" t="s">
        <v>777</v>
      </c>
      <c r="P141" t="s">
        <v>778</v>
      </c>
      <c r="Q141" t="s">
        <v>749</v>
      </c>
      <c r="R141">
        <f t="shared" si="10"/>
        <v>100000</v>
      </c>
      <c r="S141" t="str">
        <f t="shared" si="11"/>
        <v>100000-500000</v>
      </c>
    </row>
    <row r="142" spans="1:19" x14ac:dyDescent="0.25">
      <c r="A142" s="2">
        <f t="shared" ca="1" si="8"/>
        <v>41169</v>
      </c>
      <c r="B142" s="2">
        <v>41212</v>
      </c>
      <c r="C142">
        <v>43</v>
      </c>
      <c r="D142" t="s">
        <v>146</v>
      </c>
      <c r="E142">
        <v>31</v>
      </c>
      <c r="F142" t="s">
        <v>10</v>
      </c>
      <c r="G142" t="s">
        <v>11</v>
      </c>
      <c r="H142" t="s">
        <v>213</v>
      </c>
      <c r="I142" t="s">
        <v>17</v>
      </c>
      <c r="J142">
        <v>239769</v>
      </c>
      <c r="K142" s="3" t="s">
        <v>214</v>
      </c>
      <c r="L142">
        <f t="shared" si="9"/>
        <v>21</v>
      </c>
      <c r="M142">
        <f>VLOOKUP(G142,'Grouping Master'!C$2:J$102,8)</f>
        <v>0</v>
      </c>
      <c r="N142" t="s">
        <v>795</v>
      </c>
      <c r="O142" t="s">
        <v>762</v>
      </c>
      <c r="P142" t="s">
        <v>784</v>
      </c>
      <c r="Q142" t="s">
        <v>746</v>
      </c>
      <c r="R142">
        <f t="shared" si="10"/>
        <v>100000</v>
      </c>
      <c r="S142" t="str">
        <f t="shared" si="11"/>
        <v>100000-500000</v>
      </c>
    </row>
    <row r="143" spans="1:19" x14ac:dyDescent="0.25">
      <c r="A143" s="2">
        <f t="shared" ca="1" si="8"/>
        <v>41153</v>
      </c>
      <c r="B143" s="2">
        <v>41195</v>
      </c>
      <c r="C143">
        <v>42</v>
      </c>
      <c r="D143" t="s">
        <v>147</v>
      </c>
      <c r="E143">
        <v>31</v>
      </c>
      <c r="F143" t="s">
        <v>7</v>
      </c>
      <c r="G143" t="s">
        <v>11</v>
      </c>
      <c r="H143" t="s">
        <v>213</v>
      </c>
      <c r="I143" t="s">
        <v>17</v>
      </c>
      <c r="J143">
        <v>138150</v>
      </c>
      <c r="K143" s="3" t="s">
        <v>214</v>
      </c>
      <c r="L143">
        <f t="shared" si="9"/>
        <v>21</v>
      </c>
      <c r="M143">
        <f>VLOOKUP(G143,'Grouping Master'!C$2:J$102,8)</f>
        <v>0</v>
      </c>
      <c r="N143" t="s">
        <v>795</v>
      </c>
      <c r="O143" t="s">
        <v>762</v>
      </c>
      <c r="P143" t="s">
        <v>791</v>
      </c>
      <c r="Q143" t="s">
        <v>746</v>
      </c>
      <c r="R143">
        <f t="shared" si="10"/>
        <v>100000</v>
      </c>
      <c r="S143" t="str">
        <f t="shared" si="11"/>
        <v>100000-500000</v>
      </c>
    </row>
    <row r="144" spans="1:19" x14ac:dyDescent="0.25">
      <c r="A144" s="2">
        <f t="shared" ca="1" si="8"/>
        <v>41179</v>
      </c>
      <c r="B144" s="2">
        <v>41220</v>
      </c>
      <c r="C144">
        <v>41</v>
      </c>
      <c r="D144" t="s">
        <v>148</v>
      </c>
      <c r="E144">
        <v>31</v>
      </c>
      <c r="F144" t="s">
        <v>7</v>
      </c>
      <c r="G144" t="s">
        <v>11</v>
      </c>
      <c r="H144" t="s">
        <v>213</v>
      </c>
      <c r="I144" t="s">
        <v>8</v>
      </c>
      <c r="J144">
        <v>60526</v>
      </c>
      <c r="K144" s="3" t="s">
        <v>214</v>
      </c>
      <c r="L144">
        <f t="shared" si="9"/>
        <v>21</v>
      </c>
      <c r="M144">
        <f>VLOOKUP(G144,'Grouping Master'!C$2:J$102,8)</f>
        <v>0</v>
      </c>
      <c r="N144" t="s">
        <v>795</v>
      </c>
      <c r="O144" t="s">
        <v>760</v>
      </c>
      <c r="P144" t="s">
        <v>779</v>
      </c>
      <c r="Q144" t="s">
        <v>765</v>
      </c>
      <c r="R144">
        <f t="shared" si="10"/>
        <v>100000</v>
      </c>
      <c r="S144" t="str">
        <f t="shared" si="11"/>
        <v>100000-500000</v>
      </c>
    </row>
    <row r="145" spans="1:19" x14ac:dyDescent="0.25">
      <c r="A145" s="2">
        <f t="shared" ca="1" si="8"/>
        <v>41304</v>
      </c>
      <c r="B145" s="2"/>
      <c r="C145">
        <v>7</v>
      </c>
      <c r="D145" t="s">
        <v>149</v>
      </c>
      <c r="E145">
        <v>30</v>
      </c>
      <c r="F145" t="s">
        <v>7</v>
      </c>
      <c r="G145" t="s">
        <v>11</v>
      </c>
      <c r="H145" t="s">
        <v>213</v>
      </c>
      <c r="I145" t="s">
        <v>12</v>
      </c>
      <c r="J145">
        <v>158368</v>
      </c>
      <c r="K145" s="3" t="s">
        <v>214</v>
      </c>
      <c r="L145">
        <f t="shared" si="9"/>
        <v>21</v>
      </c>
      <c r="M145">
        <f>VLOOKUP(G145,'Grouping Master'!C$2:J$102,8)</f>
        <v>0</v>
      </c>
      <c r="N145" t="s">
        <v>795</v>
      </c>
      <c r="O145" t="s">
        <v>760</v>
      </c>
      <c r="P145" t="s">
        <v>786</v>
      </c>
      <c r="Q145" t="s">
        <v>746</v>
      </c>
      <c r="R145">
        <f t="shared" si="10"/>
        <v>100000</v>
      </c>
      <c r="S145" t="str">
        <f t="shared" si="11"/>
        <v>100000-500000</v>
      </c>
    </row>
    <row r="146" spans="1:19" x14ac:dyDescent="0.25">
      <c r="A146" s="2">
        <f t="shared" ca="1" si="8"/>
        <v>41186</v>
      </c>
      <c r="B146" s="2">
        <v>41194</v>
      </c>
      <c r="C146">
        <v>8</v>
      </c>
      <c r="D146" t="s">
        <v>150</v>
      </c>
      <c r="E146">
        <v>30</v>
      </c>
      <c r="F146" t="s">
        <v>10</v>
      </c>
      <c r="G146" t="s">
        <v>11</v>
      </c>
      <c r="H146" t="s">
        <v>213</v>
      </c>
      <c r="I146" t="s">
        <v>17</v>
      </c>
      <c r="J146">
        <v>197275</v>
      </c>
      <c r="K146" s="3" t="s">
        <v>214</v>
      </c>
      <c r="L146">
        <f t="shared" si="9"/>
        <v>21</v>
      </c>
      <c r="M146">
        <f>VLOOKUP(G146,'Grouping Master'!C$2:J$102,8)</f>
        <v>0</v>
      </c>
      <c r="N146" t="s">
        <v>795</v>
      </c>
      <c r="O146" t="s">
        <v>760</v>
      </c>
      <c r="P146" t="s">
        <v>793</v>
      </c>
      <c r="Q146" t="s">
        <v>746</v>
      </c>
      <c r="R146">
        <f t="shared" si="10"/>
        <v>100000</v>
      </c>
      <c r="S146" t="str">
        <f t="shared" si="11"/>
        <v>100000-500000</v>
      </c>
    </row>
    <row r="147" spans="1:19" x14ac:dyDescent="0.25">
      <c r="A147" s="2">
        <f ca="1">IF(B147="",TODAY()-C147,B147-C147)</f>
        <v>41268</v>
      </c>
      <c r="B147" s="2"/>
      <c r="C147">
        <v>43</v>
      </c>
      <c r="D147" t="s">
        <v>151</v>
      </c>
      <c r="E147">
        <v>30</v>
      </c>
      <c r="F147" t="s">
        <v>10</v>
      </c>
      <c r="G147" t="s">
        <v>11</v>
      </c>
      <c r="H147" t="s">
        <v>213</v>
      </c>
      <c r="I147" t="s">
        <v>12</v>
      </c>
      <c r="J147">
        <v>67860</v>
      </c>
      <c r="K147" s="3" t="s">
        <v>214</v>
      </c>
      <c r="L147">
        <f t="shared" si="9"/>
        <v>21</v>
      </c>
      <c r="M147">
        <f>VLOOKUP(G147,'Grouping Master'!C$2:J$102,8)</f>
        <v>0</v>
      </c>
      <c r="N147" t="s">
        <v>795</v>
      </c>
      <c r="O147" t="s">
        <v>756</v>
      </c>
      <c r="P147" t="s">
        <v>789</v>
      </c>
      <c r="Q147" t="s">
        <v>746</v>
      </c>
      <c r="R147">
        <f t="shared" si="10"/>
        <v>100000</v>
      </c>
      <c r="S147" t="str">
        <f t="shared" si="11"/>
        <v>100000-500000</v>
      </c>
    </row>
    <row r="148" spans="1:19" x14ac:dyDescent="0.25">
      <c r="A148" s="2">
        <f t="shared" ref="A148:A173" ca="1" si="12">IF(B148="",TODAY()-C148,B148-C148)</f>
        <v>41277</v>
      </c>
      <c r="B148" s="2"/>
      <c r="C148">
        <v>34</v>
      </c>
      <c r="D148" t="s">
        <v>152</v>
      </c>
      <c r="E148">
        <v>30</v>
      </c>
      <c r="F148" t="s">
        <v>10</v>
      </c>
      <c r="G148" t="s">
        <v>11</v>
      </c>
      <c r="H148" t="s">
        <v>213</v>
      </c>
      <c r="I148" t="s">
        <v>12</v>
      </c>
      <c r="J148">
        <v>135005</v>
      </c>
      <c r="K148" s="3" t="s">
        <v>214</v>
      </c>
      <c r="L148">
        <f t="shared" si="9"/>
        <v>21</v>
      </c>
      <c r="M148">
        <f>VLOOKUP(G148,'Grouping Master'!C$2:J$102,8)</f>
        <v>0</v>
      </c>
      <c r="N148" t="s">
        <v>795</v>
      </c>
      <c r="O148" t="s">
        <v>756</v>
      </c>
      <c r="P148" t="s">
        <v>757</v>
      </c>
      <c r="Q148" t="s">
        <v>746</v>
      </c>
      <c r="R148">
        <f t="shared" si="10"/>
        <v>100000</v>
      </c>
      <c r="S148" t="str">
        <f t="shared" si="11"/>
        <v>100000-500000</v>
      </c>
    </row>
    <row r="149" spans="1:19" x14ac:dyDescent="0.25">
      <c r="A149" s="2">
        <f t="shared" ca="1" si="12"/>
        <v>41160</v>
      </c>
      <c r="B149" s="2">
        <v>41214</v>
      </c>
      <c r="C149">
        <v>54</v>
      </c>
      <c r="D149" t="s">
        <v>225</v>
      </c>
      <c r="E149">
        <v>30</v>
      </c>
      <c r="F149" t="s">
        <v>10</v>
      </c>
      <c r="G149" t="s">
        <v>46</v>
      </c>
      <c r="H149" t="s">
        <v>227</v>
      </c>
      <c r="I149" t="s">
        <v>17</v>
      </c>
      <c r="J149">
        <v>180439</v>
      </c>
      <c r="K149" s="3" t="s">
        <v>228</v>
      </c>
      <c r="L149">
        <f t="shared" si="9"/>
        <v>35</v>
      </c>
      <c r="M149">
        <f>VLOOKUP(G149,'Grouping Master'!C$2:J$102,8)</f>
        <v>0</v>
      </c>
      <c r="N149" t="s">
        <v>795</v>
      </c>
      <c r="O149" t="s">
        <v>747</v>
      </c>
      <c r="P149" t="s">
        <v>771</v>
      </c>
      <c r="Q149" t="s">
        <v>749</v>
      </c>
      <c r="R149">
        <f t="shared" si="10"/>
        <v>100000</v>
      </c>
      <c r="S149" t="str">
        <f t="shared" si="11"/>
        <v>100000-500000</v>
      </c>
    </row>
    <row r="150" spans="1:19" x14ac:dyDescent="0.25">
      <c r="A150" s="2">
        <f t="shared" ca="1" si="12"/>
        <v>41094</v>
      </c>
      <c r="B150" s="2">
        <v>41183</v>
      </c>
      <c r="C150">
        <v>89</v>
      </c>
      <c r="D150" t="s">
        <v>153</v>
      </c>
      <c r="E150">
        <v>29</v>
      </c>
      <c r="F150" t="s">
        <v>7</v>
      </c>
      <c r="G150" t="s">
        <v>11</v>
      </c>
      <c r="H150" t="s">
        <v>213</v>
      </c>
      <c r="I150" t="s">
        <v>17</v>
      </c>
      <c r="J150">
        <v>169776</v>
      </c>
      <c r="K150" s="3" t="s">
        <v>214</v>
      </c>
      <c r="L150">
        <f t="shared" si="9"/>
        <v>21</v>
      </c>
      <c r="M150">
        <f>VLOOKUP(G150,'Grouping Master'!C$2:J$102,8)</f>
        <v>0</v>
      </c>
      <c r="N150" t="s">
        <v>795</v>
      </c>
      <c r="O150" t="s">
        <v>747</v>
      </c>
      <c r="P150" t="s">
        <v>772</v>
      </c>
      <c r="Q150" t="s">
        <v>746</v>
      </c>
      <c r="R150">
        <f t="shared" si="10"/>
        <v>100000</v>
      </c>
      <c r="S150" t="str">
        <f t="shared" si="11"/>
        <v>100000-500000</v>
      </c>
    </row>
    <row r="151" spans="1:19" x14ac:dyDescent="0.25">
      <c r="A151" s="2">
        <f t="shared" ca="1" si="12"/>
        <v>41149</v>
      </c>
      <c r="B151" s="2">
        <v>41197</v>
      </c>
      <c r="C151">
        <v>48</v>
      </c>
      <c r="D151" t="s">
        <v>154</v>
      </c>
      <c r="E151">
        <v>29</v>
      </c>
      <c r="F151" t="s">
        <v>7</v>
      </c>
      <c r="G151" t="s">
        <v>11</v>
      </c>
      <c r="H151" t="s">
        <v>213</v>
      </c>
      <c r="I151" t="s">
        <v>17</v>
      </c>
      <c r="J151">
        <v>202212</v>
      </c>
      <c r="K151" s="3" t="s">
        <v>214</v>
      </c>
      <c r="L151">
        <f t="shared" si="9"/>
        <v>21</v>
      </c>
      <c r="M151">
        <f>VLOOKUP(G151,'Grouping Master'!C$2:J$102,8)</f>
        <v>0</v>
      </c>
      <c r="N151" t="s">
        <v>795</v>
      </c>
      <c r="O151" t="s">
        <v>747</v>
      </c>
      <c r="P151" t="s">
        <v>776</v>
      </c>
      <c r="Q151" t="s">
        <v>765</v>
      </c>
      <c r="R151">
        <f t="shared" si="10"/>
        <v>100000</v>
      </c>
      <c r="S151" t="str">
        <f t="shared" si="11"/>
        <v>100000-500000</v>
      </c>
    </row>
    <row r="152" spans="1:19" x14ac:dyDescent="0.25">
      <c r="A152" s="2">
        <f t="shared" ca="1" si="12"/>
        <v>41278</v>
      </c>
      <c r="B152" s="2"/>
      <c r="C152">
        <v>33</v>
      </c>
      <c r="D152" t="s">
        <v>63</v>
      </c>
      <c r="E152">
        <v>52</v>
      </c>
      <c r="F152" t="s">
        <v>7</v>
      </c>
      <c r="G152" t="s">
        <v>20</v>
      </c>
      <c r="H152" t="s">
        <v>216</v>
      </c>
      <c r="I152" t="s">
        <v>12</v>
      </c>
      <c r="J152">
        <v>36713</v>
      </c>
      <c r="K152" s="3" t="s">
        <v>214</v>
      </c>
      <c r="L152">
        <f t="shared" si="9"/>
        <v>35</v>
      </c>
      <c r="M152">
        <f>VLOOKUP(G152,'Grouping Master'!C$2:J$102,8)</f>
        <v>0</v>
      </c>
      <c r="N152" t="s">
        <v>795</v>
      </c>
      <c r="O152" t="s">
        <v>747</v>
      </c>
      <c r="P152" t="s">
        <v>787</v>
      </c>
      <c r="Q152" t="s">
        <v>749</v>
      </c>
      <c r="R152">
        <f t="shared" si="10"/>
        <v>100000</v>
      </c>
      <c r="S152" t="str">
        <f t="shared" si="11"/>
        <v>100000-500000</v>
      </c>
    </row>
    <row r="153" spans="1:19" x14ac:dyDescent="0.25">
      <c r="A153" s="2">
        <f t="shared" ca="1" si="12"/>
        <v>41137</v>
      </c>
      <c r="B153" s="2">
        <v>41191</v>
      </c>
      <c r="C153">
        <v>54</v>
      </c>
      <c r="D153" t="s">
        <v>156</v>
      </c>
      <c r="E153">
        <v>29</v>
      </c>
      <c r="F153" t="s">
        <v>10</v>
      </c>
      <c r="G153" t="s">
        <v>11</v>
      </c>
      <c r="H153" t="s">
        <v>213</v>
      </c>
      <c r="I153" t="s">
        <v>8</v>
      </c>
      <c r="J153">
        <v>65533</v>
      </c>
      <c r="K153" s="3" t="s">
        <v>214</v>
      </c>
      <c r="L153">
        <f t="shared" si="9"/>
        <v>21</v>
      </c>
      <c r="M153">
        <f>VLOOKUP(G153,'Grouping Master'!C$2:J$102,8)</f>
        <v>0</v>
      </c>
      <c r="N153" t="s">
        <v>795</v>
      </c>
      <c r="O153" t="s">
        <v>747</v>
      </c>
      <c r="P153" t="s">
        <v>754</v>
      </c>
      <c r="Q153" t="s">
        <v>746</v>
      </c>
      <c r="R153">
        <f t="shared" si="10"/>
        <v>100000</v>
      </c>
      <c r="S153" t="str">
        <f t="shared" si="11"/>
        <v>100000-500000</v>
      </c>
    </row>
    <row r="154" spans="1:19" x14ac:dyDescent="0.25">
      <c r="A154" s="2">
        <f t="shared" ca="1" si="12"/>
        <v>41159</v>
      </c>
      <c r="B154" s="2">
        <v>41211</v>
      </c>
      <c r="C154">
        <v>52</v>
      </c>
      <c r="D154" t="s">
        <v>157</v>
      </c>
      <c r="E154">
        <v>29</v>
      </c>
      <c r="F154" t="s">
        <v>7</v>
      </c>
      <c r="G154" t="s">
        <v>11</v>
      </c>
      <c r="H154" t="s">
        <v>213</v>
      </c>
      <c r="I154" t="s">
        <v>8</v>
      </c>
      <c r="J154">
        <v>35471</v>
      </c>
      <c r="K154" s="3" t="s">
        <v>214</v>
      </c>
      <c r="L154">
        <f t="shared" si="9"/>
        <v>21</v>
      </c>
      <c r="M154">
        <f>VLOOKUP(G154,'Grouping Master'!C$2:J$102,8)</f>
        <v>0</v>
      </c>
      <c r="N154" t="s">
        <v>795</v>
      </c>
      <c r="O154" t="s">
        <v>747</v>
      </c>
      <c r="P154" t="s">
        <v>766</v>
      </c>
      <c r="Q154" t="s">
        <v>746</v>
      </c>
      <c r="R154">
        <f t="shared" si="10"/>
        <v>100000</v>
      </c>
      <c r="S154" t="str">
        <f t="shared" si="11"/>
        <v>100000-500000</v>
      </c>
    </row>
    <row r="155" spans="1:19" x14ac:dyDescent="0.25">
      <c r="A155" s="2">
        <f t="shared" ca="1" si="12"/>
        <v>41165</v>
      </c>
      <c r="B155" s="2">
        <v>41217</v>
      </c>
      <c r="C155">
        <v>52</v>
      </c>
      <c r="D155" t="s">
        <v>158</v>
      </c>
      <c r="E155">
        <v>29</v>
      </c>
      <c r="F155" t="s">
        <v>10</v>
      </c>
      <c r="G155" t="s">
        <v>11</v>
      </c>
      <c r="H155" t="s">
        <v>213</v>
      </c>
      <c r="I155" t="s">
        <v>8</v>
      </c>
      <c r="J155">
        <v>26688</v>
      </c>
      <c r="K155" s="3" t="s">
        <v>214</v>
      </c>
      <c r="L155">
        <f t="shared" si="9"/>
        <v>21</v>
      </c>
      <c r="M155">
        <f>VLOOKUP(G155,'Grouping Master'!C$2:J$102,8)</f>
        <v>0</v>
      </c>
      <c r="N155" t="s">
        <v>795</v>
      </c>
      <c r="O155" t="s">
        <v>747</v>
      </c>
      <c r="P155" t="s">
        <v>782</v>
      </c>
      <c r="Q155" t="s">
        <v>749</v>
      </c>
      <c r="R155">
        <f t="shared" si="10"/>
        <v>100000</v>
      </c>
      <c r="S155" t="str">
        <f t="shared" si="11"/>
        <v>100000-500000</v>
      </c>
    </row>
    <row r="156" spans="1:19" x14ac:dyDescent="0.25">
      <c r="A156" s="2">
        <f t="shared" ca="1" si="12"/>
        <v>41166</v>
      </c>
      <c r="B156" s="2">
        <v>41200</v>
      </c>
      <c r="C156">
        <v>34</v>
      </c>
      <c r="D156" t="s">
        <v>174</v>
      </c>
      <c r="E156">
        <v>26</v>
      </c>
      <c r="F156" t="s">
        <v>10</v>
      </c>
      <c r="G156" t="s">
        <v>20</v>
      </c>
      <c r="H156" t="s">
        <v>216</v>
      </c>
      <c r="I156" t="s">
        <v>8</v>
      </c>
      <c r="J156">
        <v>29327</v>
      </c>
      <c r="K156" s="3" t="s">
        <v>214</v>
      </c>
      <c r="L156">
        <f t="shared" si="9"/>
        <v>35</v>
      </c>
      <c r="M156">
        <f>VLOOKUP(G156,'Grouping Master'!C$2:J$102,8)</f>
        <v>0</v>
      </c>
      <c r="N156" t="s">
        <v>795</v>
      </c>
      <c r="O156" t="s">
        <v>747</v>
      </c>
      <c r="P156" t="s">
        <v>770</v>
      </c>
      <c r="Q156" t="s">
        <v>746</v>
      </c>
      <c r="R156">
        <f t="shared" si="10"/>
        <v>100000</v>
      </c>
      <c r="S156" t="str">
        <f t="shared" si="11"/>
        <v>100000-500000</v>
      </c>
    </row>
    <row r="157" spans="1:19" x14ac:dyDescent="0.25">
      <c r="A157" s="2">
        <f t="shared" ca="1" si="12"/>
        <v>41179</v>
      </c>
      <c r="B157" s="2">
        <v>41233</v>
      </c>
      <c r="C157">
        <v>54</v>
      </c>
      <c r="D157" t="s">
        <v>160</v>
      </c>
      <c r="E157">
        <v>29</v>
      </c>
      <c r="F157" t="s">
        <v>7</v>
      </c>
      <c r="G157" t="s">
        <v>11</v>
      </c>
      <c r="H157" t="s">
        <v>213</v>
      </c>
      <c r="I157" t="s">
        <v>17</v>
      </c>
      <c r="J157">
        <v>23886</v>
      </c>
      <c r="K157" s="3" t="s">
        <v>214</v>
      </c>
      <c r="L157">
        <f t="shared" si="9"/>
        <v>21</v>
      </c>
      <c r="M157">
        <f>VLOOKUP(G157,'Grouping Master'!C$2:J$102,8)</f>
        <v>0</v>
      </c>
      <c r="N157" t="s">
        <v>795</v>
      </c>
      <c r="O157" t="s">
        <v>747</v>
      </c>
      <c r="P157" t="s">
        <v>780</v>
      </c>
      <c r="Q157" t="s">
        <v>746</v>
      </c>
      <c r="R157">
        <f t="shared" si="10"/>
        <v>100000</v>
      </c>
      <c r="S157" t="str">
        <f t="shared" si="11"/>
        <v>100000-500000</v>
      </c>
    </row>
    <row r="158" spans="1:19" x14ac:dyDescent="0.25">
      <c r="A158" s="2">
        <f t="shared" ca="1" si="12"/>
        <v>41255</v>
      </c>
      <c r="B158" s="2"/>
      <c r="C158">
        <v>56</v>
      </c>
      <c r="D158" t="s">
        <v>161</v>
      </c>
      <c r="E158">
        <v>28</v>
      </c>
      <c r="F158" t="s">
        <v>7</v>
      </c>
      <c r="G158" t="s">
        <v>11</v>
      </c>
      <c r="H158" t="s">
        <v>213</v>
      </c>
      <c r="I158" t="s">
        <v>12</v>
      </c>
      <c r="J158">
        <v>28574</v>
      </c>
      <c r="K158" s="3" t="s">
        <v>214</v>
      </c>
      <c r="L158">
        <f t="shared" si="9"/>
        <v>21</v>
      </c>
      <c r="M158">
        <f>VLOOKUP(G158,'Grouping Master'!C$2:J$102,8)</f>
        <v>0</v>
      </c>
      <c r="N158" t="s">
        <v>795</v>
      </c>
      <c r="O158" t="s">
        <v>747</v>
      </c>
      <c r="P158" t="s">
        <v>748</v>
      </c>
      <c r="Q158" t="s">
        <v>746</v>
      </c>
      <c r="R158">
        <f t="shared" si="10"/>
        <v>100000</v>
      </c>
      <c r="S158" t="str">
        <f t="shared" si="11"/>
        <v>100000-500000</v>
      </c>
    </row>
    <row r="159" spans="1:19" x14ac:dyDescent="0.25">
      <c r="A159" s="2">
        <f t="shared" ca="1" si="12"/>
        <v>41300</v>
      </c>
      <c r="B159" s="2"/>
      <c r="C159">
        <v>11</v>
      </c>
      <c r="D159" t="s">
        <v>162</v>
      </c>
      <c r="E159">
        <v>28</v>
      </c>
      <c r="F159" t="s">
        <v>7</v>
      </c>
      <c r="G159" t="s">
        <v>197</v>
      </c>
      <c r="H159" t="s">
        <v>180</v>
      </c>
      <c r="I159" t="s">
        <v>12</v>
      </c>
      <c r="J159">
        <v>240666</v>
      </c>
      <c r="K159" s="3" t="s">
        <v>210</v>
      </c>
      <c r="L159">
        <f t="shared" si="9"/>
        <v>15</v>
      </c>
      <c r="M159">
        <f>VLOOKUP(G159,'Grouping Master'!C$2:J$102,8)</f>
        <v>0</v>
      </c>
      <c r="N159" t="s">
        <v>795</v>
      </c>
      <c r="O159" t="s">
        <v>755</v>
      </c>
      <c r="P159" t="s">
        <v>794</v>
      </c>
      <c r="Q159" t="s">
        <v>746</v>
      </c>
      <c r="R159">
        <f t="shared" si="10"/>
        <v>100000</v>
      </c>
      <c r="S159" t="str">
        <f t="shared" si="11"/>
        <v>100000-500000</v>
      </c>
    </row>
    <row r="160" spans="1:19" x14ac:dyDescent="0.25">
      <c r="A160" s="2">
        <f t="shared" ca="1" si="12"/>
        <v>41200</v>
      </c>
      <c r="B160" s="2">
        <v>41212</v>
      </c>
      <c r="C160">
        <v>12</v>
      </c>
      <c r="D160" t="s">
        <v>163</v>
      </c>
      <c r="E160">
        <v>28</v>
      </c>
      <c r="F160" t="s">
        <v>7</v>
      </c>
      <c r="G160" t="s">
        <v>197</v>
      </c>
      <c r="H160" t="s">
        <v>180</v>
      </c>
      <c r="I160" t="s">
        <v>17</v>
      </c>
      <c r="J160">
        <v>71349</v>
      </c>
      <c r="K160" s="3" t="s">
        <v>210</v>
      </c>
      <c r="L160">
        <f t="shared" si="9"/>
        <v>15</v>
      </c>
      <c r="M160">
        <f>VLOOKUP(G160,'Grouping Master'!C$2:J$102,8)</f>
        <v>0</v>
      </c>
      <c r="N160" t="s">
        <v>795</v>
      </c>
      <c r="O160" t="s">
        <v>761</v>
      </c>
      <c r="P160" t="s">
        <v>781</v>
      </c>
      <c r="Q160" t="s">
        <v>765</v>
      </c>
      <c r="R160">
        <f t="shared" si="10"/>
        <v>100000</v>
      </c>
      <c r="S160" t="str">
        <f t="shared" si="11"/>
        <v>100000-500000</v>
      </c>
    </row>
    <row r="161" spans="1:19" x14ac:dyDescent="0.25">
      <c r="A161" s="2">
        <f t="shared" ca="1" si="12"/>
        <v>41268</v>
      </c>
      <c r="B161" s="2"/>
      <c r="C161">
        <v>43</v>
      </c>
      <c r="D161" t="s">
        <v>119</v>
      </c>
      <c r="E161">
        <v>38</v>
      </c>
      <c r="F161" t="s">
        <v>10</v>
      </c>
      <c r="G161" t="s">
        <v>20</v>
      </c>
      <c r="H161" t="s">
        <v>216</v>
      </c>
      <c r="I161" t="s">
        <v>12</v>
      </c>
      <c r="J161">
        <v>27439</v>
      </c>
      <c r="K161" s="3" t="s">
        <v>214</v>
      </c>
      <c r="L161">
        <f t="shared" si="9"/>
        <v>35</v>
      </c>
      <c r="M161">
        <f>VLOOKUP(G161,'Grouping Master'!C$2:J$102,8)</f>
        <v>0</v>
      </c>
      <c r="N161" t="s">
        <v>795</v>
      </c>
      <c r="O161" t="s">
        <v>758</v>
      </c>
      <c r="P161" t="s">
        <v>759</v>
      </c>
      <c r="Q161" t="s">
        <v>749</v>
      </c>
      <c r="R161">
        <f t="shared" si="10"/>
        <v>100000</v>
      </c>
      <c r="S161" t="str">
        <f t="shared" si="11"/>
        <v>100000-500000</v>
      </c>
    </row>
    <row r="162" spans="1:19" x14ac:dyDescent="0.25">
      <c r="A162" s="2">
        <f t="shared" ca="1" si="12"/>
        <v>41153</v>
      </c>
      <c r="B162" s="2">
        <v>41208</v>
      </c>
      <c r="C162">
        <v>55</v>
      </c>
      <c r="D162" t="s">
        <v>165</v>
      </c>
      <c r="E162">
        <v>27</v>
      </c>
      <c r="F162" t="s">
        <v>7</v>
      </c>
      <c r="G162" t="s">
        <v>11</v>
      </c>
      <c r="H162" t="s">
        <v>213</v>
      </c>
      <c r="I162" t="s">
        <v>8</v>
      </c>
      <c r="J162">
        <v>229302</v>
      </c>
      <c r="K162" s="3" t="s">
        <v>214</v>
      </c>
      <c r="L162">
        <f t="shared" si="9"/>
        <v>21</v>
      </c>
      <c r="M162">
        <f>VLOOKUP(G162,'Grouping Master'!C$2:J$102,8)</f>
        <v>0</v>
      </c>
      <c r="N162" t="s">
        <v>795</v>
      </c>
      <c r="O162" t="s">
        <v>777</v>
      </c>
      <c r="P162" t="s">
        <v>778</v>
      </c>
      <c r="Q162" t="s">
        <v>749</v>
      </c>
      <c r="R162">
        <f t="shared" si="10"/>
        <v>100000</v>
      </c>
      <c r="S162" t="str">
        <f t="shared" si="11"/>
        <v>100000-500000</v>
      </c>
    </row>
    <row r="163" spans="1:19" x14ac:dyDescent="0.25">
      <c r="A163" s="2">
        <f t="shared" ca="1" si="12"/>
        <v>41299</v>
      </c>
      <c r="B163" s="2"/>
      <c r="C163">
        <v>12</v>
      </c>
      <c r="D163" t="s">
        <v>166</v>
      </c>
      <c r="E163">
        <v>27</v>
      </c>
      <c r="F163" t="s">
        <v>7</v>
      </c>
      <c r="G163" t="s">
        <v>11</v>
      </c>
      <c r="H163" t="s">
        <v>213</v>
      </c>
      <c r="I163" t="s">
        <v>12</v>
      </c>
      <c r="J163">
        <v>84939</v>
      </c>
      <c r="K163" s="3" t="s">
        <v>215</v>
      </c>
      <c r="L163">
        <f t="shared" si="9"/>
        <v>21</v>
      </c>
      <c r="M163">
        <f>VLOOKUP(G163,'Grouping Master'!C$2:J$102,8)</f>
        <v>0</v>
      </c>
      <c r="N163" t="s">
        <v>795</v>
      </c>
      <c r="O163" t="s">
        <v>762</v>
      </c>
      <c r="P163" t="s">
        <v>784</v>
      </c>
      <c r="Q163" t="s">
        <v>746</v>
      </c>
      <c r="R163">
        <f t="shared" si="10"/>
        <v>100000</v>
      </c>
      <c r="S163" t="str">
        <f t="shared" si="11"/>
        <v>100000-500000</v>
      </c>
    </row>
    <row r="164" spans="1:19" x14ac:dyDescent="0.25">
      <c r="A164" s="2">
        <f t="shared" ca="1" si="12"/>
        <v>41295</v>
      </c>
      <c r="B164" s="2"/>
      <c r="C164">
        <v>16</v>
      </c>
      <c r="D164" t="s">
        <v>167</v>
      </c>
      <c r="E164">
        <v>27</v>
      </c>
      <c r="F164" t="s">
        <v>10</v>
      </c>
      <c r="G164" t="s">
        <v>11</v>
      </c>
      <c r="H164" t="s">
        <v>213</v>
      </c>
      <c r="I164" t="s">
        <v>12</v>
      </c>
      <c r="J164">
        <v>153660</v>
      </c>
      <c r="K164" s="3" t="s">
        <v>215</v>
      </c>
      <c r="L164">
        <f t="shared" si="9"/>
        <v>21</v>
      </c>
      <c r="M164">
        <f>VLOOKUP(G164,'Grouping Master'!C$2:J$102,8)</f>
        <v>0</v>
      </c>
      <c r="N164" t="s">
        <v>795</v>
      </c>
      <c r="O164" t="s">
        <v>762</v>
      </c>
      <c r="P164" t="s">
        <v>791</v>
      </c>
      <c r="Q164" t="s">
        <v>746</v>
      </c>
      <c r="R164">
        <f t="shared" si="10"/>
        <v>100000</v>
      </c>
      <c r="S164" t="str">
        <f t="shared" si="11"/>
        <v>100000-500000</v>
      </c>
    </row>
    <row r="165" spans="1:19" x14ac:dyDescent="0.25">
      <c r="A165" s="2">
        <f t="shared" ca="1" si="12"/>
        <v>41286</v>
      </c>
      <c r="B165" s="2"/>
      <c r="C165">
        <v>25</v>
      </c>
      <c r="D165" t="s">
        <v>45</v>
      </c>
      <c r="E165">
        <v>55</v>
      </c>
      <c r="F165" t="s">
        <v>7</v>
      </c>
      <c r="G165" t="s">
        <v>20</v>
      </c>
      <c r="H165" t="s">
        <v>216</v>
      </c>
      <c r="I165" t="s">
        <v>12</v>
      </c>
      <c r="J165">
        <v>26559</v>
      </c>
      <c r="K165" s="3" t="s">
        <v>214</v>
      </c>
      <c r="L165">
        <f t="shared" si="9"/>
        <v>35</v>
      </c>
      <c r="M165">
        <f>VLOOKUP(G165,'Grouping Master'!C$2:J$102,8)</f>
        <v>0</v>
      </c>
      <c r="N165" t="s">
        <v>795</v>
      </c>
      <c r="O165" t="s">
        <v>760</v>
      </c>
      <c r="P165" t="s">
        <v>779</v>
      </c>
      <c r="Q165" t="s">
        <v>765</v>
      </c>
      <c r="R165">
        <f t="shared" si="10"/>
        <v>100000</v>
      </c>
      <c r="S165" t="str">
        <f t="shared" si="11"/>
        <v>100000-500000</v>
      </c>
    </row>
    <row r="166" spans="1:19" x14ac:dyDescent="0.25">
      <c r="A166" s="2">
        <f t="shared" ca="1" si="12"/>
        <v>41198</v>
      </c>
      <c r="B166" s="2">
        <v>41216</v>
      </c>
      <c r="C166">
        <v>18</v>
      </c>
      <c r="D166" t="s">
        <v>169</v>
      </c>
      <c r="E166">
        <v>27</v>
      </c>
      <c r="F166" t="s">
        <v>10</v>
      </c>
      <c r="G166" t="s">
        <v>11</v>
      </c>
      <c r="H166" t="s">
        <v>213</v>
      </c>
      <c r="I166" t="s">
        <v>17</v>
      </c>
      <c r="J166">
        <v>160672</v>
      </c>
      <c r="K166" s="3" t="s">
        <v>215</v>
      </c>
      <c r="L166">
        <f t="shared" si="9"/>
        <v>21</v>
      </c>
      <c r="M166">
        <f>VLOOKUP(G166,'Grouping Master'!C$2:J$102,8)</f>
        <v>0</v>
      </c>
      <c r="N166" t="s">
        <v>795</v>
      </c>
      <c r="O166" t="s">
        <v>760</v>
      </c>
      <c r="P166" t="s">
        <v>786</v>
      </c>
      <c r="Q166" t="s">
        <v>746</v>
      </c>
      <c r="R166">
        <f t="shared" si="10"/>
        <v>100000</v>
      </c>
      <c r="S166" t="str">
        <f t="shared" si="11"/>
        <v>100000-500000</v>
      </c>
    </row>
    <row r="167" spans="1:19" x14ac:dyDescent="0.25">
      <c r="A167" s="2">
        <f t="shared" ca="1" si="12"/>
        <v>41221</v>
      </c>
      <c r="B167" s="2">
        <v>41235</v>
      </c>
      <c r="C167">
        <v>14</v>
      </c>
      <c r="D167" t="s">
        <v>170</v>
      </c>
      <c r="E167">
        <v>27</v>
      </c>
      <c r="F167" t="s">
        <v>10</v>
      </c>
      <c r="G167" t="s">
        <v>11</v>
      </c>
      <c r="H167" t="s">
        <v>213</v>
      </c>
      <c r="I167" t="s">
        <v>17</v>
      </c>
      <c r="J167">
        <v>170438</v>
      </c>
      <c r="K167" s="3" t="s">
        <v>215</v>
      </c>
      <c r="L167">
        <f t="shared" si="9"/>
        <v>21</v>
      </c>
      <c r="M167">
        <f>VLOOKUP(G167,'Grouping Master'!C$2:J$102,8)</f>
        <v>0</v>
      </c>
      <c r="N167" t="s">
        <v>795</v>
      </c>
      <c r="O167" t="s">
        <v>760</v>
      </c>
      <c r="P167" t="s">
        <v>793</v>
      </c>
      <c r="Q167" t="s">
        <v>746</v>
      </c>
      <c r="R167">
        <f t="shared" si="10"/>
        <v>100000</v>
      </c>
      <c r="S167" t="str">
        <f t="shared" si="11"/>
        <v>100000-500000</v>
      </c>
    </row>
    <row r="168" spans="1:19" x14ac:dyDescent="0.25">
      <c r="A168" s="2">
        <f t="shared" ca="1" si="12"/>
        <v>41188</v>
      </c>
      <c r="B168" s="2">
        <v>41209</v>
      </c>
      <c r="C168">
        <v>21</v>
      </c>
      <c r="D168" t="s">
        <v>171</v>
      </c>
      <c r="E168">
        <v>26</v>
      </c>
      <c r="F168" t="s">
        <v>10</v>
      </c>
      <c r="G168" t="s">
        <v>11</v>
      </c>
      <c r="H168" t="s">
        <v>213</v>
      </c>
      <c r="I168" t="s">
        <v>8</v>
      </c>
      <c r="J168">
        <v>166952</v>
      </c>
      <c r="K168" s="3" t="s">
        <v>215</v>
      </c>
      <c r="L168">
        <f t="shared" si="9"/>
        <v>21</v>
      </c>
      <c r="M168">
        <f>VLOOKUP(G168,'Grouping Master'!C$2:J$102,8)</f>
        <v>0</v>
      </c>
      <c r="N168" t="s">
        <v>795</v>
      </c>
      <c r="O168" t="s">
        <v>756</v>
      </c>
      <c r="P168" t="s">
        <v>789</v>
      </c>
      <c r="Q168" t="s">
        <v>746</v>
      </c>
      <c r="R168">
        <f t="shared" si="10"/>
        <v>100000</v>
      </c>
      <c r="S168" t="str">
        <f t="shared" si="11"/>
        <v>100000-500000</v>
      </c>
    </row>
    <row r="169" spans="1:19" x14ac:dyDescent="0.25">
      <c r="A169" s="2">
        <f t="shared" ca="1" si="12"/>
        <v>41179</v>
      </c>
      <c r="B169" s="2">
        <v>41194</v>
      </c>
      <c r="C169">
        <v>15</v>
      </c>
      <c r="D169" t="s">
        <v>172</v>
      </c>
      <c r="E169">
        <v>26</v>
      </c>
      <c r="F169" t="s">
        <v>10</v>
      </c>
      <c r="G169" t="s">
        <v>197</v>
      </c>
      <c r="H169" t="s">
        <v>180</v>
      </c>
      <c r="I169" t="s">
        <v>17</v>
      </c>
      <c r="J169">
        <v>230486</v>
      </c>
      <c r="K169" s="3" t="s">
        <v>210</v>
      </c>
      <c r="L169">
        <f t="shared" si="9"/>
        <v>15</v>
      </c>
      <c r="M169">
        <f>VLOOKUP(G169,'Grouping Master'!C$2:J$102,8)</f>
        <v>0</v>
      </c>
      <c r="N169" t="s">
        <v>795</v>
      </c>
      <c r="O169" t="s">
        <v>756</v>
      </c>
      <c r="P169" t="s">
        <v>757</v>
      </c>
      <c r="Q169" t="s">
        <v>746</v>
      </c>
      <c r="R169">
        <f t="shared" si="10"/>
        <v>100000</v>
      </c>
      <c r="S169" t="str">
        <f t="shared" si="11"/>
        <v>100000-500000</v>
      </c>
    </row>
    <row r="170" spans="1:19" x14ac:dyDescent="0.25">
      <c r="A170" s="2">
        <f t="shared" ca="1" si="12"/>
        <v>41293</v>
      </c>
      <c r="B170" s="2"/>
      <c r="C170">
        <v>18</v>
      </c>
      <c r="D170" t="s">
        <v>173</v>
      </c>
      <c r="E170">
        <v>26</v>
      </c>
      <c r="F170" t="s">
        <v>10</v>
      </c>
      <c r="G170" t="s">
        <v>11</v>
      </c>
      <c r="H170" t="s">
        <v>213</v>
      </c>
      <c r="I170" t="s">
        <v>12</v>
      </c>
      <c r="J170">
        <v>35076</v>
      </c>
      <c r="K170" s="3" t="s">
        <v>215</v>
      </c>
      <c r="L170">
        <f t="shared" si="9"/>
        <v>21</v>
      </c>
      <c r="M170">
        <f>VLOOKUP(G170,'Grouping Master'!C$2:J$102,8)</f>
        <v>0</v>
      </c>
      <c r="N170" t="s">
        <v>795</v>
      </c>
      <c r="O170" t="s">
        <v>747</v>
      </c>
      <c r="P170" t="s">
        <v>771</v>
      </c>
      <c r="Q170" t="s">
        <v>749</v>
      </c>
      <c r="R170">
        <f t="shared" si="10"/>
        <v>100000</v>
      </c>
      <c r="S170" t="str">
        <f t="shared" si="11"/>
        <v>100000-500000</v>
      </c>
    </row>
    <row r="171" spans="1:19" x14ac:dyDescent="0.25">
      <c r="A171" s="2">
        <f t="shared" ca="1" si="12"/>
        <v>41183</v>
      </c>
      <c r="B171" s="2">
        <v>41206</v>
      </c>
      <c r="C171">
        <v>23</v>
      </c>
      <c r="D171" t="s">
        <v>155</v>
      </c>
      <c r="E171">
        <v>29</v>
      </c>
      <c r="F171" t="s">
        <v>10</v>
      </c>
      <c r="G171" t="s">
        <v>20</v>
      </c>
      <c r="H171" t="s">
        <v>216</v>
      </c>
      <c r="I171" t="s">
        <v>8</v>
      </c>
      <c r="J171">
        <v>14216</v>
      </c>
      <c r="K171" s="3" t="s">
        <v>214</v>
      </c>
      <c r="L171">
        <f t="shared" si="9"/>
        <v>35</v>
      </c>
      <c r="M171">
        <f>VLOOKUP(G171,'Grouping Master'!C$2:J$102,8)</f>
        <v>0</v>
      </c>
      <c r="N171" t="s">
        <v>795</v>
      </c>
      <c r="O171" t="s">
        <v>747</v>
      </c>
      <c r="P171" t="s">
        <v>772</v>
      </c>
      <c r="Q171" t="s">
        <v>746</v>
      </c>
      <c r="R171">
        <f t="shared" si="10"/>
        <v>100000</v>
      </c>
      <c r="S171" t="str">
        <f t="shared" si="11"/>
        <v>100000-500000</v>
      </c>
    </row>
    <row r="172" spans="1:19" x14ac:dyDescent="0.25">
      <c r="A172" s="2">
        <f t="shared" ca="1" si="12"/>
        <v>41210</v>
      </c>
      <c r="B172" s="2">
        <v>41226</v>
      </c>
      <c r="C172">
        <v>16</v>
      </c>
      <c r="D172" t="s">
        <v>175</v>
      </c>
      <c r="E172">
        <v>25</v>
      </c>
      <c r="F172" t="s">
        <v>10</v>
      </c>
      <c r="G172" t="s">
        <v>11</v>
      </c>
      <c r="H172" t="s">
        <v>213</v>
      </c>
      <c r="I172" t="s">
        <v>17</v>
      </c>
      <c r="J172">
        <v>204646</v>
      </c>
      <c r="K172" s="3" t="s">
        <v>215</v>
      </c>
      <c r="L172">
        <f t="shared" si="9"/>
        <v>21</v>
      </c>
      <c r="M172">
        <f>VLOOKUP(G172,'Grouping Master'!C$2:J$102,8)</f>
        <v>0</v>
      </c>
      <c r="N172" t="s">
        <v>795</v>
      </c>
      <c r="O172" t="s">
        <v>747</v>
      </c>
      <c r="P172" t="s">
        <v>776</v>
      </c>
      <c r="Q172" t="s">
        <v>765</v>
      </c>
      <c r="R172">
        <f t="shared" si="10"/>
        <v>100000</v>
      </c>
      <c r="S172" t="str">
        <f t="shared" si="11"/>
        <v>100000-500000</v>
      </c>
    </row>
    <row r="173" spans="1:19" x14ac:dyDescent="0.25">
      <c r="A173" s="2">
        <f t="shared" ca="1" si="12"/>
        <v>41213</v>
      </c>
      <c r="B173" s="2">
        <v>41226</v>
      </c>
      <c r="C173">
        <v>13</v>
      </c>
      <c r="D173" t="s">
        <v>176</v>
      </c>
      <c r="E173">
        <v>25</v>
      </c>
      <c r="F173" t="s">
        <v>10</v>
      </c>
      <c r="G173" t="s">
        <v>197</v>
      </c>
      <c r="H173" t="s">
        <v>180</v>
      </c>
      <c r="I173" t="s">
        <v>17</v>
      </c>
      <c r="J173">
        <v>1647430</v>
      </c>
      <c r="K173" s="3" t="s">
        <v>210</v>
      </c>
      <c r="L173">
        <f t="shared" si="9"/>
        <v>15</v>
      </c>
      <c r="M173">
        <f>VLOOKUP(G173,'Grouping Master'!C$2:J$102,8)</f>
        <v>0</v>
      </c>
      <c r="N173" t="s">
        <v>795</v>
      </c>
      <c r="O173" t="s">
        <v>747</v>
      </c>
      <c r="P173" t="s">
        <v>787</v>
      </c>
      <c r="Q173" t="s">
        <v>749</v>
      </c>
      <c r="R173">
        <f t="shared" si="10"/>
        <v>100000</v>
      </c>
      <c r="S173" t="str">
        <f t="shared" si="11"/>
        <v>100000-500000</v>
      </c>
    </row>
    <row r="174" spans="1:19" x14ac:dyDescent="0.25">
      <c r="K174" s="3"/>
    </row>
  </sheetData>
  <sortState ref="B9:K175">
    <sortCondition descending="1" ref="J2:J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abSelected="1" topLeftCell="E1" workbookViewId="0">
      <selection activeCell="O2" sqref="O2"/>
    </sheetView>
  </sheetViews>
  <sheetFormatPr defaultRowHeight="15" x14ac:dyDescent="0.25"/>
  <cols>
    <col min="1" max="1" width="17.42578125" bestFit="1" customWidth="1"/>
    <col min="2" max="3" width="17.42578125" customWidth="1"/>
    <col min="4" max="4" width="23.85546875" bestFit="1" customWidth="1"/>
    <col min="6" max="6" width="18.140625" bestFit="1" customWidth="1"/>
    <col min="7" max="7" width="15" bestFit="1" customWidth="1"/>
    <col min="9" max="9" width="15.28515625" style="3" bestFit="1" customWidth="1"/>
    <col min="10" max="10" width="13.5703125" style="3" bestFit="1" customWidth="1"/>
    <col min="11" max="11" width="19.28515625" bestFit="1" customWidth="1"/>
    <col min="13" max="13" width="21" bestFit="1" customWidth="1"/>
    <col min="15" max="15" width="9.42578125" bestFit="1" customWidth="1"/>
    <col min="17" max="17" width="17.85546875" bestFit="1" customWidth="1"/>
  </cols>
  <sheetData>
    <row r="1" spans="1:17" x14ac:dyDescent="0.25">
      <c r="A1" s="1" t="s">
        <v>236</v>
      </c>
      <c r="B1" s="1" t="s">
        <v>801</v>
      </c>
      <c r="C1" s="1" t="s">
        <v>802</v>
      </c>
      <c r="D1" t="s">
        <v>0</v>
      </c>
      <c r="E1" t="s">
        <v>1</v>
      </c>
      <c r="F1" t="s">
        <v>2</v>
      </c>
      <c r="G1" s="1" t="s">
        <v>208</v>
      </c>
      <c r="H1" s="1" t="s">
        <v>3</v>
      </c>
      <c r="I1" s="10" t="s">
        <v>234</v>
      </c>
      <c r="J1" s="10" t="s">
        <v>235</v>
      </c>
      <c r="K1" s="1" t="s">
        <v>800</v>
      </c>
      <c r="L1" t="s">
        <v>796</v>
      </c>
      <c r="M1" t="s">
        <v>797</v>
      </c>
      <c r="N1" t="s">
        <v>798</v>
      </c>
      <c r="O1" t="s">
        <v>799</v>
      </c>
      <c r="P1" t="s">
        <v>815</v>
      </c>
      <c r="Q1" t="s">
        <v>818</v>
      </c>
    </row>
    <row r="2" spans="1:17" x14ac:dyDescent="0.25">
      <c r="A2" s="2">
        <v>40680</v>
      </c>
      <c r="B2" t="str">
        <f>CHOOSE(MONTH(A2),"January","February","March","April","May","June","July","August","September","October","November","December")</f>
        <v>May</v>
      </c>
      <c r="C2">
        <f>YEAR(A2)</f>
        <v>2011</v>
      </c>
      <c r="D2" t="s">
        <v>6</v>
      </c>
      <c r="E2">
        <v>61</v>
      </c>
      <c r="F2" t="s">
        <v>7</v>
      </c>
      <c r="G2" t="s">
        <v>197</v>
      </c>
      <c r="H2" t="s">
        <v>206</v>
      </c>
      <c r="I2" s="3">
        <f>Claims!J2/5</f>
        <v>402000</v>
      </c>
      <c r="J2" s="3">
        <f>ROUND(IF(G2="Life Insurance",Claims!J2,I2*20),0)</f>
        <v>2010000</v>
      </c>
      <c r="K2" t="str">
        <f>VLOOKUP(E2,'Grouping Master'!A$2:H$102,8)</f>
        <v>60+ Years</v>
      </c>
      <c r="L2" t="s">
        <v>795</v>
      </c>
      <c r="M2" t="s">
        <v>774</v>
      </c>
      <c r="N2" t="s">
        <v>775</v>
      </c>
      <c r="O2" t="s">
        <v>746</v>
      </c>
      <c r="P2">
        <f>IF(E2&gt;60,100000,IF(E2&gt;50,1700000,IF(E2&gt;40,1500000,IF(E2&gt;21,700000,0))))</f>
        <v>100000</v>
      </c>
      <c r="Q2" t="str">
        <f>IF(P2=0,"Less than 100000",IF(P2=100000,"100000-500000",IF(P2=700000,"500001-700000",IF(P2=1500000,"700001-1500000","More than 1500000"))))</f>
        <v>100000-500000</v>
      </c>
    </row>
    <row r="3" spans="1:17" x14ac:dyDescent="0.25">
      <c r="A3" s="2">
        <v>40760</v>
      </c>
      <c r="B3" t="str">
        <f t="shared" ref="B3:B6" si="0">CHOOSE(MONTH(A3),"January","February","March","April","May","June","July","August","September","October","November","December")</f>
        <v>August</v>
      </c>
      <c r="C3">
        <f t="shared" ref="C3:C6" si="1">YEAR(A3)</f>
        <v>2011</v>
      </c>
      <c r="D3" t="s">
        <v>9</v>
      </c>
      <c r="E3">
        <v>61</v>
      </c>
      <c r="F3" t="s">
        <v>10</v>
      </c>
      <c r="G3" t="s">
        <v>11</v>
      </c>
      <c r="H3" t="s">
        <v>211</v>
      </c>
      <c r="I3" s="3">
        <f>Claims!J3/5</f>
        <v>10739.6</v>
      </c>
      <c r="J3" s="3">
        <f>ROUND(IF(G3="Life Insurance",Claims!J3,I3*20),0)</f>
        <v>214792</v>
      </c>
      <c r="K3" t="str">
        <f>VLOOKUP(E3,'Grouping Master'!A$2:H$102,8)</f>
        <v>60+ Years</v>
      </c>
      <c r="L3" t="s">
        <v>795</v>
      </c>
      <c r="M3" t="s">
        <v>752</v>
      </c>
      <c r="N3" t="s">
        <v>788</v>
      </c>
      <c r="O3" t="s">
        <v>746</v>
      </c>
      <c r="P3">
        <f t="shared" ref="P3:P66" si="2">IF(E3&gt;60,100000,IF(E3&gt;50,1700000,IF(E3&gt;40,1500000,IF(E3&gt;21,700000,0))))</f>
        <v>100000</v>
      </c>
      <c r="Q3" t="str">
        <f t="shared" ref="Q3:Q66" si="3">IF(P3=0,"Less than 100000",IF(P3=100000,"100000-500000",IF(P3=700000,"500001-700000",IF(P3=1500000,"700001-1500000","More than 1500000"))))</f>
        <v>100000-500000</v>
      </c>
    </row>
    <row r="4" spans="1:17" x14ac:dyDescent="0.25">
      <c r="A4" s="2">
        <v>40761</v>
      </c>
      <c r="B4" t="str">
        <f t="shared" si="0"/>
        <v>August</v>
      </c>
      <c r="C4">
        <f t="shared" si="1"/>
        <v>2011</v>
      </c>
      <c r="D4" t="s">
        <v>13</v>
      </c>
      <c r="E4">
        <v>61</v>
      </c>
      <c r="F4" t="s">
        <v>7</v>
      </c>
      <c r="G4" t="s">
        <v>11</v>
      </c>
      <c r="H4" t="s">
        <v>211</v>
      </c>
      <c r="I4" s="3">
        <f>Claims!J4/5</f>
        <v>36800.6</v>
      </c>
      <c r="J4" s="3">
        <f>ROUND(IF(G4="Life Insurance",Claims!J4,I4*20),0)</f>
        <v>736012</v>
      </c>
      <c r="K4" t="str">
        <f>VLOOKUP(E4,'Grouping Master'!A$2:H$102,8)</f>
        <v>60+ Years</v>
      </c>
      <c r="L4" t="s">
        <v>795</v>
      </c>
      <c r="M4" t="s">
        <v>752</v>
      </c>
      <c r="N4" t="s">
        <v>792</v>
      </c>
      <c r="O4" t="s">
        <v>765</v>
      </c>
      <c r="P4">
        <f t="shared" si="2"/>
        <v>100000</v>
      </c>
      <c r="Q4" t="str">
        <f t="shared" si="3"/>
        <v>100000-500000</v>
      </c>
    </row>
    <row r="5" spans="1:17" x14ac:dyDescent="0.25">
      <c r="A5" s="2">
        <v>40740</v>
      </c>
      <c r="B5" t="str">
        <f t="shared" si="0"/>
        <v>July</v>
      </c>
      <c r="C5">
        <f t="shared" si="1"/>
        <v>2011</v>
      </c>
      <c r="D5" t="s">
        <v>14</v>
      </c>
      <c r="E5">
        <v>61</v>
      </c>
      <c r="F5" t="s">
        <v>10</v>
      </c>
      <c r="G5" t="s">
        <v>11</v>
      </c>
      <c r="H5" t="s">
        <v>211</v>
      </c>
      <c r="I5" s="3">
        <f>Claims!J5/5</f>
        <v>24212.2</v>
      </c>
      <c r="J5" s="3">
        <f>ROUND(IF(G5="Life Insurance",Claims!J5,I5*20),0)</f>
        <v>484244</v>
      </c>
      <c r="K5" t="str">
        <f>VLOOKUP(E5,'Grouping Master'!A$2:H$102,8)</f>
        <v>60+ Years</v>
      </c>
      <c r="L5" t="s">
        <v>795</v>
      </c>
      <c r="M5" t="s">
        <v>745</v>
      </c>
      <c r="N5" t="s">
        <v>785</v>
      </c>
      <c r="O5" t="s">
        <v>749</v>
      </c>
      <c r="P5">
        <f t="shared" si="2"/>
        <v>100000</v>
      </c>
      <c r="Q5" t="str">
        <f t="shared" si="3"/>
        <v>100000-500000</v>
      </c>
    </row>
    <row r="6" spans="1:17" x14ac:dyDescent="0.25">
      <c r="A6" s="2">
        <v>40779</v>
      </c>
      <c r="B6" t="str">
        <f t="shared" si="0"/>
        <v>August</v>
      </c>
      <c r="C6">
        <f t="shared" si="1"/>
        <v>2011</v>
      </c>
      <c r="D6" t="s">
        <v>15</v>
      </c>
      <c r="E6">
        <v>60</v>
      </c>
      <c r="F6" t="s">
        <v>7</v>
      </c>
      <c r="G6" t="s">
        <v>11</v>
      </c>
      <c r="H6" t="s">
        <v>211</v>
      </c>
      <c r="I6" s="3">
        <f>Claims!J6/5</f>
        <v>46034</v>
      </c>
      <c r="J6" s="3">
        <f>ROUND(IF(G6="Life Insurance",Claims!J6,I6*20),0)</f>
        <v>920680</v>
      </c>
      <c r="K6" t="str">
        <f>VLOOKUP(E6,'Grouping Master'!A$2:H$102,8)</f>
        <v>51-60 Years</v>
      </c>
      <c r="L6" t="s">
        <v>795</v>
      </c>
      <c r="M6" t="s">
        <v>750</v>
      </c>
      <c r="N6" t="s">
        <v>751</v>
      </c>
      <c r="O6" t="s">
        <v>746</v>
      </c>
      <c r="P6">
        <f t="shared" si="2"/>
        <v>1700000</v>
      </c>
      <c r="Q6" t="str">
        <f t="shared" si="3"/>
        <v>More than 1500000</v>
      </c>
    </row>
    <row r="7" spans="1:17" x14ac:dyDescent="0.25">
      <c r="A7" s="2">
        <v>40685</v>
      </c>
      <c r="B7" t="str">
        <f t="shared" ref="B7:B70" si="4">CHOOSE(MONTH(A7),"January","February","March","April","May","June","July","August","September","October","November","December")</f>
        <v>May</v>
      </c>
      <c r="C7">
        <f t="shared" ref="C7:C70" si="5">YEAR(A7)</f>
        <v>2011</v>
      </c>
      <c r="D7" t="s">
        <v>16</v>
      </c>
      <c r="E7">
        <v>60</v>
      </c>
      <c r="F7" t="s">
        <v>10</v>
      </c>
      <c r="G7" t="s">
        <v>197</v>
      </c>
      <c r="H7" t="s">
        <v>206</v>
      </c>
      <c r="I7" s="3">
        <f>Claims!J7/5</f>
        <v>230624</v>
      </c>
      <c r="J7" s="3">
        <f>ROUND(IF(G7="Life Insurance",Claims!J7,I7*20),0)</f>
        <v>1153120</v>
      </c>
      <c r="K7" t="str">
        <f>VLOOKUP(E7,'Grouping Master'!A$2:H$102,8)</f>
        <v>51-60 Years</v>
      </c>
      <c r="L7" t="s">
        <v>795</v>
      </c>
      <c r="M7" t="s">
        <v>750</v>
      </c>
      <c r="N7" t="s">
        <v>753</v>
      </c>
      <c r="O7" t="s">
        <v>746</v>
      </c>
      <c r="P7">
        <f t="shared" si="2"/>
        <v>1700000</v>
      </c>
      <c r="Q7" t="str">
        <f t="shared" si="3"/>
        <v>More than 1500000</v>
      </c>
    </row>
    <row r="8" spans="1:17" x14ac:dyDescent="0.25">
      <c r="A8" s="2">
        <v>40783</v>
      </c>
      <c r="B8" t="str">
        <f t="shared" si="4"/>
        <v>August</v>
      </c>
      <c r="C8">
        <f t="shared" si="5"/>
        <v>2011</v>
      </c>
      <c r="D8" t="s">
        <v>18</v>
      </c>
      <c r="E8">
        <v>60</v>
      </c>
      <c r="F8" t="s">
        <v>10</v>
      </c>
      <c r="G8" t="s">
        <v>11</v>
      </c>
      <c r="H8" t="s">
        <v>211</v>
      </c>
      <c r="I8" s="3">
        <f>Claims!J8/5</f>
        <v>28428.2</v>
      </c>
      <c r="J8" s="3">
        <f>ROUND(IF(G8="Life Insurance",Claims!J8,I8*20),0)</f>
        <v>568564</v>
      </c>
      <c r="K8" t="str">
        <f>VLOOKUP(E8,'Grouping Master'!A$2:H$102,8)</f>
        <v>51-60 Years</v>
      </c>
      <c r="L8" t="s">
        <v>795</v>
      </c>
      <c r="M8" t="s">
        <v>750</v>
      </c>
      <c r="N8" t="s">
        <v>790</v>
      </c>
      <c r="O8" t="s">
        <v>746</v>
      </c>
      <c r="P8">
        <f t="shared" si="2"/>
        <v>1700000</v>
      </c>
      <c r="Q8" t="str">
        <f t="shared" si="3"/>
        <v>More than 1500000</v>
      </c>
    </row>
    <row r="9" spans="1:17" x14ac:dyDescent="0.25">
      <c r="A9" s="2">
        <v>40654</v>
      </c>
      <c r="B9" t="str">
        <f t="shared" si="4"/>
        <v>April</v>
      </c>
      <c r="C9">
        <f t="shared" si="5"/>
        <v>2011</v>
      </c>
      <c r="D9" t="s">
        <v>112</v>
      </c>
      <c r="E9">
        <v>39</v>
      </c>
      <c r="F9" t="s">
        <v>10</v>
      </c>
      <c r="G9" t="s">
        <v>20</v>
      </c>
      <c r="H9" t="s">
        <v>199</v>
      </c>
      <c r="I9" s="3">
        <f>Claims!J9/5</f>
        <v>108117.8</v>
      </c>
      <c r="J9" s="3">
        <f>ROUND(IF(G9="Life Insurance",Claims!J9,I9*20),0)</f>
        <v>2162356</v>
      </c>
      <c r="K9" t="str">
        <f>VLOOKUP(E9,'Grouping Master'!A$2:H$102,8)</f>
        <v>26-40 Years</v>
      </c>
      <c r="L9" t="s">
        <v>795</v>
      </c>
      <c r="M9" t="s">
        <v>750</v>
      </c>
      <c r="N9" t="s">
        <v>768</v>
      </c>
      <c r="O9" t="s">
        <v>746</v>
      </c>
      <c r="P9">
        <f t="shared" si="2"/>
        <v>700000</v>
      </c>
      <c r="Q9" t="str">
        <f t="shared" si="3"/>
        <v>500001-700000</v>
      </c>
    </row>
    <row r="10" spans="1:17" x14ac:dyDescent="0.25">
      <c r="A10" s="2">
        <v>40700</v>
      </c>
      <c r="B10" t="str">
        <f t="shared" si="4"/>
        <v>June</v>
      </c>
      <c r="C10">
        <f t="shared" si="5"/>
        <v>2011</v>
      </c>
      <c r="D10" t="s">
        <v>21</v>
      </c>
      <c r="E10">
        <v>60</v>
      </c>
      <c r="F10" t="s">
        <v>10</v>
      </c>
      <c r="G10" t="s">
        <v>11</v>
      </c>
      <c r="H10" t="s">
        <v>212</v>
      </c>
      <c r="I10" s="3">
        <f>Claims!J10/5</f>
        <v>45592.2</v>
      </c>
      <c r="J10" s="3">
        <f>ROUND(IF(G10="Life Insurance",Claims!J10,I10*20),0)</f>
        <v>911844</v>
      </c>
      <c r="K10" t="str">
        <f>VLOOKUP(E10,'Grouping Master'!A$2:H$102,8)</f>
        <v>51-60 Years</v>
      </c>
      <c r="L10" t="s">
        <v>795</v>
      </c>
      <c r="M10" t="s">
        <v>750</v>
      </c>
      <c r="N10" t="s">
        <v>773</v>
      </c>
      <c r="O10" t="s">
        <v>746</v>
      </c>
      <c r="P10">
        <f t="shared" si="2"/>
        <v>1700000</v>
      </c>
      <c r="Q10" t="str">
        <f t="shared" si="3"/>
        <v>More than 1500000</v>
      </c>
    </row>
    <row r="11" spans="1:17" x14ac:dyDescent="0.25">
      <c r="A11" s="2">
        <v>40685</v>
      </c>
      <c r="B11" t="str">
        <f t="shared" si="4"/>
        <v>May</v>
      </c>
      <c r="C11">
        <f t="shared" si="5"/>
        <v>2011</v>
      </c>
      <c r="D11" t="s">
        <v>22</v>
      </c>
      <c r="E11">
        <v>60</v>
      </c>
      <c r="F11" t="s">
        <v>10</v>
      </c>
      <c r="G11" t="s">
        <v>11</v>
      </c>
      <c r="H11" t="s">
        <v>212</v>
      </c>
      <c r="I11" s="3">
        <f>Claims!J11/5</f>
        <v>11818</v>
      </c>
      <c r="J11" s="3">
        <f>ROUND(IF(G11="Life Insurance",Claims!J11,I11*20),0)</f>
        <v>236360</v>
      </c>
      <c r="K11" t="str">
        <f>VLOOKUP(E11,'Grouping Master'!A$2:H$102,8)</f>
        <v>51-60 Years</v>
      </c>
      <c r="L11" t="s">
        <v>795</v>
      </c>
      <c r="M11" t="s">
        <v>767</v>
      </c>
      <c r="N11" t="s">
        <v>767</v>
      </c>
      <c r="O11" t="s">
        <v>749</v>
      </c>
      <c r="P11">
        <f t="shared" si="2"/>
        <v>1700000</v>
      </c>
      <c r="Q11" t="str">
        <f t="shared" si="3"/>
        <v>More than 1500000</v>
      </c>
    </row>
    <row r="12" spans="1:17" x14ac:dyDescent="0.25">
      <c r="A12" s="2">
        <v>40643</v>
      </c>
      <c r="B12" t="str">
        <f t="shared" si="4"/>
        <v>April</v>
      </c>
      <c r="C12">
        <f t="shared" si="5"/>
        <v>2011</v>
      </c>
      <c r="D12" t="s">
        <v>23</v>
      </c>
      <c r="E12">
        <v>60</v>
      </c>
      <c r="F12" t="s">
        <v>10</v>
      </c>
      <c r="G12" t="s">
        <v>11</v>
      </c>
      <c r="H12" t="s">
        <v>212</v>
      </c>
      <c r="I12" s="3">
        <f>Claims!J12/5</f>
        <v>48514.6</v>
      </c>
      <c r="J12" s="3">
        <f>ROUND(IF(G12="Life Insurance",Claims!J12,I12*20),0)</f>
        <v>970292</v>
      </c>
      <c r="K12" t="str">
        <f>VLOOKUP(E12,'Grouping Master'!A$2:H$102,8)</f>
        <v>51-60 Years</v>
      </c>
      <c r="L12" t="s">
        <v>795</v>
      </c>
      <c r="M12" t="s">
        <v>763</v>
      </c>
      <c r="N12" t="s">
        <v>764</v>
      </c>
      <c r="O12" t="s">
        <v>765</v>
      </c>
      <c r="P12">
        <f t="shared" si="2"/>
        <v>1700000</v>
      </c>
      <c r="Q12" t="str">
        <f t="shared" si="3"/>
        <v>More than 1500000</v>
      </c>
    </row>
    <row r="13" spans="1:17" x14ac:dyDescent="0.25">
      <c r="A13" s="2">
        <v>40762</v>
      </c>
      <c r="B13" t="str">
        <f t="shared" si="4"/>
        <v>August</v>
      </c>
      <c r="C13">
        <f t="shared" si="5"/>
        <v>2011</v>
      </c>
      <c r="D13" t="s">
        <v>89</v>
      </c>
      <c r="E13">
        <v>46</v>
      </c>
      <c r="F13" t="s">
        <v>7</v>
      </c>
      <c r="G13" t="s">
        <v>20</v>
      </c>
      <c r="H13" t="s">
        <v>199</v>
      </c>
      <c r="I13" s="3">
        <f>Claims!J13/5</f>
        <v>131796.6</v>
      </c>
      <c r="J13" s="3">
        <f>ROUND(IF(G13="Life Insurance",Claims!J13,I13*20),0)</f>
        <v>2635932</v>
      </c>
      <c r="K13" t="str">
        <f>VLOOKUP(E13,'Grouping Master'!A$2:H$102,8)</f>
        <v>41-50 Years</v>
      </c>
      <c r="L13" t="s">
        <v>795</v>
      </c>
      <c r="M13" t="s">
        <v>758</v>
      </c>
      <c r="N13" t="s">
        <v>769</v>
      </c>
      <c r="O13" t="s">
        <v>749</v>
      </c>
      <c r="P13">
        <f t="shared" si="2"/>
        <v>1500000</v>
      </c>
      <c r="Q13" t="str">
        <f t="shared" si="3"/>
        <v>700001-1500000</v>
      </c>
    </row>
    <row r="14" spans="1:17" x14ac:dyDescent="0.25">
      <c r="A14" s="2">
        <v>40773</v>
      </c>
      <c r="B14" t="str">
        <f t="shared" si="4"/>
        <v>August</v>
      </c>
      <c r="C14">
        <f t="shared" si="5"/>
        <v>2011</v>
      </c>
      <c r="D14" t="s">
        <v>25</v>
      </c>
      <c r="E14">
        <v>60</v>
      </c>
      <c r="F14" t="s">
        <v>10</v>
      </c>
      <c r="G14" t="s">
        <v>11</v>
      </c>
      <c r="H14" t="s">
        <v>212</v>
      </c>
      <c r="I14" s="3">
        <f>Claims!J14/5</f>
        <v>37770.800000000003</v>
      </c>
      <c r="J14" s="3">
        <f>ROUND(IF(G14="Life Insurance",Claims!J14,I14*20),0)</f>
        <v>755416</v>
      </c>
      <c r="K14" t="str">
        <f>VLOOKUP(E14,'Grouping Master'!A$2:H$102,8)</f>
        <v>51-60 Years</v>
      </c>
      <c r="L14" t="s">
        <v>795</v>
      </c>
      <c r="M14" t="s">
        <v>758</v>
      </c>
      <c r="N14" t="s">
        <v>783</v>
      </c>
      <c r="O14" t="s">
        <v>749</v>
      </c>
      <c r="P14">
        <f t="shared" si="2"/>
        <v>1700000</v>
      </c>
      <c r="Q14" t="str">
        <f t="shared" si="3"/>
        <v>More than 1500000</v>
      </c>
    </row>
    <row r="15" spans="1:17" x14ac:dyDescent="0.25">
      <c r="A15" s="2">
        <v>40678</v>
      </c>
      <c r="B15" t="str">
        <f t="shared" si="4"/>
        <v>May</v>
      </c>
      <c r="C15">
        <f t="shared" si="5"/>
        <v>2011</v>
      </c>
      <c r="D15" t="s">
        <v>26</v>
      </c>
      <c r="E15">
        <v>59</v>
      </c>
      <c r="F15" t="s">
        <v>10</v>
      </c>
      <c r="G15" t="s">
        <v>11</v>
      </c>
      <c r="H15" t="s">
        <v>212</v>
      </c>
      <c r="I15" s="3">
        <f>Claims!J15/5</f>
        <v>37649.800000000003</v>
      </c>
      <c r="J15" s="3">
        <f>ROUND(IF(G15="Life Insurance",Claims!J15,I15*20),0)</f>
        <v>752996</v>
      </c>
      <c r="K15" t="str">
        <f>VLOOKUP(E15,'Grouping Master'!A$2:H$102,8)</f>
        <v>51-60 Years</v>
      </c>
      <c r="L15" t="s">
        <v>795</v>
      </c>
      <c r="M15" t="s">
        <v>758</v>
      </c>
      <c r="N15" t="s">
        <v>759</v>
      </c>
      <c r="O15" t="s">
        <v>749</v>
      </c>
      <c r="P15">
        <f t="shared" si="2"/>
        <v>1700000</v>
      </c>
      <c r="Q15" t="str">
        <f t="shared" si="3"/>
        <v>More than 1500000</v>
      </c>
    </row>
    <row r="16" spans="1:17" x14ac:dyDescent="0.25">
      <c r="A16" s="2">
        <v>40673</v>
      </c>
      <c r="B16" t="str">
        <f t="shared" si="4"/>
        <v>May</v>
      </c>
      <c r="C16">
        <f t="shared" si="5"/>
        <v>2011</v>
      </c>
      <c r="D16" t="s">
        <v>27</v>
      </c>
      <c r="E16">
        <v>59</v>
      </c>
      <c r="F16" t="s">
        <v>7</v>
      </c>
      <c r="G16" t="s">
        <v>11</v>
      </c>
      <c r="H16" t="s">
        <v>212</v>
      </c>
      <c r="I16" s="3">
        <f>Claims!J16/5</f>
        <v>37870.400000000001</v>
      </c>
      <c r="J16" s="3">
        <f>ROUND(IF(G16="Life Insurance",Claims!J16,I16*20),0)</f>
        <v>757408</v>
      </c>
      <c r="K16" t="str">
        <f>VLOOKUP(E16,'Grouping Master'!A$2:H$102,8)</f>
        <v>51-60 Years</v>
      </c>
      <c r="L16" t="s">
        <v>795</v>
      </c>
      <c r="M16" t="s">
        <v>777</v>
      </c>
      <c r="N16" t="s">
        <v>778</v>
      </c>
      <c r="O16" t="s">
        <v>749</v>
      </c>
      <c r="P16">
        <f t="shared" si="2"/>
        <v>1700000</v>
      </c>
      <c r="Q16" t="str">
        <f t="shared" si="3"/>
        <v>More than 1500000</v>
      </c>
    </row>
    <row r="17" spans="1:17" x14ac:dyDescent="0.25">
      <c r="A17" s="2">
        <v>40700</v>
      </c>
      <c r="B17" t="str">
        <f t="shared" si="4"/>
        <v>June</v>
      </c>
      <c r="C17">
        <f t="shared" si="5"/>
        <v>2011</v>
      </c>
      <c r="D17" t="s">
        <v>28</v>
      </c>
      <c r="E17">
        <v>59</v>
      </c>
      <c r="F17" t="s">
        <v>10</v>
      </c>
      <c r="G17" t="s">
        <v>11</v>
      </c>
      <c r="H17" t="s">
        <v>213</v>
      </c>
      <c r="I17" s="3">
        <f>Claims!J17/5</f>
        <v>3901.2</v>
      </c>
      <c r="J17" s="3">
        <f>ROUND(IF(G17="Life Insurance",Claims!J17,I17*20),0)</f>
        <v>78024</v>
      </c>
      <c r="K17" t="str">
        <f>VLOOKUP(E17,'Grouping Master'!A$2:H$102,8)</f>
        <v>51-60 Years</v>
      </c>
      <c r="L17" t="s">
        <v>795</v>
      </c>
      <c r="M17" t="s">
        <v>762</v>
      </c>
      <c r="N17" t="s">
        <v>784</v>
      </c>
      <c r="O17" t="s">
        <v>746</v>
      </c>
      <c r="P17">
        <f t="shared" si="2"/>
        <v>1700000</v>
      </c>
      <c r="Q17" t="str">
        <f t="shared" si="3"/>
        <v>More than 1500000</v>
      </c>
    </row>
    <row r="18" spans="1:17" x14ac:dyDescent="0.25">
      <c r="A18" s="2">
        <v>40675</v>
      </c>
      <c r="B18" t="str">
        <f t="shared" si="4"/>
        <v>May</v>
      </c>
      <c r="C18">
        <f t="shared" si="5"/>
        <v>2011</v>
      </c>
      <c r="D18" t="s">
        <v>29</v>
      </c>
      <c r="E18">
        <v>59</v>
      </c>
      <c r="F18" t="s">
        <v>10</v>
      </c>
      <c r="G18" t="s">
        <v>11</v>
      </c>
      <c r="H18" t="s">
        <v>213</v>
      </c>
      <c r="I18" s="3">
        <f>Claims!J18/5</f>
        <v>20450</v>
      </c>
      <c r="J18" s="3">
        <f>ROUND(IF(G18="Life Insurance",Claims!J18,I18*20),0)</f>
        <v>409000</v>
      </c>
      <c r="K18" t="str">
        <f>VLOOKUP(E18,'Grouping Master'!A$2:H$102,8)</f>
        <v>51-60 Years</v>
      </c>
      <c r="L18" t="s">
        <v>795</v>
      </c>
      <c r="M18" t="s">
        <v>762</v>
      </c>
      <c r="N18" t="s">
        <v>791</v>
      </c>
      <c r="O18" t="s">
        <v>746</v>
      </c>
      <c r="P18">
        <f t="shared" si="2"/>
        <v>1700000</v>
      </c>
      <c r="Q18" t="str">
        <f t="shared" si="3"/>
        <v>More than 1500000</v>
      </c>
    </row>
    <row r="19" spans="1:17" x14ac:dyDescent="0.25">
      <c r="A19" s="2">
        <v>40761</v>
      </c>
      <c r="B19" t="str">
        <f t="shared" si="4"/>
        <v>August</v>
      </c>
      <c r="C19">
        <f t="shared" si="5"/>
        <v>2011</v>
      </c>
      <c r="D19" t="s">
        <v>105</v>
      </c>
      <c r="E19">
        <v>41</v>
      </c>
      <c r="F19" t="s">
        <v>10</v>
      </c>
      <c r="G19" t="s">
        <v>20</v>
      </c>
      <c r="H19" t="s">
        <v>199</v>
      </c>
      <c r="I19" s="3">
        <f>Claims!J19/5</f>
        <v>77856.800000000003</v>
      </c>
      <c r="J19" s="3">
        <f>ROUND(IF(G19="Life Insurance",Claims!J19,I19*20),0)</f>
        <v>1557136</v>
      </c>
      <c r="K19" t="str">
        <f>VLOOKUP(E19,'Grouping Master'!A$2:H$102,8)</f>
        <v>41-50 Years</v>
      </c>
      <c r="L19" t="s">
        <v>795</v>
      </c>
      <c r="M19" t="s">
        <v>760</v>
      </c>
      <c r="N19" t="s">
        <v>779</v>
      </c>
      <c r="O19" t="s">
        <v>765</v>
      </c>
      <c r="P19">
        <f t="shared" si="2"/>
        <v>1500000</v>
      </c>
      <c r="Q19" t="str">
        <f t="shared" si="3"/>
        <v>700001-1500000</v>
      </c>
    </row>
    <row r="20" spans="1:17" x14ac:dyDescent="0.25">
      <c r="A20" s="2">
        <v>40782</v>
      </c>
      <c r="B20" t="str">
        <f t="shared" si="4"/>
        <v>August</v>
      </c>
      <c r="C20">
        <f t="shared" si="5"/>
        <v>2011</v>
      </c>
      <c r="D20" t="s">
        <v>31</v>
      </c>
      <c r="E20">
        <v>59</v>
      </c>
      <c r="F20" t="s">
        <v>10</v>
      </c>
      <c r="G20" t="s">
        <v>11</v>
      </c>
      <c r="H20" t="s">
        <v>213</v>
      </c>
      <c r="I20" s="3">
        <f>Claims!J20/5</f>
        <v>28153.8</v>
      </c>
      <c r="J20" s="3">
        <f>ROUND(IF(G20="Life Insurance",Claims!J20,I20*20),0)</f>
        <v>563076</v>
      </c>
      <c r="K20" t="str">
        <f>VLOOKUP(E20,'Grouping Master'!A$2:H$102,8)</f>
        <v>51-60 Years</v>
      </c>
      <c r="L20" t="s">
        <v>795</v>
      </c>
      <c r="M20" t="s">
        <v>760</v>
      </c>
      <c r="N20" t="s">
        <v>786</v>
      </c>
      <c r="O20" t="s">
        <v>746</v>
      </c>
      <c r="P20">
        <f t="shared" si="2"/>
        <v>1700000</v>
      </c>
      <c r="Q20" t="str">
        <f t="shared" si="3"/>
        <v>More than 1500000</v>
      </c>
    </row>
    <row r="21" spans="1:17" x14ac:dyDescent="0.25">
      <c r="A21" s="2">
        <v>40315</v>
      </c>
      <c r="B21" t="str">
        <f t="shared" si="4"/>
        <v>May</v>
      </c>
      <c r="C21">
        <f t="shared" si="5"/>
        <v>2010</v>
      </c>
      <c r="D21" t="s">
        <v>32</v>
      </c>
      <c r="E21">
        <v>58</v>
      </c>
      <c r="F21" t="s">
        <v>10</v>
      </c>
      <c r="G21" t="s">
        <v>197</v>
      </c>
      <c r="H21" t="s">
        <v>206</v>
      </c>
      <c r="I21" s="3">
        <f>Claims!J21/5</f>
        <v>1930360</v>
      </c>
      <c r="J21" s="3">
        <f>ROUND(IF(G21="Life Insurance",Claims!J21,I21*20),0)</f>
        <v>9651800</v>
      </c>
      <c r="K21" t="str">
        <f>VLOOKUP(E21,'Grouping Master'!A$2:H$102,8)</f>
        <v>51-60 Years</v>
      </c>
      <c r="L21" t="s">
        <v>795</v>
      </c>
      <c r="M21" t="s">
        <v>760</v>
      </c>
      <c r="N21" t="s">
        <v>793</v>
      </c>
      <c r="O21" t="s">
        <v>746</v>
      </c>
      <c r="P21">
        <f t="shared" si="2"/>
        <v>1700000</v>
      </c>
      <c r="Q21" t="str">
        <f t="shared" si="3"/>
        <v>More than 1500000</v>
      </c>
    </row>
    <row r="22" spans="1:17" x14ac:dyDescent="0.25">
      <c r="A22" s="2">
        <v>40395</v>
      </c>
      <c r="B22" t="str">
        <f t="shared" si="4"/>
        <v>August</v>
      </c>
      <c r="C22">
        <f t="shared" si="5"/>
        <v>2010</v>
      </c>
      <c r="D22" t="s">
        <v>33</v>
      </c>
      <c r="E22">
        <v>58</v>
      </c>
      <c r="F22" t="s">
        <v>10</v>
      </c>
      <c r="G22" t="s">
        <v>11</v>
      </c>
      <c r="H22" t="s">
        <v>213</v>
      </c>
      <c r="I22" s="3">
        <f>Claims!J22/5</f>
        <v>35478.199999999997</v>
      </c>
      <c r="J22" s="3">
        <f>ROUND(IF(G22="Life Insurance",Claims!J22,I22*20),0)</f>
        <v>709564</v>
      </c>
      <c r="K22" t="str">
        <f>VLOOKUP(E22,'Grouping Master'!A$2:H$102,8)</f>
        <v>51-60 Years</v>
      </c>
      <c r="L22" t="s">
        <v>795</v>
      </c>
      <c r="M22" t="s">
        <v>756</v>
      </c>
      <c r="N22" t="s">
        <v>789</v>
      </c>
      <c r="O22" t="s">
        <v>746</v>
      </c>
      <c r="P22">
        <f t="shared" si="2"/>
        <v>1700000</v>
      </c>
      <c r="Q22" t="str">
        <f t="shared" si="3"/>
        <v>More than 1500000</v>
      </c>
    </row>
    <row r="23" spans="1:17" x14ac:dyDescent="0.25">
      <c r="A23" s="2">
        <v>40396</v>
      </c>
      <c r="B23" t="str">
        <f t="shared" si="4"/>
        <v>August</v>
      </c>
      <c r="C23">
        <f t="shared" si="5"/>
        <v>2010</v>
      </c>
      <c r="D23" t="s">
        <v>58</v>
      </c>
      <c r="E23">
        <v>52</v>
      </c>
      <c r="F23" t="s">
        <v>7</v>
      </c>
      <c r="G23" t="s">
        <v>20</v>
      </c>
      <c r="H23" t="s">
        <v>199</v>
      </c>
      <c r="I23" s="3">
        <f>Claims!J23/5</f>
        <v>116997</v>
      </c>
      <c r="J23" s="3">
        <f>ROUND(IF(G23="Life Insurance",Claims!J23,I23*20),0)</f>
        <v>2339940</v>
      </c>
      <c r="K23" t="str">
        <f>VLOOKUP(E23,'Grouping Master'!A$2:H$102,8)</f>
        <v>51-60 Years</v>
      </c>
      <c r="L23" t="s">
        <v>795</v>
      </c>
      <c r="M23" t="s">
        <v>756</v>
      </c>
      <c r="N23" t="s">
        <v>757</v>
      </c>
      <c r="O23" t="s">
        <v>746</v>
      </c>
      <c r="P23">
        <f t="shared" si="2"/>
        <v>1700000</v>
      </c>
      <c r="Q23" t="str">
        <f t="shared" si="3"/>
        <v>More than 1500000</v>
      </c>
    </row>
    <row r="24" spans="1:17" x14ac:dyDescent="0.25">
      <c r="A24" s="2">
        <v>40375</v>
      </c>
      <c r="B24" t="str">
        <f t="shared" si="4"/>
        <v>July</v>
      </c>
      <c r="C24">
        <f t="shared" si="5"/>
        <v>2010</v>
      </c>
      <c r="D24" t="s">
        <v>24</v>
      </c>
      <c r="E24">
        <v>60</v>
      </c>
      <c r="F24" t="s">
        <v>7</v>
      </c>
      <c r="G24" t="s">
        <v>20</v>
      </c>
      <c r="H24" t="s">
        <v>199</v>
      </c>
      <c r="I24" s="3">
        <f>Claims!J24/5</f>
        <v>18006.8</v>
      </c>
      <c r="J24" s="3">
        <f>ROUND(IF(G24="Life Insurance",Claims!J24,I24*20),0)</f>
        <v>360136</v>
      </c>
      <c r="K24" t="str">
        <f>VLOOKUP(E24,'Grouping Master'!A$2:H$102,8)</f>
        <v>51-60 Years</v>
      </c>
      <c r="L24" t="s">
        <v>795</v>
      </c>
      <c r="M24" t="s">
        <v>747</v>
      </c>
      <c r="N24" t="s">
        <v>771</v>
      </c>
      <c r="O24" t="s">
        <v>749</v>
      </c>
      <c r="P24">
        <f t="shared" si="2"/>
        <v>1700000</v>
      </c>
      <c r="Q24" t="str">
        <f t="shared" si="3"/>
        <v>More than 1500000</v>
      </c>
    </row>
    <row r="25" spans="1:17" x14ac:dyDescent="0.25">
      <c r="A25" s="2">
        <v>40414</v>
      </c>
      <c r="B25" t="str">
        <f t="shared" si="4"/>
        <v>August</v>
      </c>
      <c r="C25">
        <f t="shared" si="5"/>
        <v>2010</v>
      </c>
      <c r="D25" t="s">
        <v>36</v>
      </c>
      <c r="E25">
        <v>58</v>
      </c>
      <c r="F25" t="s">
        <v>7</v>
      </c>
      <c r="G25" t="s">
        <v>11</v>
      </c>
      <c r="H25" t="s">
        <v>213</v>
      </c>
      <c r="I25" s="3">
        <f>Claims!J25/5</f>
        <v>25680</v>
      </c>
      <c r="J25" s="3">
        <f>ROUND(IF(G25="Life Insurance",Claims!J25,I25*20),0)</f>
        <v>513600</v>
      </c>
      <c r="K25" t="str">
        <f>VLOOKUP(E25,'Grouping Master'!A$2:H$102,8)</f>
        <v>51-60 Years</v>
      </c>
      <c r="L25" t="s">
        <v>795</v>
      </c>
      <c r="M25" t="s">
        <v>747</v>
      </c>
      <c r="N25" t="s">
        <v>772</v>
      </c>
      <c r="O25" t="s">
        <v>746</v>
      </c>
      <c r="P25">
        <f t="shared" si="2"/>
        <v>1700000</v>
      </c>
      <c r="Q25" t="str">
        <f t="shared" si="3"/>
        <v>More than 1500000</v>
      </c>
    </row>
    <row r="26" spans="1:17" x14ac:dyDescent="0.25">
      <c r="A26" s="2">
        <v>40666</v>
      </c>
      <c r="B26" t="str">
        <f t="shared" si="4"/>
        <v>May</v>
      </c>
      <c r="C26">
        <f t="shared" si="5"/>
        <v>2011</v>
      </c>
      <c r="D26" t="s">
        <v>37</v>
      </c>
      <c r="E26">
        <v>58</v>
      </c>
      <c r="F26" t="s">
        <v>7</v>
      </c>
      <c r="G26" t="s">
        <v>11</v>
      </c>
      <c r="H26" t="s">
        <v>213</v>
      </c>
      <c r="I26" s="3">
        <f>Claims!J26/5</f>
        <v>19637.400000000001</v>
      </c>
      <c r="J26" s="3">
        <f>ROUND(IF(G26="Life Insurance",Claims!J26,I26*20),0)</f>
        <v>392748</v>
      </c>
      <c r="K26" t="str">
        <f>VLOOKUP(E26,'Grouping Master'!A$2:H$102,8)</f>
        <v>51-60 Years</v>
      </c>
      <c r="L26" t="s">
        <v>795</v>
      </c>
      <c r="M26" t="s">
        <v>747</v>
      </c>
      <c r="N26" t="s">
        <v>776</v>
      </c>
      <c r="O26" t="s">
        <v>765</v>
      </c>
      <c r="P26">
        <f t="shared" si="2"/>
        <v>1700000</v>
      </c>
      <c r="Q26" t="str">
        <f t="shared" si="3"/>
        <v>More than 1500000</v>
      </c>
    </row>
    <row r="27" spans="1:17" x14ac:dyDescent="0.25">
      <c r="A27" s="2">
        <v>40670</v>
      </c>
      <c r="B27" t="str">
        <f t="shared" si="4"/>
        <v>May</v>
      </c>
      <c r="C27">
        <f t="shared" si="5"/>
        <v>2011</v>
      </c>
      <c r="D27" t="s">
        <v>38</v>
      </c>
      <c r="E27">
        <v>57</v>
      </c>
      <c r="F27" t="s">
        <v>10</v>
      </c>
      <c r="G27" t="s">
        <v>197</v>
      </c>
      <c r="H27" t="s">
        <v>206</v>
      </c>
      <c r="I27" s="3">
        <f>Claims!J27/5</f>
        <v>822718.6</v>
      </c>
      <c r="J27" s="3">
        <f>ROUND(IF(G27="Life Insurance",Claims!J27,I27*20),0)</f>
        <v>4113593</v>
      </c>
      <c r="K27" t="str">
        <f>VLOOKUP(E27,'Grouping Master'!A$2:H$102,8)</f>
        <v>51-60 Years</v>
      </c>
      <c r="L27" t="s">
        <v>795</v>
      </c>
      <c r="M27" t="s">
        <v>747</v>
      </c>
      <c r="N27" t="s">
        <v>787</v>
      </c>
      <c r="O27" t="s">
        <v>749</v>
      </c>
      <c r="P27">
        <f t="shared" si="2"/>
        <v>1700000</v>
      </c>
      <c r="Q27" t="str">
        <f t="shared" si="3"/>
        <v>More than 1500000</v>
      </c>
    </row>
    <row r="28" spans="1:17" x14ac:dyDescent="0.25">
      <c r="A28" s="2">
        <v>40702</v>
      </c>
      <c r="B28" t="str">
        <f t="shared" si="4"/>
        <v>June</v>
      </c>
      <c r="C28">
        <f t="shared" si="5"/>
        <v>2011</v>
      </c>
      <c r="D28" t="s">
        <v>39</v>
      </c>
      <c r="E28">
        <v>57</v>
      </c>
      <c r="F28" t="s">
        <v>10</v>
      </c>
      <c r="G28" t="s">
        <v>11</v>
      </c>
      <c r="H28" t="s">
        <v>213</v>
      </c>
      <c r="I28" s="3">
        <f>Claims!J28/5</f>
        <v>13194</v>
      </c>
      <c r="J28" s="3">
        <f>ROUND(IF(G28="Life Insurance",Claims!J28,I28*20),0)</f>
        <v>263880</v>
      </c>
      <c r="K28" t="str">
        <f>VLOOKUP(E28,'Grouping Master'!A$2:H$102,8)</f>
        <v>51-60 Years</v>
      </c>
      <c r="L28" t="s">
        <v>795</v>
      </c>
      <c r="M28" t="s">
        <v>747</v>
      </c>
      <c r="N28" t="s">
        <v>754</v>
      </c>
      <c r="O28" t="s">
        <v>746</v>
      </c>
      <c r="P28">
        <f t="shared" si="2"/>
        <v>1700000</v>
      </c>
      <c r="Q28" t="str">
        <f t="shared" si="3"/>
        <v>More than 1500000</v>
      </c>
    </row>
    <row r="29" spans="1:17" x14ac:dyDescent="0.25">
      <c r="A29" s="2">
        <v>40671</v>
      </c>
      <c r="B29" t="str">
        <f t="shared" si="4"/>
        <v>May</v>
      </c>
      <c r="C29">
        <f t="shared" si="5"/>
        <v>2011</v>
      </c>
      <c r="D29" t="s">
        <v>40</v>
      </c>
      <c r="E29">
        <v>56</v>
      </c>
      <c r="F29" t="s">
        <v>10</v>
      </c>
      <c r="G29" t="s">
        <v>197</v>
      </c>
      <c r="H29" t="s">
        <v>206</v>
      </c>
      <c r="I29" s="3">
        <f>Claims!J29/5</f>
        <v>4921240</v>
      </c>
      <c r="J29" s="3">
        <f>ROUND(IF(G29="Life Insurance",Claims!J29,I29*20),0)</f>
        <v>24606200</v>
      </c>
      <c r="K29" t="str">
        <f>VLOOKUP(E29,'Grouping Master'!A$2:H$102,8)</f>
        <v>51-60 Years</v>
      </c>
      <c r="L29" t="s">
        <v>795</v>
      </c>
      <c r="M29" t="s">
        <v>747</v>
      </c>
      <c r="N29" t="s">
        <v>766</v>
      </c>
      <c r="O29" t="s">
        <v>746</v>
      </c>
      <c r="P29">
        <f t="shared" si="2"/>
        <v>1700000</v>
      </c>
      <c r="Q29" t="str">
        <f t="shared" si="3"/>
        <v>More than 1500000</v>
      </c>
    </row>
    <row r="30" spans="1:17" x14ac:dyDescent="0.25">
      <c r="A30" s="2">
        <v>40656</v>
      </c>
      <c r="B30" t="str">
        <f t="shared" si="4"/>
        <v>April</v>
      </c>
      <c r="C30">
        <f t="shared" si="5"/>
        <v>2011</v>
      </c>
      <c r="D30" t="s">
        <v>81</v>
      </c>
      <c r="E30">
        <v>48</v>
      </c>
      <c r="F30" t="s">
        <v>7</v>
      </c>
      <c r="G30" t="s">
        <v>20</v>
      </c>
      <c r="H30" t="s">
        <v>199</v>
      </c>
      <c r="I30" s="3">
        <f>Claims!J30/5</f>
        <v>44714.400000000001</v>
      </c>
      <c r="J30" s="3">
        <f>ROUND(IF(G30="Life Insurance",Claims!J30,I30*20),0)</f>
        <v>894288</v>
      </c>
      <c r="K30" t="str">
        <f>VLOOKUP(E30,'Grouping Master'!A$2:H$102,8)</f>
        <v>41-50 Years</v>
      </c>
      <c r="L30" t="s">
        <v>795</v>
      </c>
      <c r="M30" t="s">
        <v>747</v>
      </c>
      <c r="N30" t="s">
        <v>782</v>
      </c>
      <c r="O30" t="s">
        <v>749</v>
      </c>
      <c r="P30">
        <f t="shared" si="2"/>
        <v>1500000</v>
      </c>
      <c r="Q30" t="str">
        <f t="shared" si="3"/>
        <v>700001-1500000</v>
      </c>
    </row>
    <row r="31" spans="1:17" x14ac:dyDescent="0.25">
      <c r="A31" s="2">
        <v>40702</v>
      </c>
      <c r="B31" t="str">
        <f t="shared" si="4"/>
        <v>June</v>
      </c>
      <c r="C31">
        <f t="shared" si="5"/>
        <v>2011</v>
      </c>
      <c r="D31" t="s">
        <v>42</v>
      </c>
      <c r="E31">
        <v>56</v>
      </c>
      <c r="F31" t="s">
        <v>10</v>
      </c>
      <c r="G31" t="s">
        <v>11</v>
      </c>
      <c r="H31" t="s">
        <v>213</v>
      </c>
      <c r="I31" s="3">
        <f>Claims!J31/5</f>
        <v>46491.8</v>
      </c>
      <c r="J31" s="3">
        <f>ROUND(IF(G31="Life Insurance",Claims!J31,I31*20),0)</f>
        <v>929836</v>
      </c>
      <c r="K31" t="str">
        <f>VLOOKUP(E31,'Grouping Master'!A$2:H$102,8)</f>
        <v>51-60 Years</v>
      </c>
      <c r="L31" t="s">
        <v>795</v>
      </c>
      <c r="M31" t="s">
        <v>747</v>
      </c>
      <c r="N31" t="s">
        <v>770</v>
      </c>
      <c r="O31" t="s">
        <v>746</v>
      </c>
      <c r="P31">
        <f t="shared" si="2"/>
        <v>1700000</v>
      </c>
      <c r="Q31" t="str">
        <f t="shared" si="3"/>
        <v>More than 1500000</v>
      </c>
    </row>
    <row r="32" spans="1:17" x14ac:dyDescent="0.25">
      <c r="A32" s="2">
        <v>40682</v>
      </c>
      <c r="B32" t="str">
        <f t="shared" si="4"/>
        <v>May</v>
      </c>
      <c r="C32">
        <f t="shared" si="5"/>
        <v>2011</v>
      </c>
      <c r="D32" t="s">
        <v>43</v>
      </c>
      <c r="E32">
        <v>55</v>
      </c>
      <c r="F32" t="s">
        <v>7</v>
      </c>
      <c r="G32" t="s">
        <v>197</v>
      </c>
      <c r="H32" t="s">
        <v>206</v>
      </c>
      <c r="I32" s="3">
        <f>Claims!J32/5</f>
        <v>103823.8</v>
      </c>
      <c r="J32" s="3">
        <f>ROUND(IF(G32="Life Insurance",Claims!J32,I32*20),0)</f>
        <v>519119</v>
      </c>
      <c r="K32" t="str">
        <f>VLOOKUP(E32,'Grouping Master'!A$2:H$102,8)</f>
        <v>51-60 Years</v>
      </c>
      <c r="L32" t="s">
        <v>795</v>
      </c>
      <c r="M32" t="s">
        <v>747</v>
      </c>
      <c r="N32" t="s">
        <v>780</v>
      </c>
      <c r="O32" t="s">
        <v>746</v>
      </c>
      <c r="P32">
        <f t="shared" si="2"/>
        <v>1700000</v>
      </c>
      <c r="Q32" t="str">
        <f t="shared" si="3"/>
        <v>More than 1500000</v>
      </c>
    </row>
    <row r="33" spans="1:17" x14ac:dyDescent="0.25">
      <c r="A33" s="2">
        <v>40621</v>
      </c>
      <c r="B33" t="str">
        <f t="shared" si="4"/>
        <v>March</v>
      </c>
      <c r="C33">
        <f t="shared" si="5"/>
        <v>2011</v>
      </c>
      <c r="D33" t="s">
        <v>44</v>
      </c>
      <c r="E33">
        <v>55</v>
      </c>
      <c r="F33" t="s">
        <v>10</v>
      </c>
      <c r="G33" t="s">
        <v>197</v>
      </c>
      <c r="H33" t="s">
        <v>206</v>
      </c>
      <c r="I33" s="3">
        <f>Claims!J33/5</f>
        <v>424749</v>
      </c>
      <c r="J33" s="3">
        <f>ROUND(IF(G33="Life Insurance",Claims!J33,I33*20),0)</f>
        <v>2123745</v>
      </c>
      <c r="K33" t="str">
        <f>VLOOKUP(E33,'Grouping Master'!A$2:H$102,8)</f>
        <v>51-60 Years</v>
      </c>
      <c r="L33" t="s">
        <v>795</v>
      </c>
      <c r="M33" t="s">
        <v>747</v>
      </c>
      <c r="N33" t="s">
        <v>748</v>
      </c>
      <c r="O33" t="s">
        <v>746</v>
      </c>
      <c r="P33">
        <f t="shared" si="2"/>
        <v>1700000</v>
      </c>
      <c r="Q33" t="str">
        <f t="shared" si="3"/>
        <v>More than 1500000</v>
      </c>
    </row>
    <row r="34" spans="1:17" x14ac:dyDescent="0.25">
      <c r="A34" s="2">
        <v>40666</v>
      </c>
      <c r="B34" t="str">
        <f t="shared" si="4"/>
        <v>May</v>
      </c>
      <c r="C34">
        <f t="shared" si="5"/>
        <v>2011</v>
      </c>
      <c r="D34" t="s">
        <v>57</v>
      </c>
      <c r="E34">
        <v>53</v>
      </c>
      <c r="F34" t="s">
        <v>10</v>
      </c>
      <c r="G34" t="s">
        <v>20</v>
      </c>
      <c r="H34" t="s">
        <v>199</v>
      </c>
      <c r="I34" s="3">
        <f>Claims!J34/5</f>
        <v>44606.6</v>
      </c>
      <c r="J34" s="3">
        <f>ROUND(IF(G34="Life Insurance",Claims!J34,I34*20),0)</f>
        <v>892132</v>
      </c>
      <c r="K34" t="str">
        <f>VLOOKUP(E34,'Grouping Master'!A$2:H$102,8)</f>
        <v>51-60 Years</v>
      </c>
      <c r="L34" t="s">
        <v>795</v>
      </c>
      <c r="M34" t="s">
        <v>755</v>
      </c>
      <c r="N34" t="s">
        <v>794</v>
      </c>
      <c r="O34" t="s">
        <v>746</v>
      </c>
      <c r="P34">
        <f t="shared" si="2"/>
        <v>1700000</v>
      </c>
      <c r="Q34" t="str">
        <f t="shared" si="3"/>
        <v>More than 1500000</v>
      </c>
    </row>
    <row r="35" spans="1:17" x14ac:dyDescent="0.25">
      <c r="A35" s="2">
        <v>40604</v>
      </c>
      <c r="B35" t="str">
        <f t="shared" si="4"/>
        <v>March</v>
      </c>
      <c r="C35">
        <f t="shared" si="5"/>
        <v>2011</v>
      </c>
      <c r="D35" t="s">
        <v>217</v>
      </c>
      <c r="E35">
        <v>54</v>
      </c>
      <c r="F35" t="s">
        <v>10</v>
      </c>
      <c r="G35" t="s">
        <v>46</v>
      </c>
      <c r="H35" t="s">
        <v>732</v>
      </c>
      <c r="I35" s="3">
        <f>Claims!J35/5</f>
        <v>680240</v>
      </c>
      <c r="J35" s="3">
        <f>ROUND(IF(G35="Life Insurance",Claims!J35,I35*20),0)</f>
        <v>13604800</v>
      </c>
      <c r="K35" t="str">
        <f>VLOOKUP(E35,'Grouping Master'!A$2:H$102,8)</f>
        <v>51-60 Years</v>
      </c>
      <c r="L35" t="s">
        <v>795</v>
      </c>
      <c r="M35" t="s">
        <v>761</v>
      </c>
      <c r="N35" t="s">
        <v>781</v>
      </c>
      <c r="O35" t="s">
        <v>765</v>
      </c>
      <c r="P35">
        <f t="shared" si="2"/>
        <v>1700000</v>
      </c>
      <c r="Q35" t="str">
        <f t="shared" si="3"/>
        <v>More than 1500000</v>
      </c>
    </row>
    <row r="36" spans="1:17" x14ac:dyDescent="0.25">
      <c r="A36" s="2">
        <v>40648</v>
      </c>
      <c r="B36" t="str">
        <f t="shared" si="4"/>
        <v>April</v>
      </c>
      <c r="C36">
        <f t="shared" si="5"/>
        <v>2011</v>
      </c>
      <c r="D36" t="s">
        <v>47</v>
      </c>
      <c r="E36">
        <v>54</v>
      </c>
      <c r="F36" t="s">
        <v>7</v>
      </c>
      <c r="G36" t="s">
        <v>11</v>
      </c>
      <c r="H36" t="s">
        <v>213</v>
      </c>
      <c r="I36" s="3">
        <f>Claims!J36/5</f>
        <v>21162.799999999999</v>
      </c>
      <c r="J36" s="3">
        <f>ROUND(IF(G36="Life Insurance",Claims!J36,I36*20),0)</f>
        <v>423256</v>
      </c>
      <c r="K36" t="str">
        <f>VLOOKUP(E36,'Grouping Master'!A$2:H$102,8)</f>
        <v>51-60 Years</v>
      </c>
      <c r="L36" t="s">
        <v>795</v>
      </c>
      <c r="M36" t="s">
        <v>758</v>
      </c>
      <c r="N36" t="s">
        <v>759</v>
      </c>
      <c r="O36" t="s">
        <v>749</v>
      </c>
      <c r="P36">
        <f t="shared" si="2"/>
        <v>1700000</v>
      </c>
      <c r="Q36" t="str">
        <f t="shared" si="3"/>
        <v>More than 1500000</v>
      </c>
    </row>
    <row r="37" spans="1:17" x14ac:dyDescent="0.25">
      <c r="A37" s="2">
        <v>40687</v>
      </c>
      <c r="B37" t="str">
        <f t="shared" si="4"/>
        <v>May</v>
      </c>
      <c r="C37">
        <f t="shared" si="5"/>
        <v>2011</v>
      </c>
      <c r="D37" t="s">
        <v>48</v>
      </c>
      <c r="E37">
        <v>54</v>
      </c>
      <c r="F37" t="s">
        <v>10</v>
      </c>
      <c r="G37" t="s">
        <v>197</v>
      </c>
      <c r="H37" t="s">
        <v>206</v>
      </c>
      <c r="I37" s="3">
        <f>Claims!J37/5</f>
        <v>26046.799999999999</v>
      </c>
      <c r="J37" s="3">
        <f>ROUND(IF(G37="Life Insurance",Claims!J37,I37*20),0)</f>
        <v>130234</v>
      </c>
      <c r="K37" t="str">
        <f>VLOOKUP(E37,'Grouping Master'!A$2:H$102,8)</f>
        <v>51-60 Years</v>
      </c>
      <c r="L37" t="s">
        <v>795</v>
      </c>
      <c r="M37" t="s">
        <v>777</v>
      </c>
      <c r="N37" t="s">
        <v>778</v>
      </c>
      <c r="O37" t="s">
        <v>749</v>
      </c>
      <c r="P37">
        <f t="shared" si="2"/>
        <v>1700000</v>
      </c>
      <c r="Q37" t="str">
        <f t="shared" si="3"/>
        <v>More than 1500000</v>
      </c>
    </row>
    <row r="38" spans="1:17" x14ac:dyDescent="0.25">
      <c r="A38" s="2">
        <v>40781</v>
      </c>
      <c r="B38" t="str">
        <f t="shared" si="4"/>
        <v>August</v>
      </c>
      <c r="C38">
        <f t="shared" si="5"/>
        <v>2011</v>
      </c>
      <c r="D38" t="s">
        <v>49</v>
      </c>
      <c r="E38">
        <v>54</v>
      </c>
      <c r="F38" t="s">
        <v>7</v>
      </c>
      <c r="G38" t="s">
        <v>197</v>
      </c>
      <c r="H38" t="s">
        <v>207</v>
      </c>
      <c r="I38" s="3">
        <f>Claims!J38/5</f>
        <v>48001.599999999999</v>
      </c>
      <c r="J38" s="3">
        <f>ROUND(IF(G38="Life Insurance",Claims!J38,I38*20),0)</f>
        <v>240008</v>
      </c>
      <c r="K38" t="str">
        <f>VLOOKUP(E38,'Grouping Master'!A$2:H$102,8)</f>
        <v>51-60 Years</v>
      </c>
      <c r="L38" t="s">
        <v>795</v>
      </c>
      <c r="M38" t="s">
        <v>762</v>
      </c>
      <c r="N38" t="s">
        <v>784</v>
      </c>
      <c r="O38" t="s">
        <v>746</v>
      </c>
      <c r="P38">
        <f t="shared" si="2"/>
        <v>1700000</v>
      </c>
      <c r="Q38" t="str">
        <f t="shared" si="3"/>
        <v>More than 1500000</v>
      </c>
    </row>
    <row r="39" spans="1:17" x14ac:dyDescent="0.25">
      <c r="A39" s="2">
        <v>40660</v>
      </c>
      <c r="B39" t="str">
        <f t="shared" si="4"/>
        <v>April</v>
      </c>
      <c r="C39">
        <f t="shared" si="5"/>
        <v>2011</v>
      </c>
      <c r="D39" t="s">
        <v>50</v>
      </c>
      <c r="E39">
        <v>54</v>
      </c>
      <c r="F39" t="s">
        <v>7</v>
      </c>
      <c r="G39" t="s">
        <v>11</v>
      </c>
      <c r="H39" t="s">
        <v>213</v>
      </c>
      <c r="I39" s="3">
        <f>Claims!J39/5</f>
        <v>28705.599999999999</v>
      </c>
      <c r="J39" s="3">
        <f>ROUND(IF(G39="Life Insurance",Claims!J39,I39*20),0)</f>
        <v>574112</v>
      </c>
      <c r="K39" t="str">
        <f>VLOOKUP(E39,'Grouping Master'!A$2:H$102,8)</f>
        <v>51-60 Years</v>
      </c>
      <c r="L39" t="s">
        <v>795</v>
      </c>
      <c r="M39" t="s">
        <v>762</v>
      </c>
      <c r="N39" t="s">
        <v>791</v>
      </c>
      <c r="O39" t="s">
        <v>746</v>
      </c>
      <c r="P39">
        <f t="shared" si="2"/>
        <v>1700000</v>
      </c>
      <c r="Q39" t="str">
        <f t="shared" si="3"/>
        <v>More than 1500000</v>
      </c>
    </row>
    <row r="40" spans="1:17" x14ac:dyDescent="0.25">
      <c r="A40" s="2">
        <v>40687</v>
      </c>
      <c r="B40" t="str">
        <f t="shared" si="4"/>
        <v>May</v>
      </c>
      <c r="C40">
        <f t="shared" si="5"/>
        <v>2011</v>
      </c>
      <c r="D40" t="s">
        <v>51</v>
      </c>
      <c r="E40">
        <v>54</v>
      </c>
      <c r="F40" t="s">
        <v>10</v>
      </c>
      <c r="G40" t="s">
        <v>11</v>
      </c>
      <c r="H40" t="s">
        <v>213</v>
      </c>
      <c r="I40" s="3">
        <f>Claims!J40/5</f>
        <v>32118.6</v>
      </c>
      <c r="J40" s="3">
        <f>ROUND(IF(G40="Life Insurance",Claims!J40,I40*20),0)</f>
        <v>642372</v>
      </c>
      <c r="K40" t="str">
        <f>VLOOKUP(E40,'Grouping Master'!A$2:H$102,8)</f>
        <v>51-60 Years</v>
      </c>
      <c r="L40" t="s">
        <v>795</v>
      </c>
      <c r="M40" t="s">
        <v>760</v>
      </c>
      <c r="N40" t="s">
        <v>779</v>
      </c>
      <c r="O40" t="s">
        <v>765</v>
      </c>
      <c r="P40">
        <f t="shared" si="2"/>
        <v>1700000</v>
      </c>
      <c r="Q40" t="str">
        <f t="shared" si="3"/>
        <v>More than 1500000</v>
      </c>
    </row>
    <row r="41" spans="1:17" x14ac:dyDescent="0.25">
      <c r="A41" s="2">
        <v>40685</v>
      </c>
      <c r="B41" t="str">
        <f t="shared" si="4"/>
        <v>May</v>
      </c>
      <c r="C41">
        <f t="shared" si="5"/>
        <v>2011</v>
      </c>
      <c r="D41" t="s">
        <v>52</v>
      </c>
      <c r="E41">
        <v>54</v>
      </c>
      <c r="F41" t="s">
        <v>7</v>
      </c>
      <c r="G41" t="s">
        <v>197</v>
      </c>
      <c r="H41" t="s">
        <v>207</v>
      </c>
      <c r="I41" s="3">
        <f>Claims!J41/5</f>
        <v>45508.4</v>
      </c>
      <c r="J41" s="3">
        <f>ROUND(IF(G41="Life Insurance",Claims!J41,I41*20),0)</f>
        <v>227542</v>
      </c>
      <c r="K41" t="str">
        <f>VLOOKUP(E41,'Grouping Master'!A$2:H$102,8)</f>
        <v>51-60 Years</v>
      </c>
      <c r="L41" t="s">
        <v>795</v>
      </c>
      <c r="M41" t="s">
        <v>760</v>
      </c>
      <c r="N41" t="s">
        <v>786</v>
      </c>
      <c r="O41" t="s">
        <v>746</v>
      </c>
      <c r="P41">
        <f t="shared" si="2"/>
        <v>1700000</v>
      </c>
      <c r="Q41" t="str">
        <f t="shared" si="3"/>
        <v>More than 1500000</v>
      </c>
    </row>
    <row r="42" spans="1:17" x14ac:dyDescent="0.25">
      <c r="A42" s="2">
        <v>40632</v>
      </c>
      <c r="B42" t="str">
        <f t="shared" si="4"/>
        <v>March</v>
      </c>
      <c r="C42">
        <f t="shared" si="5"/>
        <v>2011</v>
      </c>
      <c r="D42" t="s">
        <v>64</v>
      </c>
      <c r="E42">
        <v>51</v>
      </c>
      <c r="F42" t="s">
        <v>7</v>
      </c>
      <c r="G42" t="s">
        <v>20</v>
      </c>
      <c r="H42" t="s">
        <v>199</v>
      </c>
      <c r="I42" s="3">
        <f>Claims!J42/5</f>
        <v>43758.400000000001</v>
      </c>
      <c r="J42" s="3">
        <f>ROUND(IF(G42="Life Insurance",Claims!J42,I42*20),0)</f>
        <v>875168</v>
      </c>
      <c r="K42" t="str">
        <f>VLOOKUP(E42,'Grouping Master'!A$2:H$102,8)</f>
        <v>51-60 Years</v>
      </c>
      <c r="L42" t="s">
        <v>795</v>
      </c>
      <c r="M42" t="s">
        <v>760</v>
      </c>
      <c r="N42" t="s">
        <v>793</v>
      </c>
      <c r="O42" t="s">
        <v>746</v>
      </c>
      <c r="P42">
        <f t="shared" si="2"/>
        <v>1700000</v>
      </c>
      <c r="Q42" t="str">
        <f t="shared" si="3"/>
        <v>More than 1500000</v>
      </c>
    </row>
    <row r="43" spans="1:17" x14ac:dyDescent="0.25">
      <c r="A43" s="2">
        <v>40315</v>
      </c>
      <c r="B43" t="str">
        <f t="shared" si="4"/>
        <v>May</v>
      </c>
      <c r="C43">
        <f t="shared" si="5"/>
        <v>2010</v>
      </c>
      <c r="D43" t="s">
        <v>54</v>
      </c>
      <c r="E43">
        <v>53</v>
      </c>
      <c r="F43" t="s">
        <v>10</v>
      </c>
      <c r="G43" t="s">
        <v>11</v>
      </c>
      <c r="H43" t="s">
        <v>213</v>
      </c>
      <c r="I43" s="3">
        <f>Claims!J43/5</f>
        <v>26937.8</v>
      </c>
      <c r="J43" s="3">
        <f>ROUND(IF(G43="Life Insurance",Claims!J43,I43*20),0)</f>
        <v>538756</v>
      </c>
      <c r="K43" t="str">
        <f>VLOOKUP(E43,'Grouping Master'!A$2:H$102,8)</f>
        <v>51-60 Years</v>
      </c>
      <c r="L43" t="s">
        <v>795</v>
      </c>
      <c r="M43" t="s">
        <v>756</v>
      </c>
      <c r="N43" t="s">
        <v>789</v>
      </c>
      <c r="O43" t="s">
        <v>746</v>
      </c>
      <c r="P43">
        <f t="shared" si="2"/>
        <v>1700000</v>
      </c>
      <c r="Q43" t="str">
        <f t="shared" si="3"/>
        <v>More than 1500000</v>
      </c>
    </row>
    <row r="44" spans="1:17" x14ac:dyDescent="0.25">
      <c r="A44" s="2">
        <v>40395</v>
      </c>
      <c r="B44" t="str">
        <f t="shared" si="4"/>
        <v>August</v>
      </c>
      <c r="C44">
        <f t="shared" si="5"/>
        <v>2010</v>
      </c>
      <c r="D44" t="s">
        <v>55</v>
      </c>
      <c r="E44">
        <v>53</v>
      </c>
      <c r="F44" t="s">
        <v>7</v>
      </c>
      <c r="G44" t="s">
        <v>11</v>
      </c>
      <c r="H44" t="s">
        <v>213</v>
      </c>
      <c r="I44" s="3">
        <f>Claims!J44/5</f>
        <v>43907.8</v>
      </c>
      <c r="J44" s="3">
        <f>ROUND(IF(G44="Life Insurance",Claims!J44,I44*20),0)</f>
        <v>878156</v>
      </c>
      <c r="K44" t="str">
        <f>VLOOKUP(E44,'Grouping Master'!A$2:H$102,8)</f>
        <v>51-60 Years</v>
      </c>
      <c r="L44" t="s">
        <v>795</v>
      </c>
      <c r="M44" t="s">
        <v>756</v>
      </c>
      <c r="N44" t="s">
        <v>757</v>
      </c>
      <c r="O44" t="s">
        <v>746</v>
      </c>
      <c r="P44">
        <f t="shared" si="2"/>
        <v>1700000</v>
      </c>
      <c r="Q44" t="str">
        <f t="shared" si="3"/>
        <v>More than 1500000</v>
      </c>
    </row>
    <row r="45" spans="1:17" x14ac:dyDescent="0.25">
      <c r="A45" s="2">
        <v>40396</v>
      </c>
      <c r="B45" t="str">
        <f t="shared" si="4"/>
        <v>August</v>
      </c>
      <c r="C45">
        <f t="shared" si="5"/>
        <v>2010</v>
      </c>
      <c r="D45" t="s">
        <v>56</v>
      </c>
      <c r="E45">
        <v>53</v>
      </c>
      <c r="F45" t="s">
        <v>10</v>
      </c>
      <c r="G45" t="s">
        <v>11</v>
      </c>
      <c r="H45" t="s">
        <v>213</v>
      </c>
      <c r="I45" s="3">
        <f>Claims!J45/5</f>
        <v>41654.800000000003</v>
      </c>
      <c r="J45" s="3">
        <f>ROUND(IF(G45="Life Insurance",Claims!J45,I45*20),0)</f>
        <v>833096</v>
      </c>
      <c r="K45" t="str">
        <f>VLOOKUP(E45,'Grouping Master'!A$2:H$102,8)</f>
        <v>51-60 Years</v>
      </c>
      <c r="L45" t="s">
        <v>795</v>
      </c>
      <c r="M45" t="s">
        <v>747</v>
      </c>
      <c r="N45" t="s">
        <v>771</v>
      </c>
      <c r="O45" t="s">
        <v>749</v>
      </c>
      <c r="P45">
        <f t="shared" si="2"/>
        <v>1700000</v>
      </c>
      <c r="Q45" t="str">
        <f t="shared" si="3"/>
        <v>More than 1500000</v>
      </c>
    </row>
    <row r="46" spans="1:17" x14ac:dyDescent="0.25">
      <c r="A46" s="2">
        <v>40375</v>
      </c>
      <c r="B46" t="str">
        <f t="shared" si="4"/>
        <v>July</v>
      </c>
      <c r="C46">
        <f t="shared" si="5"/>
        <v>2010</v>
      </c>
      <c r="D46" t="s">
        <v>123</v>
      </c>
      <c r="E46">
        <v>37</v>
      </c>
      <c r="F46" t="s">
        <v>7</v>
      </c>
      <c r="G46" t="s">
        <v>20</v>
      </c>
      <c r="H46" t="s">
        <v>199</v>
      </c>
      <c r="I46" s="3">
        <f>Claims!J46/5</f>
        <v>43074.6</v>
      </c>
      <c r="J46" s="3">
        <f>ROUND(IF(G46="Life Insurance",Claims!J46,I46*20),0)</f>
        <v>861492</v>
      </c>
      <c r="K46" t="str">
        <f>VLOOKUP(E46,'Grouping Master'!A$2:H$102,8)</f>
        <v>26-40 Years</v>
      </c>
      <c r="L46" t="s">
        <v>795</v>
      </c>
      <c r="M46" t="s">
        <v>747</v>
      </c>
      <c r="N46" t="s">
        <v>772</v>
      </c>
      <c r="O46" t="s">
        <v>746</v>
      </c>
      <c r="P46">
        <f t="shared" si="2"/>
        <v>700000</v>
      </c>
      <c r="Q46" t="str">
        <f t="shared" si="3"/>
        <v>500001-700000</v>
      </c>
    </row>
    <row r="47" spans="1:17" x14ac:dyDescent="0.25">
      <c r="A47" s="2">
        <v>40414</v>
      </c>
      <c r="B47" t="str">
        <f t="shared" si="4"/>
        <v>August</v>
      </c>
      <c r="C47">
        <f t="shared" si="5"/>
        <v>2010</v>
      </c>
      <c r="D47" t="s">
        <v>114</v>
      </c>
      <c r="E47">
        <v>39</v>
      </c>
      <c r="F47" t="s">
        <v>10</v>
      </c>
      <c r="G47" t="s">
        <v>20</v>
      </c>
      <c r="H47" t="s">
        <v>199</v>
      </c>
      <c r="I47" s="3">
        <f>Claims!J47/5</f>
        <v>42236</v>
      </c>
      <c r="J47" s="3">
        <f>ROUND(IF(G47="Life Insurance",Claims!J47,I47*20),0)</f>
        <v>844720</v>
      </c>
      <c r="K47" t="str">
        <f>VLOOKUP(E47,'Grouping Master'!A$2:H$102,8)</f>
        <v>26-40 Years</v>
      </c>
      <c r="L47" t="s">
        <v>795</v>
      </c>
      <c r="M47" t="s">
        <v>747</v>
      </c>
      <c r="N47" t="s">
        <v>776</v>
      </c>
      <c r="O47" t="s">
        <v>765</v>
      </c>
      <c r="P47">
        <f t="shared" si="2"/>
        <v>700000</v>
      </c>
      <c r="Q47" t="str">
        <f t="shared" si="3"/>
        <v>500001-700000</v>
      </c>
    </row>
    <row r="48" spans="1:17" x14ac:dyDescent="0.25">
      <c r="A48" s="2">
        <v>40781</v>
      </c>
      <c r="B48" t="str">
        <f t="shared" si="4"/>
        <v>August</v>
      </c>
      <c r="C48">
        <f t="shared" si="5"/>
        <v>2011</v>
      </c>
      <c r="D48" t="s">
        <v>59</v>
      </c>
      <c r="E48">
        <v>52</v>
      </c>
      <c r="F48" t="s">
        <v>7</v>
      </c>
      <c r="G48" t="s">
        <v>197</v>
      </c>
      <c r="H48" t="s">
        <v>207</v>
      </c>
      <c r="I48" s="3">
        <f>Claims!J48/5</f>
        <v>22821.200000000001</v>
      </c>
      <c r="J48" s="3">
        <f>ROUND(IF(G48="Life Insurance",Claims!J48,I48*20),0)</f>
        <v>114106</v>
      </c>
      <c r="K48" t="str">
        <f>VLOOKUP(E48,'Grouping Master'!A$2:H$102,8)</f>
        <v>51-60 Years</v>
      </c>
      <c r="L48" t="s">
        <v>795</v>
      </c>
      <c r="M48" t="s">
        <v>747</v>
      </c>
      <c r="N48" t="s">
        <v>787</v>
      </c>
      <c r="O48" t="s">
        <v>749</v>
      </c>
      <c r="P48">
        <f t="shared" si="2"/>
        <v>1700000</v>
      </c>
      <c r="Q48" t="str">
        <f t="shared" si="3"/>
        <v>More than 1500000</v>
      </c>
    </row>
    <row r="49" spans="1:17" x14ac:dyDescent="0.25">
      <c r="A49" s="2">
        <v>40676</v>
      </c>
      <c r="B49" t="str">
        <f t="shared" si="4"/>
        <v>May</v>
      </c>
      <c r="C49">
        <f t="shared" si="5"/>
        <v>2011</v>
      </c>
      <c r="D49" t="s">
        <v>60</v>
      </c>
      <c r="E49">
        <v>52</v>
      </c>
      <c r="F49" t="s">
        <v>10</v>
      </c>
      <c r="G49" t="s">
        <v>197</v>
      </c>
      <c r="H49" t="s">
        <v>196</v>
      </c>
      <c r="I49" s="3">
        <f>Claims!J49/5</f>
        <v>25800.6</v>
      </c>
      <c r="J49" s="3">
        <f>ROUND(IF(G49="Life Insurance",Claims!J49,I49*20),0)</f>
        <v>129003</v>
      </c>
      <c r="K49" t="str">
        <f>VLOOKUP(E49,'Grouping Master'!A$2:H$102,8)</f>
        <v>51-60 Years</v>
      </c>
      <c r="L49" t="s">
        <v>795</v>
      </c>
      <c r="M49" t="s">
        <v>747</v>
      </c>
      <c r="N49" t="s">
        <v>754</v>
      </c>
      <c r="O49" t="s">
        <v>746</v>
      </c>
      <c r="P49">
        <f t="shared" si="2"/>
        <v>1700000</v>
      </c>
      <c r="Q49" t="str">
        <f t="shared" si="3"/>
        <v>More than 1500000</v>
      </c>
    </row>
    <row r="50" spans="1:17" x14ac:dyDescent="0.25">
      <c r="A50" s="2">
        <v>40787</v>
      </c>
      <c r="B50" t="str">
        <f t="shared" si="4"/>
        <v>September</v>
      </c>
      <c r="C50">
        <f t="shared" si="5"/>
        <v>2011</v>
      </c>
      <c r="D50" t="s">
        <v>61</v>
      </c>
      <c r="E50">
        <v>52</v>
      </c>
      <c r="F50" t="s">
        <v>10</v>
      </c>
      <c r="G50" t="s">
        <v>11</v>
      </c>
      <c r="H50" t="s">
        <v>213</v>
      </c>
      <c r="I50" s="3">
        <f>Claims!J50/5</f>
        <v>36867.599999999999</v>
      </c>
      <c r="J50" s="3">
        <f>ROUND(IF(G50="Life Insurance",Claims!J50,I50*20),0)</f>
        <v>737352</v>
      </c>
      <c r="K50" t="str">
        <f>VLOOKUP(E50,'Grouping Master'!A$2:H$102,8)</f>
        <v>51-60 Years</v>
      </c>
      <c r="L50" t="s">
        <v>795</v>
      </c>
      <c r="M50" t="s">
        <v>747</v>
      </c>
      <c r="N50" t="s">
        <v>766</v>
      </c>
      <c r="O50" t="s">
        <v>746</v>
      </c>
      <c r="P50">
        <f t="shared" si="2"/>
        <v>1700000</v>
      </c>
      <c r="Q50" t="str">
        <f t="shared" si="3"/>
        <v>More than 1500000</v>
      </c>
    </row>
    <row r="51" spans="1:17" x14ac:dyDescent="0.25">
      <c r="A51" s="2">
        <v>40680</v>
      </c>
      <c r="B51" t="str">
        <f t="shared" si="4"/>
        <v>May</v>
      </c>
      <c r="C51">
        <f t="shared" si="5"/>
        <v>2011</v>
      </c>
      <c r="D51" t="s">
        <v>62</v>
      </c>
      <c r="E51">
        <v>52</v>
      </c>
      <c r="F51" t="s">
        <v>7</v>
      </c>
      <c r="G51" t="s">
        <v>11</v>
      </c>
      <c r="H51" t="s">
        <v>213</v>
      </c>
      <c r="I51" s="3">
        <f>Claims!J51/5</f>
        <v>30127</v>
      </c>
      <c r="J51" s="3">
        <f>ROUND(IF(G51="Life Insurance",Claims!J51,I51*20),0)</f>
        <v>602540</v>
      </c>
      <c r="K51" t="str">
        <f>VLOOKUP(E51,'Grouping Master'!A$2:H$102,8)</f>
        <v>51-60 Years</v>
      </c>
      <c r="L51" t="s">
        <v>795</v>
      </c>
      <c r="M51" t="s">
        <v>747</v>
      </c>
      <c r="N51" t="s">
        <v>782</v>
      </c>
      <c r="O51" t="s">
        <v>749</v>
      </c>
      <c r="P51">
        <f t="shared" si="2"/>
        <v>1700000</v>
      </c>
      <c r="Q51" t="str">
        <f t="shared" si="3"/>
        <v>More than 1500000</v>
      </c>
    </row>
    <row r="52" spans="1:17" x14ac:dyDescent="0.25">
      <c r="A52" s="2">
        <v>40654</v>
      </c>
      <c r="B52" t="str">
        <f t="shared" si="4"/>
        <v>April</v>
      </c>
      <c r="C52">
        <f t="shared" si="5"/>
        <v>2011</v>
      </c>
      <c r="D52" t="s">
        <v>116</v>
      </c>
      <c r="E52">
        <v>38</v>
      </c>
      <c r="F52" t="s">
        <v>10</v>
      </c>
      <c r="G52" t="s">
        <v>20</v>
      </c>
      <c r="H52" t="s">
        <v>216</v>
      </c>
      <c r="I52" s="3">
        <f>Claims!J52/5</f>
        <v>37745.199999999997</v>
      </c>
      <c r="J52" s="3">
        <f>ROUND(IF(G52="Life Insurance",Claims!J52,I52*20),0)</f>
        <v>754904</v>
      </c>
      <c r="K52" t="str">
        <f>VLOOKUP(E52,'Grouping Master'!A$2:H$102,8)</f>
        <v>26-40 Years</v>
      </c>
      <c r="L52" t="s">
        <v>795</v>
      </c>
      <c r="M52" t="s">
        <v>747</v>
      </c>
      <c r="N52" t="s">
        <v>770</v>
      </c>
      <c r="O52" t="s">
        <v>746</v>
      </c>
      <c r="P52">
        <f t="shared" si="2"/>
        <v>700000</v>
      </c>
      <c r="Q52" t="str">
        <f t="shared" si="3"/>
        <v>500001-700000</v>
      </c>
    </row>
    <row r="53" spans="1:17" x14ac:dyDescent="0.25">
      <c r="A53" s="2">
        <v>40644</v>
      </c>
      <c r="B53" t="str">
        <f t="shared" si="4"/>
        <v>April</v>
      </c>
      <c r="C53">
        <f t="shared" si="5"/>
        <v>2011</v>
      </c>
      <c r="D53" t="s">
        <v>83</v>
      </c>
      <c r="E53">
        <v>47</v>
      </c>
      <c r="F53" t="s">
        <v>10</v>
      </c>
      <c r="G53" t="s">
        <v>20</v>
      </c>
      <c r="H53" t="s">
        <v>216</v>
      </c>
      <c r="I53" s="3">
        <f>Claims!J53/5</f>
        <v>37164</v>
      </c>
      <c r="J53" s="3">
        <f>ROUND(IF(G53="Life Insurance",Claims!J53,I53*20),0)</f>
        <v>743280</v>
      </c>
      <c r="K53" t="str">
        <f>VLOOKUP(E53,'Grouping Master'!A$2:H$102,8)</f>
        <v>41-50 Years</v>
      </c>
      <c r="L53" t="s">
        <v>795</v>
      </c>
      <c r="M53" t="s">
        <v>747</v>
      </c>
      <c r="N53" t="s">
        <v>780</v>
      </c>
      <c r="O53" t="s">
        <v>746</v>
      </c>
      <c r="P53">
        <f t="shared" si="2"/>
        <v>1500000</v>
      </c>
      <c r="Q53" t="str">
        <f t="shared" si="3"/>
        <v>700001-1500000</v>
      </c>
    </row>
    <row r="54" spans="1:17" x14ac:dyDescent="0.25">
      <c r="A54" s="2">
        <v>40678</v>
      </c>
      <c r="B54" t="str">
        <f t="shared" si="4"/>
        <v>May</v>
      </c>
      <c r="C54">
        <f t="shared" si="5"/>
        <v>2011</v>
      </c>
      <c r="D54" t="s">
        <v>65</v>
      </c>
      <c r="E54">
        <v>51</v>
      </c>
      <c r="F54" t="s">
        <v>7</v>
      </c>
      <c r="G54" t="s">
        <v>11</v>
      </c>
      <c r="H54" t="s">
        <v>213</v>
      </c>
      <c r="I54" s="3">
        <f>Claims!J54/5</f>
        <v>8381.7999999999993</v>
      </c>
      <c r="J54" s="3">
        <f>ROUND(IF(G54="Life Insurance",Claims!J54,I54*20),0)</f>
        <v>167636</v>
      </c>
      <c r="K54" t="str">
        <f>VLOOKUP(E54,'Grouping Master'!A$2:H$102,8)</f>
        <v>51-60 Years</v>
      </c>
      <c r="L54" t="s">
        <v>795</v>
      </c>
      <c r="M54" t="s">
        <v>747</v>
      </c>
      <c r="N54" t="s">
        <v>748</v>
      </c>
      <c r="O54" t="s">
        <v>746</v>
      </c>
      <c r="P54">
        <f t="shared" si="2"/>
        <v>1700000</v>
      </c>
      <c r="Q54" t="str">
        <f t="shared" si="3"/>
        <v>More than 1500000</v>
      </c>
    </row>
    <row r="55" spans="1:17" x14ac:dyDescent="0.25">
      <c r="A55" s="2">
        <v>40675</v>
      </c>
      <c r="B55" t="str">
        <f t="shared" si="4"/>
        <v>May</v>
      </c>
      <c r="C55">
        <f t="shared" si="5"/>
        <v>2011</v>
      </c>
      <c r="D55" t="s">
        <v>66</v>
      </c>
      <c r="E55">
        <v>51</v>
      </c>
      <c r="F55" t="s">
        <v>7</v>
      </c>
      <c r="G55" t="s">
        <v>197</v>
      </c>
      <c r="H55" t="s">
        <v>196</v>
      </c>
      <c r="I55" s="3">
        <f>Claims!J55/5</f>
        <v>183710</v>
      </c>
      <c r="J55" s="3">
        <f>ROUND(IF(G55="Life Insurance",Claims!J55,I55*20),0)</f>
        <v>918550</v>
      </c>
      <c r="K55" t="str">
        <f>VLOOKUP(E55,'Grouping Master'!A$2:H$102,8)</f>
        <v>51-60 Years</v>
      </c>
      <c r="L55" t="s">
        <v>795</v>
      </c>
      <c r="M55" t="s">
        <v>755</v>
      </c>
      <c r="N55" t="s">
        <v>794</v>
      </c>
      <c r="O55" t="s">
        <v>746</v>
      </c>
      <c r="P55">
        <f t="shared" si="2"/>
        <v>1700000</v>
      </c>
      <c r="Q55" t="str">
        <f t="shared" si="3"/>
        <v>More than 1500000</v>
      </c>
    </row>
    <row r="56" spans="1:17" x14ac:dyDescent="0.25">
      <c r="A56" s="2">
        <v>40673</v>
      </c>
      <c r="B56" t="str">
        <f t="shared" si="4"/>
        <v>May</v>
      </c>
      <c r="C56">
        <f t="shared" si="5"/>
        <v>2011</v>
      </c>
      <c r="D56" t="s">
        <v>67</v>
      </c>
      <c r="E56">
        <v>51</v>
      </c>
      <c r="F56" t="s">
        <v>10</v>
      </c>
      <c r="G56" t="s">
        <v>11</v>
      </c>
      <c r="H56" t="s">
        <v>213</v>
      </c>
      <c r="I56" s="3">
        <f>Claims!J56/5</f>
        <v>13940.4</v>
      </c>
      <c r="J56" s="3">
        <f>ROUND(IF(G56="Life Insurance",Claims!J56,I56*20),0)</f>
        <v>278808</v>
      </c>
      <c r="K56" t="str">
        <f>VLOOKUP(E56,'Grouping Master'!A$2:H$102,8)</f>
        <v>51-60 Years</v>
      </c>
      <c r="L56" t="s">
        <v>795</v>
      </c>
      <c r="M56" t="s">
        <v>761</v>
      </c>
      <c r="N56" t="s">
        <v>781</v>
      </c>
      <c r="O56" t="s">
        <v>765</v>
      </c>
      <c r="P56">
        <f t="shared" si="2"/>
        <v>1700000</v>
      </c>
      <c r="Q56" t="str">
        <f t="shared" si="3"/>
        <v>More than 1500000</v>
      </c>
    </row>
    <row r="57" spans="1:17" x14ac:dyDescent="0.25">
      <c r="A57" s="2">
        <v>40690</v>
      </c>
      <c r="B57" t="str">
        <f t="shared" si="4"/>
        <v>May</v>
      </c>
      <c r="C57">
        <f t="shared" si="5"/>
        <v>2011</v>
      </c>
      <c r="D57" t="s">
        <v>68</v>
      </c>
      <c r="E57">
        <v>51</v>
      </c>
      <c r="F57" t="s">
        <v>7</v>
      </c>
      <c r="G57" t="s">
        <v>11</v>
      </c>
      <c r="H57" t="s">
        <v>213</v>
      </c>
      <c r="I57" s="3">
        <f>Claims!J57/5</f>
        <v>47585.2</v>
      </c>
      <c r="J57" s="3">
        <f>ROUND(IF(G57="Life Insurance",Claims!J57,I57*20),0)</f>
        <v>951704</v>
      </c>
      <c r="K57" t="str">
        <f>VLOOKUP(E57,'Grouping Master'!A$2:H$102,8)</f>
        <v>51-60 Years</v>
      </c>
      <c r="L57" t="s">
        <v>795</v>
      </c>
      <c r="M57" t="s">
        <v>747</v>
      </c>
      <c r="N57" t="s">
        <v>776</v>
      </c>
      <c r="O57" t="s">
        <v>765</v>
      </c>
      <c r="P57">
        <f t="shared" si="2"/>
        <v>1700000</v>
      </c>
      <c r="Q57" t="str">
        <f t="shared" si="3"/>
        <v>More than 1500000</v>
      </c>
    </row>
    <row r="58" spans="1:17" x14ac:dyDescent="0.25">
      <c r="A58" s="2">
        <v>40645</v>
      </c>
      <c r="B58" t="str">
        <f t="shared" si="4"/>
        <v>April</v>
      </c>
      <c r="C58">
        <f t="shared" si="5"/>
        <v>2011</v>
      </c>
      <c r="D58" t="s">
        <v>34</v>
      </c>
      <c r="E58">
        <v>58</v>
      </c>
      <c r="F58" t="s">
        <v>10</v>
      </c>
      <c r="G58" t="s">
        <v>20</v>
      </c>
      <c r="H58" t="s">
        <v>216</v>
      </c>
      <c r="I58" s="3">
        <f>Claims!J58/5</f>
        <v>37083.800000000003</v>
      </c>
      <c r="J58" s="3">
        <f>ROUND(IF(G58="Life Insurance",Claims!J58,I58*20),0)</f>
        <v>741676</v>
      </c>
      <c r="K58" t="str">
        <f>VLOOKUP(E58,'Grouping Master'!A$2:H$102,8)</f>
        <v>51-60 Years</v>
      </c>
      <c r="L58" t="s">
        <v>795</v>
      </c>
      <c r="M58" t="s">
        <v>747</v>
      </c>
      <c r="N58" t="s">
        <v>787</v>
      </c>
      <c r="O58" t="s">
        <v>749</v>
      </c>
      <c r="P58">
        <f t="shared" si="2"/>
        <v>1700000</v>
      </c>
      <c r="Q58" t="str">
        <f t="shared" si="3"/>
        <v>More than 1500000</v>
      </c>
    </row>
    <row r="59" spans="1:17" x14ac:dyDescent="0.25">
      <c r="A59" s="2">
        <v>40668</v>
      </c>
      <c r="B59" t="str">
        <f t="shared" si="4"/>
        <v>May</v>
      </c>
      <c r="C59">
        <f t="shared" si="5"/>
        <v>2011</v>
      </c>
      <c r="D59" t="s">
        <v>70</v>
      </c>
      <c r="E59">
        <v>50</v>
      </c>
      <c r="F59" t="s">
        <v>10</v>
      </c>
      <c r="G59" t="s">
        <v>197</v>
      </c>
      <c r="H59" t="s">
        <v>196</v>
      </c>
      <c r="I59" s="3">
        <f>Claims!J59/5</f>
        <v>443460</v>
      </c>
      <c r="J59" s="3">
        <f>ROUND(IF(G59="Life Insurance",Claims!J59,I59*20),0)</f>
        <v>2217300</v>
      </c>
      <c r="K59" t="str">
        <f>VLOOKUP(E59,'Grouping Master'!A$2:H$102,8)</f>
        <v>41-50 Years</v>
      </c>
      <c r="L59" t="s">
        <v>795</v>
      </c>
      <c r="M59" t="s">
        <v>747</v>
      </c>
      <c r="N59" t="s">
        <v>754</v>
      </c>
      <c r="O59" t="s">
        <v>746</v>
      </c>
      <c r="P59">
        <f t="shared" si="2"/>
        <v>1500000</v>
      </c>
      <c r="Q59" t="str">
        <f t="shared" si="3"/>
        <v>700001-1500000</v>
      </c>
    </row>
    <row r="60" spans="1:17" x14ac:dyDescent="0.25">
      <c r="A60" s="2">
        <v>40648</v>
      </c>
      <c r="B60" t="str">
        <f t="shared" si="4"/>
        <v>April</v>
      </c>
      <c r="C60">
        <f t="shared" si="5"/>
        <v>2011</v>
      </c>
      <c r="D60" t="s">
        <v>134</v>
      </c>
      <c r="E60">
        <v>35</v>
      </c>
      <c r="F60" t="s">
        <v>10</v>
      </c>
      <c r="G60" t="s">
        <v>20</v>
      </c>
      <c r="H60" t="s">
        <v>216</v>
      </c>
      <c r="I60" s="3">
        <f>Claims!J60/5</f>
        <v>37025</v>
      </c>
      <c r="J60" s="3">
        <f>ROUND(IF(G60="Life Insurance",Claims!J60,I60*20),0)</f>
        <v>740500</v>
      </c>
      <c r="K60" t="str">
        <f>VLOOKUP(E60,'Grouping Master'!A$2:H$102,8)</f>
        <v>26-40 Years</v>
      </c>
      <c r="L60" t="s">
        <v>795</v>
      </c>
      <c r="M60" t="s">
        <v>747</v>
      </c>
      <c r="N60" t="s">
        <v>766</v>
      </c>
      <c r="O60" t="s">
        <v>746</v>
      </c>
      <c r="P60">
        <f t="shared" si="2"/>
        <v>700000</v>
      </c>
      <c r="Q60" t="str">
        <f t="shared" si="3"/>
        <v>500001-700000</v>
      </c>
    </row>
    <row r="61" spans="1:17" x14ac:dyDescent="0.25">
      <c r="A61" s="2">
        <v>40677</v>
      </c>
      <c r="B61" t="str">
        <f t="shared" si="4"/>
        <v>May</v>
      </c>
      <c r="C61">
        <f t="shared" si="5"/>
        <v>2011</v>
      </c>
      <c r="D61" t="s">
        <v>72</v>
      </c>
      <c r="E61">
        <v>50</v>
      </c>
      <c r="F61" t="s">
        <v>7</v>
      </c>
      <c r="G61" t="s">
        <v>11</v>
      </c>
      <c r="H61" t="s">
        <v>213</v>
      </c>
      <c r="I61" s="3">
        <f>Claims!J61/5</f>
        <v>31816.400000000001</v>
      </c>
      <c r="J61" s="3">
        <f>ROUND(IF(G61="Life Insurance",Claims!J61,I61*20),0)</f>
        <v>636328</v>
      </c>
      <c r="K61" t="str">
        <f>VLOOKUP(E61,'Grouping Master'!A$2:H$102,8)</f>
        <v>41-50 Years</v>
      </c>
      <c r="L61" t="s">
        <v>795</v>
      </c>
      <c r="M61" t="s">
        <v>747</v>
      </c>
      <c r="N61" t="s">
        <v>782</v>
      </c>
      <c r="O61" t="s">
        <v>749</v>
      </c>
      <c r="P61">
        <f t="shared" si="2"/>
        <v>1500000</v>
      </c>
      <c r="Q61" t="str">
        <f t="shared" si="3"/>
        <v>700001-1500000</v>
      </c>
    </row>
    <row r="62" spans="1:17" x14ac:dyDescent="0.25">
      <c r="A62" s="2">
        <v>40654</v>
      </c>
      <c r="B62" t="str">
        <f t="shared" si="4"/>
        <v>April</v>
      </c>
      <c r="C62">
        <f t="shared" si="5"/>
        <v>2011</v>
      </c>
      <c r="D62" t="s">
        <v>73</v>
      </c>
      <c r="E62">
        <v>50</v>
      </c>
      <c r="F62" t="s">
        <v>10</v>
      </c>
      <c r="G62" t="s">
        <v>11</v>
      </c>
      <c r="H62" t="s">
        <v>213</v>
      </c>
      <c r="I62" s="3">
        <f>Claims!J62/5</f>
        <v>8622.4</v>
      </c>
      <c r="J62" s="3">
        <f>ROUND(IF(G62="Life Insurance",Claims!J62,I62*20),0)</f>
        <v>172448</v>
      </c>
      <c r="K62" t="str">
        <f>VLOOKUP(E62,'Grouping Master'!A$2:H$102,8)</f>
        <v>41-50 Years</v>
      </c>
      <c r="L62" t="s">
        <v>795</v>
      </c>
      <c r="M62" t="s">
        <v>747</v>
      </c>
      <c r="N62" t="s">
        <v>776</v>
      </c>
      <c r="O62" t="s">
        <v>765</v>
      </c>
      <c r="P62">
        <f t="shared" si="2"/>
        <v>1500000</v>
      </c>
      <c r="Q62" t="str">
        <f t="shared" si="3"/>
        <v>700001-1500000</v>
      </c>
    </row>
    <row r="63" spans="1:17" x14ac:dyDescent="0.25">
      <c r="A63" s="2">
        <v>40630</v>
      </c>
      <c r="B63" t="str">
        <f t="shared" si="4"/>
        <v>March</v>
      </c>
      <c r="C63">
        <f t="shared" si="5"/>
        <v>2011</v>
      </c>
      <c r="D63" t="s">
        <v>35</v>
      </c>
      <c r="E63">
        <v>58</v>
      </c>
      <c r="F63" t="s">
        <v>7</v>
      </c>
      <c r="G63" t="s">
        <v>20</v>
      </c>
      <c r="H63" t="s">
        <v>216</v>
      </c>
      <c r="I63" s="3">
        <f>Claims!J63/5</f>
        <v>35464.6</v>
      </c>
      <c r="J63" s="3">
        <f>ROUND(IF(G63="Life Insurance",Claims!J63,I63*20),0)</f>
        <v>709292</v>
      </c>
      <c r="K63" t="str">
        <f>VLOOKUP(E63,'Grouping Master'!A$2:H$102,8)</f>
        <v>51-60 Years</v>
      </c>
      <c r="L63" t="s">
        <v>795</v>
      </c>
      <c r="M63" t="s">
        <v>747</v>
      </c>
      <c r="N63" t="s">
        <v>787</v>
      </c>
      <c r="O63" t="s">
        <v>749</v>
      </c>
      <c r="P63">
        <f t="shared" si="2"/>
        <v>1700000</v>
      </c>
      <c r="Q63" t="str">
        <f t="shared" si="3"/>
        <v>More than 1500000</v>
      </c>
    </row>
    <row r="64" spans="1:17" x14ac:dyDescent="0.25">
      <c r="A64" s="2">
        <v>40744</v>
      </c>
      <c r="B64" t="str">
        <f t="shared" si="4"/>
        <v>July</v>
      </c>
      <c r="C64">
        <f t="shared" si="5"/>
        <v>2011</v>
      </c>
      <c r="D64" t="s">
        <v>110</v>
      </c>
      <c r="E64">
        <v>39</v>
      </c>
      <c r="F64" t="s">
        <v>10</v>
      </c>
      <c r="G64" t="s">
        <v>20</v>
      </c>
      <c r="H64" t="s">
        <v>216</v>
      </c>
      <c r="I64" s="3">
        <f>Claims!J64/5</f>
        <v>34977.599999999999</v>
      </c>
      <c r="J64" s="3">
        <f>ROUND(IF(G64="Life Insurance",Claims!J64,I64*20),0)</f>
        <v>699552</v>
      </c>
      <c r="K64" t="str">
        <f>VLOOKUP(E64,'Grouping Master'!A$2:H$102,8)</f>
        <v>26-40 Years</v>
      </c>
      <c r="L64" t="s">
        <v>795</v>
      </c>
      <c r="M64" t="s">
        <v>747</v>
      </c>
      <c r="N64" t="s">
        <v>754</v>
      </c>
      <c r="O64" t="s">
        <v>746</v>
      </c>
      <c r="P64">
        <f t="shared" si="2"/>
        <v>700000</v>
      </c>
      <c r="Q64" t="str">
        <f t="shared" si="3"/>
        <v>500001-700000</v>
      </c>
    </row>
    <row r="65" spans="1:17" x14ac:dyDescent="0.25">
      <c r="A65" s="2">
        <v>40298</v>
      </c>
      <c r="B65" t="str">
        <f t="shared" si="4"/>
        <v>April</v>
      </c>
      <c r="C65">
        <f t="shared" si="5"/>
        <v>2010</v>
      </c>
      <c r="D65" t="s">
        <v>76</v>
      </c>
      <c r="E65">
        <v>49</v>
      </c>
      <c r="F65" t="s">
        <v>10</v>
      </c>
      <c r="G65" t="s">
        <v>11</v>
      </c>
      <c r="H65" t="s">
        <v>213</v>
      </c>
      <c r="I65" s="3">
        <f>Claims!J65/5</f>
        <v>46798.400000000001</v>
      </c>
      <c r="J65" s="3">
        <f>ROUND(IF(G65="Life Insurance",Claims!J65,I65*20),0)</f>
        <v>935968</v>
      </c>
      <c r="K65" t="str">
        <f>VLOOKUP(E65,'Grouping Master'!A$2:H$102,8)</f>
        <v>41-50 Years</v>
      </c>
      <c r="L65" t="s">
        <v>795</v>
      </c>
      <c r="M65" t="s">
        <v>747</v>
      </c>
      <c r="N65" t="s">
        <v>766</v>
      </c>
      <c r="O65" t="s">
        <v>746</v>
      </c>
      <c r="P65">
        <f t="shared" si="2"/>
        <v>1500000</v>
      </c>
      <c r="Q65" t="str">
        <f t="shared" si="3"/>
        <v>700001-1500000</v>
      </c>
    </row>
    <row r="66" spans="1:17" x14ac:dyDescent="0.25">
      <c r="A66" s="2">
        <v>40315</v>
      </c>
      <c r="B66" t="str">
        <f t="shared" si="4"/>
        <v>May</v>
      </c>
      <c r="C66">
        <f t="shared" si="5"/>
        <v>2010</v>
      </c>
      <c r="D66" t="s">
        <v>77</v>
      </c>
      <c r="E66">
        <v>49</v>
      </c>
      <c r="F66" t="s">
        <v>7</v>
      </c>
      <c r="G66" t="s">
        <v>11</v>
      </c>
      <c r="H66" t="s">
        <v>213</v>
      </c>
      <c r="I66" s="3">
        <f>Claims!J66/5</f>
        <v>48411.8</v>
      </c>
      <c r="J66" s="3">
        <f>ROUND(IF(G66="Life Insurance",Claims!J66,I66*20),0)</f>
        <v>968236</v>
      </c>
      <c r="K66" t="str">
        <f>VLOOKUP(E66,'Grouping Master'!A$2:H$102,8)</f>
        <v>41-50 Years</v>
      </c>
      <c r="L66" t="s">
        <v>795</v>
      </c>
      <c r="M66" t="s">
        <v>747</v>
      </c>
      <c r="N66" t="s">
        <v>782</v>
      </c>
      <c r="O66" t="s">
        <v>749</v>
      </c>
      <c r="P66">
        <f t="shared" si="2"/>
        <v>1500000</v>
      </c>
      <c r="Q66" t="str">
        <f t="shared" si="3"/>
        <v>700001-1500000</v>
      </c>
    </row>
    <row r="67" spans="1:17" x14ac:dyDescent="0.25">
      <c r="A67" s="2">
        <v>40661</v>
      </c>
      <c r="B67" t="str">
        <f t="shared" si="4"/>
        <v>April</v>
      </c>
      <c r="C67">
        <f t="shared" si="5"/>
        <v>2011</v>
      </c>
      <c r="D67" t="s">
        <v>168</v>
      </c>
      <c r="E67">
        <v>27</v>
      </c>
      <c r="F67" t="s">
        <v>10</v>
      </c>
      <c r="G67" t="s">
        <v>20</v>
      </c>
      <c r="H67" t="s">
        <v>216</v>
      </c>
      <c r="I67" s="3">
        <f>Claims!J67/5</f>
        <v>33011</v>
      </c>
      <c r="J67" s="3">
        <f>ROUND(IF(G67="Life Insurance",Claims!J67,I67*20),0)</f>
        <v>660220</v>
      </c>
      <c r="K67" t="str">
        <f>VLOOKUP(E67,'Grouping Master'!A$2:H$102,8)</f>
        <v>26-40 Years</v>
      </c>
      <c r="L67" t="s">
        <v>795</v>
      </c>
      <c r="M67" t="s">
        <v>747</v>
      </c>
      <c r="N67" t="s">
        <v>776</v>
      </c>
      <c r="O67" t="s">
        <v>765</v>
      </c>
      <c r="P67">
        <f t="shared" ref="P67:P130" si="6">IF(E67&gt;60,100000,IF(E67&gt;50,1700000,IF(E67&gt;40,1500000,IF(E67&gt;21,700000,0))))</f>
        <v>700000</v>
      </c>
      <c r="Q67" t="str">
        <f t="shared" ref="Q67:Q130" si="7">IF(P67=0,"Less than 100000",IF(P67=100000,"100000-500000",IF(P67=700000,"500001-700000",IF(P67=1500000,"700001-1500000","More than 1500000"))))</f>
        <v>500001-700000</v>
      </c>
    </row>
    <row r="68" spans="1:17" x14ac:dyDescent="0.25">
      <c r="A68" s="2">
        <v>40747</v>
      </c>
      <c r="B68" t="str">
        <f t="shared" si="4"/>
        <v>July</v>
      </c>
      <c r="C68">
        <f t="shared" si="5"/>
        <v>2011</v>
      </c>
      <c r="D68" t="s">
        <v>53</v>
      </c>
      <c r="E68">
        <v>53</v>
      </c>
      <c r="F68" t="s">
        <v>7</v>
      </c>
      <c r="G68" t="s">
        <v>20</v>
      </c>
      <c r="H68" t="s">
        <v>216</v>
      </c>
      <c r="I68" s="3">
        <f>Claims!J68/5</f>
        <v>32317.599999999999</v>
      </c>
      <c r="J68" s="3">
        <f>ROUND(IF(G68="Life Insurance",Claims!J68,I68*20),0)</f>
        <v>646352</v>
      </c>
      <c r="K68" t="str">
        <f>VLOOKUP(E68,'Grouping Master'!A$2:H$102,8)</f>
        <v>51-60 Years</v>
      </c>
      <c r="L68" t="s">
        <v>795</v>
      </c>
      <c r="M68" t="s">
        <v>747</v>
      </c>
      <c r="N68" t="s">
        <v>787</v>
      </c>
      <c r="O68" t="s">
        <v>749</v>
      </c>
      <c r="P68">
        <f t="shared" si="6"/>
        <v>1700000</v>
      </c>
      <c r="Q68" t="str">
        <f t="shared" si="7"/>
        <v>More than 1500000</v>
      </c>
    </row>
    <row r="69" spans="1:17" x14ac:dyDescent="0.25">
      <c r="A69" s="2">
        <v>40633</v>
      </c>
      <c r="B69" t="str">
        <f t="shared" si="4"/>
        <v>March</v>
      </c>
      <c r="C69">
        <f t="shared" si="5"/>
        <v>2011</v>
      </c>
      <c r="D69" t="s">
        <v>219</v>
      </c>
      <c r="E69">
        <v>48</v>
      </c>
      <c r="F69" t="s">
        <v>7</v>
      </c>
      <c r="G69" t="s">
        <v>46</v>
      </c>
      <c r="H69" t="s">
        <v>733</v>
      </c>
      <c r="I69" s="3">
        <f>Claims!J69/5</f>
        <v>178497.6</v>
      </c>
      <c r="J69" s="3">
        <f>ROUND(IF(G69="Life Insurance",Claims!J69,I69*20),0)</f>
        <v>3569952</v>
      </c>
      <c r="K69" t="str">
        <f>VLOOKUP(E69,'Grouping Master'!A$2:H$102,8)</f>
        <v>41-50 Years</v>
      </c>
      <c r="L69" t="s">
        <v>795</v>
      </c>
      <c r="M69" t="s">
        <v>747</v>
      </c>
      <c r="N69" t="s">
        <v>776</v>
      </c>
      <c r="O69" t="s">
        <v>765</v>
      </c>
      <c r="P69">
        <f t="shared" si="6"/>
        <v>1500000</v>
      </c>
      <c r="Q69" t="str">
        <f t="shared" si="7"/>
        <v>700001-1500000</v>
      </c>
    </row>
    <row r="70" spans="1:17" x14ac:dyDescent="0.25">
      <c r="A70" s="2">
        <v>40684</v>
      </c>
      <c r="B70" t="str">
        <f t="shared" si="4"/>
        <v>May</v>
      </c>
      <c r="C70">
        <f t="shared" si="5"/>
        <v>2011</v>
      </c>
      <c r="D70" t="s">
        <v>80</v>
      </c>
      <c r="E70">
        <v>48</v>
      </c>
      <c r="F70" t="s">
        <v>7</v>
      </c>
      <c r="G70" t="s">
        <v>11</v>
      </c>
      <c r="H70" t="s">
        <v>213</v>
      </c>
      <c r="I70" s="3">
        <f>Claims!J70/5</f>
        <v>14509.2</v>
      </c>
      <c r="J70" s="3">
        <f>ROUND(IF(G70="Life Insurance",Claims!J70,I70*20),0)</f>
        <v>290184</v>
      </c>
      <c r="K70" t="str">
        <f>VLOOKUP(E70,'Grouping Master'!A$2:H$102,8)</f>
        <v>41-50 Years</v>
      </c>
      <c r="L70" t="s">
        <v>795</v>
      </c>
      <c r="M70" t="s">
        <v>747</v>
      </c>
      <c r="N70" t="s">
        <v>787</v>
      </c>
      <c r="O70" t="s">
        <v>749</v>
      </c>
      <c r="P70">
        <f t="shared" si="6"/>
        <v>1500000</v>
      </c>
      <c r="Q70" t="str">
        <f t="shared" si="7"/>
        <v>700001-1500000</v>
      </c>
    </row>
    <row r="71" spans="1:17" x14ac:dyDescent="0.25">
      <c r="A71" s="2">
        <v>40643</v>
      </c>
      <c r="B71" t="str">
        <f t="shared" ref="B71:B134" si="8">CHOOSE(MONTH(A71),"January","February","March","April","May","June","July","August","September","October","November","December")</f>
        <v>April</v>
      </c>
      <c r="C71">
        <f t="shared" ref="C71:C134" si="9">YEAR(A71)</f>
        <v>2011</v>
      </c>
      <c r="D71" t="s">
        <v>139</v>
      </c>
      <c r="E71">
        <v>33</v>
      </c>
      <c r="F71" t="s">
        <v>10</v>
      </c>
      <c r="G71" t="s">
        <v>20</v>
      </c>
      <c r="H71" t="s">
        <v>216</v>
      </c>
      <c r="I71" s="3">
        <f>Claims!J71/5</f>
        <v>30212.2</v>
      </c>
      <c r="J71" s="3">
        <f>ROUND(IF(G71="Life Insurance",Claims!J71,I71*20),0)</f>
        <v>604244</v>
      </c>
      <c r="K71" t="str">
        <f>VLOOKUP(E71,'Grouping Master'!A$2:H$102,8)</f>
        <v>26-40 Years</v>
      </c>
      <c r="L71" t="s">
        <v>795</v>
      </c>
      <c r="M71" t="s">
        <v>747</v>
      </c>
      <c r="N71" t="s">
        <v>782</v>
      </c>
      <c r="O71" t="s">
        <v>749</v>
      </c>
      <c r="P71">
        <f t="shared" si="6"/>
        <v>700000</v>
      </c>
      <c r="Q71" t="str">
        <f t="shared" si="7"/>
        <v>500001-700000</v>
      </c>
    </row>
    <row r="72" spans="1:17" x14ac:dyDescent="0.25">
      <c r="A72" s="2">
        <v>40700</v>
      </c>
      <c r="B72" t="str">
        <f t="shared" si="8"/>
        <v>June</v>
      </c>
      <c r="C72">
        <f t="shared" si="9"/>
        <v>2011</v>
      </c>
      <c r="D72" t="s">
        <v>82</v>
      </c>
      <c r="E72">
        <v>48</v>
      </c>
      <c r="F72" t="s">
        <v>7</v>
      </c>
      <c r="G72" t="s">
        <v>11</v>
      </c>
      <c r="H72" t="s">
        <v>213</v>
      </c>
      <c r="I72" s="3">
        <f>Claims!J72/5</f>
        <v>6205.6</v>
      </c>
      <c r="J72" s="3">
        <f>ROUND(IF(G72="Life Insurance",Claims!J72,I72*20),0)</f>
        <v>124112</v>
      </c>
      <c r="K72" t="str">
        <f>VLOOKUP(E72,'Grouping Master'!A$2:H$102,8)</f>
        <v>41-50 Years</v>
      </c>
      <c r="L72" t="s">
        <v>795</v>
      </c>
      <c r="M72" t="s">
        <v>747</v>
      </c>
      <c r="N72" t="s">
        <v>776</v>
      </c>
      <c r="O72" t="s">
        <v>765</v>
      </c>
      <c r="P72">
        <f t="shared" si="6"/>
        <v>1500000</v>
      </c>
      <c r="Q72" t="str">
        <f t="shared" si="7"/>
        <v>700001-1500000</v>
      </c>
    </row>
    <row r="73" spans="1:17" x14ac:dyDescent="0.25">
      <c r="A73" s="2">
        <v>40721</v>
      </c>
      <c r="B73" t="str">
        <f t="shared" si="8"/>
        <v>June</v>
      </c>
      <c r="C73">
        <f t="shared" si="9"/>
        <v>2011</v>
      </c>
      <c r="D73" t="s">
        <v>218</v>
      </c>
      <c r="E73">
        <v>48</v>
      </c>
      <c r="F73" t="s">
        <v>10</v>
      </c>
      <c r="G73" t="s">
        <v>46</v>
      </c>
      <c r="H73" t="s">
        <v>733</v>
      </c>
      <c r="I73" s="3">
        <f>Claims!J73/5</f>
        <v>183656.6</v>
      </c>
      <c r="J73" s="3">
        <f>ROUND(IF(G73="Life Insurance",Claims!J73,I73*20),0)</f>
        <v>3673132</v>
      </c>
      <c r="K73" t="str">
        <f>VLOOKUP(E73,'Grouping Master'!A$2:H$102,8)</f>
        <v>41-50 Years</v>
      </c>
      <c r="L73" t="s">
        <v>795</v>
      </c>
      <c r="M73" t="s">
        <v>747</v>
      </c>
      <c r="N73" t="s">
        <v>787</v>
      </c>
      <c r="O73" t="s">
        <v>749</v>
      </c>
      <c r="P73">
        <f t="shared" si="6"/>
        <v>1500000</v>
      </c>
      <c r="Q73" t="str">
        <f t="shared" si="7"/>
        <v>700001-1500000</v>
      </c>
    </row>
    <row r="74" spans="1:17" x14ac:dyDescent="0.25">
      <c r="A74" s="2">
        <v>40751</v>
      </c>
      <c r="B74" t="str">
        <f t="shared" si="8"/>
        <v>July</v>
      </c>
      <c r="C74">
        <f t="shared" si="9"/>
        <v>2011</v>
      </c>
      <c r="D74" t="s">
        <v>41</v>
      </c>
      <c r="E74">
        <v>56</v>
      </c>
      <c r="F74" t="s">
        <v>7</v>
      </c>
      <c r="G74" t="s">
        <v>20</v>
      </c>
      <c r="H74" t="s">
        <v>216</v>
      </c>
      <c r="I74" s="3">
        <f>Claims!J74/5</f>
        <v>28573</v>
      </c>
      <c r="J74" s="3">
        <f>ROUND(IF(G74="Life Insurance",Claims!J74,I74*20),0)</f>
        <v>571460</v>
      </c>
      <c r="K74" t="str">
        <f>VLOOKUP(E74,'Grouping Master'!A$2:H$102,8)</f>
        <v>51-60 Years</v>
      </c>
      <c r="L74" t="s">
        <v>795</v>
      </c>
      <c r="M74" t="s">
        <v>747</v>
      </c>
      <c r="N74" t="s">
        <v>776</v>
      </c>
      <c r="O74" t="s">
        <v>765</v>
      </c>
      <c r="P74">
        <f t="shared" si="6"/>
        <v>1700000</v>
      </c>
      <c r="Q74" t="str">
        <f t="shared" si="7"/>
        <v>More than 1500000</v>
      </c>
    </row>
    <row r="75" spans="1:17" x14ac:dyDescent="0.25">
      <c r="A75" s="2">
        <v>40784</v>
      </c>
      <c r="B75" t="str">
        <f t="shared" si="8"/>
        <v>August</v>
      </c>
      <c r="C75">
        <f t="shared" si="9"/>
        <v>2011</v>
      </c>
      <c r="D75" t="s">
        <v>84</v>
      </c>
      <c r="E75">
        <v>57</v>
      </c>
      <c r="F75" t="s">
        <v>7</v>
      </c>
      <c r="G75" t="s">
        <v>197</v>
      </c>
      <c r="H75" t="s">
        <v>196</v>
      </c>
      <c r="I75" s="3">
        <f>Claims!J75/5</f>
        <v>43483.8</v>
      </c>
      <c r="J75" s="3">
        <f>ROUND(IF(G75="Life Insurance",Claims!J75,I75*20),0)</f>
        <v>217419</v>
      </c>
      <c r="K75" t="str">
        <f>VLOOKUP(E75,'Grouping Master'!A$2:H$102,8)</f>
        <v>51-60 Years</v>
      </c>
      <c r="L75" t="s">
        <v>795</v>
      </c>
      <c r="M75" t="s">
        <v>747</v>
      </c>
      <c r="N75" t="s">
        <v>787</v>
      </c>
      <c r="O75" t="s">
        <v>749</v>
      </c>
      <c r="P75">
        <f t="shared" si="6"/>
        <v>1700000</v>
      </c>
      <c r="Q75" t="str">
        <f t="shared" si="7"/>
        <v>More than 1500000</v>
      </c>
    </row>
    <row r="76" spans="1:17" x14ac:dyDescent="0.25">
      <c r="A76" s="2">
        <v>40641</v>
      </c>
      <c r="B76" t="str">
        <f t="shared" si="8"/>
        <v>April</v>
      </c>
      <c r="C76">
        <f t="shared" si="9"/>
        <v>2011</v>
      </c>
      <c r="D76" t="s">
        <v>85</v>
      </c>
      <c r="E76">
        <v>46</v>
      </c>
      <c r="F76" t="s">
        <v>7</v>
      </c>
      <c r="G76" t="s">
        <v>11</v>
      </c>
      <c r="H76" t="s">
        <v>213</v>
      </c>
      <c r="I76" s="3">
        <f>Claims!J76/5</f>
        <v>2186.8000000000002</v>
      </c>
      <c r="J76" s="3">
        <f>ROUND(IF(G76="Life Insurance",Claims!J76,I76*20),0)</f>
        <v>43736</v>
      </c>
      <c r="K76" t="str">
        <f>VLOOKUP(E76,'Grouping Master'!A$2:H$102,8)</f>
        <v>41-50 Years</v>
      </c>
      <c r="L76" t="s">
        <v>795</v>
      </c>
      <c r="M76" t="s">
        <v>747</v>
      </c>
      <c r="N76" t="s">
        <v>776</v>
      </c>
      <c r="O76" t="s">
        <v>765</v>
      </c>
      <c r="P76">
        <f t="shared" si="6"/>
        <v>1500000</v>
      </c>
      <c r="Q76" t="str">
        <f t="shared" si="7"/>
        <v>700001-1500000</v>
      </c>
    </row>
    <row r="77" spans="1:17" x14ac:dyDescent="0.25">
      <c r="A77" s="2">
        <v>40680</v>
      </c>
      <c r="B77" t="str">
        <f t="shared" si="8"/>
        <v>May</v>
      </c>
      <c r="C77">
        <f t="shared" si="9"/>
        <v>2011</v>
      </c>
      <c r="D77" t="s">
        <v>86</v>
      </c>
      <c r="E77">
        <v>46</v>
      </c>
      <c r="F77" t="s">
        <v>7</v>
      </c>
      <c r="G77" t="s">
        <v>11</v>
      </c>
      <c r="H77" t="s">
        <v>213</v>
      </c>
      <c r="I77" s="3">
        <f>Claims!J77/5</f>
        <v>5183.3999999999996</v>
      </c>
      <c r="J77" s="3">
        <f>ROUND(IF(G77="Life Insurance",Claims!J77,I77*20),0)</f>
        <v>103668</v>
      </c>
      <c r="K77" t="str">
        <f>VLOOKUP(E77,'Grouping Master'!A$2:H$102,8)</f>
        <v>41-50 Years</v>
      </c>
      <c r="L77" t="s">
        <v>795</v>
      </c>
      <c r="M77" t="s">
        <v>747</v>
      </c>
      <c r="N77" t="s">
        <v>776</v>
      </c>
      <c r="O77" t="s">
        <v>765</v>
      </c>
      <c r="P77">
        <f t="shared" si="6"/>
        <v>1500000</v>
      </c>
      <c r="Q77" t="str">
        <f t="shared" si="7"/>
        <v>700001-1500000</v>
      </c>
    </row>
    <row r="78" spans="1:17" x14ac:dyDescent="0.25">
      <c r="A78" s="2">
        <v>40780</v>
      </c>
      <c r="B78" t="str">
        <f t="shared" si="8"/>
        <v>August</v>
      </c>
      <c r="C78">
        <f t="shared" si="9"/>
        <v>2011</v>
      </c>
      <c r="D78" t="s">
        <v>87</v>
      </c>
      <c r="E78">
        <v>46</v>
      </c>
      <c r="F78" t="s">
        <v>7</v>
      </c>
      <c r="G78" t="s">
        <v>11</v>
      </c>
      <c r="H78" t="s">
        <v>213</v>
      </c>
      <c r="I78" s="3">
        <f>Claims!J78/5</f>
        <v>18925.8</v>
      </c>
      <c r="J78" s="3">
        <f>ROUND(IF(G78="Life Insurance",Claims!J78,I78*20),0)</f>
        <v>378516</v>
      </c>
      <c r="K78" t="str">
        <f>VLOOKUP(E78,'Grouping Master'!A$2:H$102,8)</f>
        <v>41-50 Years</v>
      </c>
      <c r="L78" t="s">
        <v>795</v>
      </c>
      <c r="M78" t="s">
        <v>747</v>
      </c>
      <c r="N78" t="s">
        <v>776</v>
      </c>
      <c r="O78" t="s">
        <v>765</v>
      </c>
      <c r="P78">
        <f t="shared" si="6"/>
        <v>1500000</v>
      </c>
      <c r="Q78" t="str">
        <f t="shared" si="7"/>
        <v>700001-1500000</v>
      </c>
    </row>
    <row r="79" spans="1:17" x14ac:dyDescent="0.25">
      <c r="A79" s="2">
        <v>40654</v>
      </c>
      <c r="B79" t="str">
        <f t="shared" si="8"/>
        <v>April</v>
      </c>
      <c r="C79">
        <f t="shared" si="9"/>
        <v>2011</v>
      </c>
      <c r="D79" t="s">
        <v>88</v>
      </c>
      <c r="E79">
        <v>46</v>
      </c>
      <c r="F79" t="s">
        <v>7</v>
      </c>
      <c r="G79" t="s">
        <v>11</v>
      </c>
      <c r="H79" t="s">
        <v>213</v>
      </c>
      <c r="I79" s="3">
        <f>Claims!J79/5</f>
        <v>2810.2</v>
      </c>
      <c r="J79" s="3">
        <f>ROUND(IF(G79="Life Insurance",Claims!J79,I79*20),0)</f>
        <v>56204</v>
      </c>
      <c r="K79" t="str">
        <f>VLOOKUP(E79,'Grouping Master'!A$2:H$102,8)</f>
        <v>41-50 Years</v>
      </c>
      <c r="L79" t="s">
        <v>795</v>
      </c>
      <c r="M79" t="s">
        <v>747</v>
      </c>
      <c r="N79" t="s">
        <v>776</v>
      </c>
      <c r="O79" t="s">
        <v>765</v>
      </c>
      <c r="P79">
        <f t="shared" si="6"/>
        <v>1500000</v>
      </c>
      <c r="Q79" t="str">
        <f t="shared" si="7"/>
        <v>700001-1500000</v>
      </c>
    </row>
    <row r="80" spans="1:17" x14ac:dyDescent="0.25">
      <c r="A80" s="2">
        <v>40670</v>
      </c>
      <c r="B80" t="str">
        <f t="shared" si="8"/>
        <v>May</v>
      </c>
      <c r="C80">
        <f t="shared" si="9"/>
        <v>2011</v>
      </c>
      <c r="D80" t="s">
        <v>78</v>
      </c>
      <c r="E80">
        <v>49</v>
      </c>
      <c r="F80" t="s">
        <v>7</v>
      </c>
      <c r="G80" t="s">
        <v>20</v>
      </c>
      <c r="H80" t="s">
        <v>216</v>
      </c>
      <c r="I80" s="3">
        <f>Claims!J80/5</f>
        <v>28282.400000000001</v>
      </c>
      <c r="J80" s="3">
        <f>ROUND(IF(G80="Life Insurance",Claims!J80,I80*20),0)</f>
        <v>565648</v>
      </c>
      <c r="K80" t="str">
        <f>VLOOKUP(E80,'Grouping Master'!A$2:H$102,8)</f>
        <v>41-50 Years</v>
      </c>
      <c r="L80" t="s">
        <v>795</v>
      </c>
      <c r="M80" t="s">
        <v>747</v>
      </c>
      <c r="N80" t="s">
        <v>776</v>
      </c>
      <c r="O80" t="s">
        <v>765</v>
      </c>
      <c r="P80">
        <f t="shared" si="6"/>
        <v>1500000</v>
      </c>
      <c r="Q80" t="str">
        <f t="shared" si="7"/>
        <v>700001-1500000</v>
      </c>
    </row>
    <row r="81" spans="1:17" x14ac:dyDescent="0.25">
      <c r="A81" s="2">
        <v>40649</v>
      </c>
      <c r="B81" t="str">
        <f t="shared" si="8"/>
        <v>April</v>
      </c>
      <c r="C81">
        <f t="shared" si="9"/>
        <v>2011</v>
      </c>
      <c r="D81" t="s">
        <v>75</v>
      </c>
      <c r="E81">
        <v>49</v>
      </c>
      <c r="F81" t="s">
        <v>10</v>
      </c>
      <c r="G81" t="s">
        <v>20</v>
      </c>
      <c r="H81" t="s">
        <v>216</v>
      </c>
      <c r="I81" s="3">
        <f>Claims!J81/5</f>
        <v>26125.200000000001</v>
      </c>
      <c r="J81" s="3">
        <f>ROUND(IF(G81="Life Insurance",Claims!J81,I81*20),0)</f>
        <v>522504</v>
      </c>
      <c r="K81" t="str">
        <f>VLOOKUP(E81,'Grouping Master'!A$2:H$102,8)</f>
        <v>41-50 Years</v>
      </c>
      <c r="L81" t="s">
        <v>795</v>
      </c>
      <c r="M81" t="s">
        <v>747</v>
      </c>
      <c r="N81" t="s">
        <v>776</v>
      </c>
      <c r="O81" t="s">
        <v>765</v>
      </c>
      <c r="P81">
        <f t="shared" si="6"/>
        <v>1500000</v>
      </c>
      <c r="Q81" t="str">
        <f t="shared" si="7"/>
        <v>700001-1500000</v>
      </c>
    </row>
    <row r="82" spans="1:17" x14ac:dyDescent="0.25">
      <c r="A82" s="2">
        <v>40657</v>
      </c>
      <c r="B82" t="str">
        <f t="shared" si="8"/>
        <v>April</v>
      </c>
      <c r="C82">
        <f t="shared" si="9"/>
        <v>2011</v>
      </c>
      <c r="D82" t="s">
        <v>120</v>
      </c>
      <c r="E82">
        <v>37</v>
      </c>
      <c r="F82" t="s">
        <v>10</v>
      </c>
      <c r="G82" t="s">
        <v>20</v>
      </c>
      <c r="H82" t="s">
        <v>216</v>
      </c>
      <c r="I82" s="3">
        <f>Claims!J82/5</f>
        <v>22744</v>
      </c>
      <c r="J82" s="3">
        <f>ROUND(IF(G82="Life Insurance",Claims!J82,I82*20),0)</f>
        <v>454880</v>
      </c>
      <c r="K82" t="str">
        <f>VLOOKUP(E82,'Grouping Master'!A$2:H$102,8)</f>
        <v>26-40 Years</v>
      </c>
      <c r="L82" t="s">
        <v>795</v>
      </c>
      <c r="M82" t="s">
        <v>747</v>
      </c>
      <c r="N82" t="s">
        <v>776</v>
      </c>
      <c r="O82" t="s">
        <v>765</v>
      </c>
      <c r="P82">
        <f t="shared" si="6"/>
        <v>700000</v>
      </c>
      <c r="Q82" t="str">
        <f t="shared" si="7"/>
        <v>500001-700000</v>
      </c>
    </row>
    <row r="83" spans="1:17" x14ac:dyDescent="0.25">
      <c r="A83" s="2">
        <v>40651</v>
      </c>
      <c r="B83" t="str">
        <f t="shared" si="8"/>
        <v>April</v>
      </c>
      <c r="C83">
        <f t="shared" si="9"/>
        <v>2011</v>
      </c>
      <c r="D83" t="s">
        <v>92</v>
      </c>
      <c r="E83">
        <v>45</v>
      </c>
      <c r="F83" t="s">
        <v>10</v>
      </c>
      <c r="G83" t="s">
        <v>11</v>
      </c>
      <c r="H83" t="s">
        <v>213</v>
      </c>
      <c r="I83" s="3">
        <f>Claims!J83/5</f>
        <v>12110.4</v>
      </c>
      <c r="J83" s="3">
        <f>ROUND(IF(G83="Life Insurance",Claims!J83,I83*20),0)</f>
        <v>242208</v>
      </c>
      <c r="K83" t="str">
        <f>VLOOKUP(E83,'Grouping Master'!A$2:H$102,8)</f>
        <v>41-50 Years</v>
      </c>
      <c r="L83" t="s">
        <v>795</v>
      </c>
      <c r="M83" t="s">
        <v>747</v>
      </c>
      <c r="N83" t="s">
        <v>776</v>
      </c>
      <c r="O83" t="s">
        <v>765</v>
      </c>
      <c r="P83">
        <f t="shared" si="6"/>
        <v>1500000</v>
      </c>
      <c r="Q83" t="str">
        <f t="shared" si="7"/>
        <v>700001-1500000</v>
      </c>
    </row>
    <row r="84" spans="1:17" x14ac:dyDescent="0.25">
      <c r="A84" s="2">
        <v>40744</v>
      </c>
      <c r="B84" t="str">
        <f t="shared" si="8"/>
        <v>July</v>
      </c>
      <c r="C84">
        <f t="shared" si="9"/>
        <v>2011</v>
      </c>
      <c r="D84" t="s">
        <v>93</v>
      </c>
      <c r="E84">
        <v>57</v>
      </c>
      <c r="F84" t="s">
        <v>10</v>
      </c>
      <c r="G84" t="s">
        <v>197</v>
      </c>
      <c r="H84" t="s">
        <v>196</v>
      </c>
      <c r="I84" s="3">
        <f>Claims!J84/5</f>
        <v>35537.199999999997</v>
      </c>
      <c r="J84" s="3">
        <f>ROUND(IF(G84="Life Insurance",Claims!J84,I84*20),0)</f>
        <v>177686</v>
      </c>
      <c r="K84" t="str">
        <f>VLOOKUP(E84,'Grouping Master'!A$2:H$102,8)</f>
        <v>51-60 Years</v>
      </c>
      <c r="L84" t="s">
        <v>795</v>
      </c>
      <c r="M84" t="s">
        <v>747</v>
      </c>
      <c r="N84" t="s">
        <v>776</v>
      </c>
      <c r="O84" t="s">
        <v>765</v>
      </c>
      <c r="P84">
        <f t="shared" si="6"/>
        <v>1700000</v>
      </c>
      <c r="Q84" t="str">
        <f t="shared" si="7"/>
        <v>More than 1500000</v>
      </c>
    </row>
    <row r="85" spans="1:17" x14ac:dyDescent="0.25">
      <c r="A85" s="2">
        <v>40638</v>
      </c>
      <c r="B85" t="str">
        <f t="shared" si="8"/>
        <v>April</v>
      </c>
      <c r="C85">
        <f t="shared" si="9"/>
        <v>2011</v>
      </c>
      <c r="D85" t="s">
        <v>94</v>
      </c>
      <c r="E85">
        <v>44</v>
      </c>
      <c r="F85" t="s">
        <v>10</v>
      </c>
      <c r="G85" t="s">
        <v>11</v>
      </c>
      <c r="H85" t="s">
        <v>213</v>
      </c>
      <c r="I85" s="3">
        <f>Claims!J85/5</f>
        <v>42206.2</v>
      </c>
      <c r="J85" s="3">
        <f>ROUND(IF(G85="Life Insurance",Claims!J85,I85*20),0)</f>
        <v>844124</v>
      </c>
      <c r="K85" t="str">
        <f>VLOOKUP(E85,'Grouping Master'!A$2:H$102,8)</f>
        <v>41-50 Years</v>
      </c>
      <c r="L85" t="s">
        <v>795</v>
      </c>
      <c r="M85" t="s">
        <v>747</v>
      </c>
      <c r="N85" t="s">
        <v>776</v>
      </c>
      <c r="O85" t="s">
        <v>765</v>
      </c>
      <c r="P85">
        <f t="shared" si="6"/>
        <v>1500000</v>
      </c>
      <c r="Q85" t="str">
        <f t="shared" si="7"/>
        <v>700001-1500000</v>
      </c>
    </row>
    <row r="86" spans="1:17" x14ac:dyDescent="0.25">
      <c r="A86" s="2">
        <v>40642</v>
      </c>
      <c r="B86" t="str">
        <f t="shared" si="8"/>
        <v>April</v>
      </c>
      <c r="C86">
        <f t="shared" si="9"/>
        <v>2011</v>
      </c>
      <c r="D86" t="s">
        <v>95</v>
      </c>
      <c r="E86">
        <v>44</v>
      </c>
      <c r="F86" t="s">
        <v>10</v>
      </c>
      <c r="G86" t="s">
        <v>11</v>
      </c>
      <c r="H86" t="s">
        <v>213</v>
      </c>
      <c r="I86" s="3">
        <f>Claims!J86/5</f>
        <v>31793</v>
      </c>
      <c r="J86" s="3">
        <f>ROUND(IF(G86="Life Insurance",Claims!J86,I86*20),0)</f>
        <v>635860</v>
      </c>
      <c r="K86" t="str">
        <f>VLOOKUP(E86,'Grouping Master'!A$2:H$102,8)</f>
        <v>41-50 Years</v>
      </c>
      <c r="L86" t="s">
        <v>795</v>
      </c>
      <c r="M86" t="s">
        <v>747</v>
      </c>
      <c r="N86" t="s">
        <v>776</v>
      </c>
      <c r="O86" t="s">
        <v>765</v>
      </c>
      <c r="P86">
        <f t="shared" si="6"/>
        <v>1500000</v>
      </c>
      <c r="Q86" t="str">
        <f t="shared" si="7"/>
        <v>700001-1500000</v>
      </c>
    </row>
    <row r="87" spans="1:17" x14ac:dyDescent="0.25">
      <c r="A87" s="2">
        <v>40624</v>
      </c>
      <c r="B87" t="str">
        <f t="shared" si="8"/>
        <v>March</v>
      </c>
      <c r="C87">
        <f t="shared" si="9"/>
        <v>2011</v>
      </c>
      <c r="D87" t="s">
        <v>96</v>
      </c>
      <c r="E87">
        <v>44</v>
      </c>
      <c r="F87" t="s">
        <v>7</v>
      </c>
      <c r="G87" t="s">
        <v>11</v>
      </c>
      <c r="H87" t="s">
        <v>213</v>
      </c>
      <c r="I87" s="3">
        <f>Claims!J87/5</f>
        <v>26131</v>
      </c>
      <c r="J87" s="3">
        <f>ROUND(IF(G87="Life Insurance",Claims!J87,I87*20),0)</f>
        <v>522620</v>
      </c>
      <c r="K87" t="str">
        <f>VLOOKUP(E87,'Grouping Master'!A$2:H$102,8)</f>
        <v>41-50 Years</v>
      </c>
      <c r="L87" t="s">
        <v>795</v>
      </c>
      <c r="M87" t="s">
        <v>747</v>
      </c>
      <c r="N87" t="s">
        <v>776</v>
      </c>
      <c r="O87" t="s">
        <v>765</v>
      </c>
      <c r="P87">
        <f t="shared" si="6"/>
        <v>1500000</v>
      </c>
      <c r="Q87" t="str">
        <f t="shared" si="7"/>
        <v>700001-1500000</v>
      </c>
    </row>
    <row r="88" spans="1:17" x14ac:dyDescent="0.25">
      <c r="A88" s="2">
        <v>40783</v>
      </c>
      <c r="B88" t="str">
        <f t="shared" si="8"/>
        <v>August</v>
      </c>
      <c r="C88">
        <f t="shared" si="9"/>
        <v>2011</v>
      </c>
      <c r="D88" t="s">
        <v>97</v>
      </c>
      <c r="E88">
        <v>43</v>
      </c>
      <c r="F88" t="s">
        <v>10</v>
      </c>
      <c r="G88" t="s">
        <v>197</v>
      </c>
      <c r="H88" t="s">
        <v>195</v>
      </c>
      <c r="I88" s="3">
        <f>Claims!J88/5</f>
        <v>32822.800000000003</v>
      </c>
      <c r="J88" s="3">
        <f>ROUND(IF(G88="Life Insurance",Claims!J88,I88*20),0)</f>
        <v>164114</v>
      </c>
      <c r="K88" t="str">
        <f>VLOOKUP(E88,'Grouping Master'!A$2:H$102,8)</f>
        <v>41-50 Years</v>
      </c>
      <c r="L88" t="s">
        <v>795</v>
      </c>
      <c r="M88" t="s">
        <v>747</v>
      </c>
      <c r="N88" t="s">
        <v>776</v>
      </c>
      <c r="O88" t="s">
        <v>765</v>
      </c>
      <c r="P88">
        <f t="shared" si="6"/>
        <v>1500000</v>
      </c>
      <c r="Q88" t="str">
        <f t="shared" si="7"/>
        <v>700001-1500000</v>
      </c>
    </row>
    <row r="89" spans="1:17" x14ac:dyDescent="0.25">
      <c r="A89" s="2">
        <v>40698</v>
      </c>
      <c r="B89" t="str">
        <f t="shared" si="8"/>
        <v>June</v>
      </c>
      <c r="C89">
        <f t="shared" si="9"/>
        <v>2011</v>
      </c>
      <c r="D89" t="s">
        <v>98</v>
      </c>
      <c r="E89">
        <v>43</v>
      </c>
      <c r="F89" t="s">
        <v>10</v>
      </c>
      <c r="G89" t="s">
        <v>11</v>
      </c>
      <c r="H89" t="s">
        <v>213</v>
      </c>
      <c r="I89" s="3">
        <f>Claims!J89/5</f>
        <v>28587.200000000001</v>
      </c>
      <c r="J89" s="3">
        <f>ROUND(IF(G89="Life Insurance",Claims!J89,I89*20),0)</f>
        <v>571744</v>
      </c>
      <c r="K89" t="str">
        <f>VLOOKUP(E89,'Grouping Master'!A$2:H$102,8)</f>
        <v>41-50 Years</v>
      </c>
      <c r="L89" t="s">
        <v>795</v>
      </c>
      <c r="M89" t="s">
        <v>747</v>
      </c>
      <c r="N89" t="s">
        <v>776</v>
      </c>
      <c r="O89" t="s">
        <v>765</v>
      </c>
      <c r="P89">
        <f t="shared" si="6"/>
        <v>1500000</v>
      </c>
      <c r="Q89" t="str">
        <f t="shared" si="7"/>
        <v>700001-1500000</v>
      </c>
    </row>
    <row r="90" spans="1:17" x14ac:dyDescent="0.25">
      <c r="A90" s="2">
        <v>40677</v>
      </c>
      <c r="B90" t="str">
        <f t="shared" si="8"/>
        <v>May</v>
      </c>
      <c r="C90">
        <f t="shared" si="9"/>
        <v>2011</v>
      </c>
      <c r="D90" t="s">
        <v>220</v>
      </c>
      <c r="E90">
        <v>43</v>
      </c>
      <c r="F90" t="s">
        <v>10</v>
      </c>
      <c r="G90" t="s">
        <v>46</v>
      </c>
      <c r="H90" t="s">
        <v>732</v>
      </c>
      <c r="I90" s="3">
        <f>Claims!J90/5</f>
        <v>365527.2</v>
      </c>
      <c r="J90" s="3">
        <f>ROUND(IF(G90="Life Insurance",Claims!J90,I90*20),0)</f>
        <v>7310544</v>
      </c>
      <c r="K90" t="str">
        <f>VLOOKUP(E90,'Grouping Master'!A$2:H$102,8)</f>
        <v>41-50 Years</v>
      </c>
      <c r="L90" t="s">
        <v>795</v>
      </c>
      <c r="M90" t="s">
        <v>747</v>
      </c>
      <c r="N90" t="s">
        <v>776</v>
      </c>
      <c r="O90" t="s">
        <v>765</v>
      </c>
      <c r="P90">
        <f t="shared" si="6"/>
        <v>1500000</v>
      </c>
      <c r="Q90" t="str">
        <f t="shared" si="7"/>
        <v>700001-1500000</v>
      </c>
    </row>
    <row r="91" spans="1:17" x14ac:dyDescent="0.25">
      <c r="A91" s="2">
        <v>40657</v>
      </c>
      <c r="B91" t="str">
        <f t="shared" si="8"/>
        <v>April</v>
      </c>
      <c r="C91">
        <f t="shared" si="9"/>
        <v>2011</v>
      </c>
      <c r="D91" t="s">
        <v>144</v>
      </c>
      <c r="E91">
        <v>32</v>
      </c>
      <c r="F91" t="s">
        <v>7</v>
      </c>
      <c r="G91" t="s">
        <v>20</v>
      </c>
      <c r="H91" t="s">
        <v>216</v>
      </c>
      <c r="I91" s="3">
        <f>Claims!J91/5</f>
        <v>22029.8</v>
      </c>
      <c r="J91" s="3">
        <f>ROUND(IF(G91="Life Insurance",Claims!J91,I91*20),0)</f>
        <v>440596</v>
      </c>
      <c r="K91" t="str">
        <f>VLOOKUP(E91,'Grouping Master'!A$2:H$102,8)</f>
        <v>26-40 Years</v>
      </c>
      <c r="L91" t="s">
        <v>795</v>
      </c>
      <c r="M91" t="s">
        <v>747</v>
      </c>
      <c r="N91" t="s">
        <v>776</v>
      </c>
      <c r="O91" t="s">
        <v>765</v>
      </c>
      <c r="P91">
        <f t="shared" si="6"/>
        <v>700000</v>
      </c>
      <c r="Q91" t="str">
        <f t="shared" si="7"/>
        <v>500001-700000</v>
      </c>
    </row>
    <row r="92" spans="1:17" x14ac:dyDescent="0.25">
      <c r="A92" s="2">
        <v>40699</v>
      </c>
      <c r="B92" t="str">
        <f t="shared" si="8"/>
        <v>June</v>
      </c>
      <c r="C92">
        <f t="shared" si="9"/>
        <v>2011</v>
      </c>
      <c r="D92" t="s">
        <v>100</v>
      </c>
      <c r="E92">
        <v>43</v>
      </c>
      <c r="F92" t="s">
        <v>7</v>
      </c>
      <c r="G92" t="s">
        <v>197</v>
      </c>
      <c r="H92" t="s">
        <v>195</v>
      </c>
      <c r="I92" s="3">
        <f>Claims!J92/5</f>
        <v>21286</v>
      </c>
      <c r="J92" s="3">
        <f>ROUND(IF(G92="Life Insurance",Claims!J92,I92*20),0)</f>
        <v>106430</v>
      </c>
      <c r="K92" t="str">
        <f>VLOOKUP(E92,'Grouping Master'!A$2:H$102,8)</f>
        <v>41-50 Years</v>
      </c>
      <c r="L92" t="s">
        <v>795</v>
      </c>
      <c r="M92" t="s">
        <v>747</v>
      </c>
      <c r="N92" t="s">
        <v>776</v>
      </c>
      <c r="O92" t="s">
        <v>765</v>
      </c>
      <c r="P92">
        <f t="shared" si="6"/>
        <v>1500000</v>
      </c>
      <c r="Q92" t="str">
        <f t="shared" si="7"/>
        <v>700001-1500000</v>
      </c>
    </row>
    <row r="93" spans="1:17" x14ac:dyDescent="0.25">
      <c r="A93" s="2">
        <v>40694</v>
      </c>
      <c r="B93" t="str">
        <f t="shared" si="8"/>
        <v>May</v>
      </c>
      <c r="C93">
        <f t="shared" si="9"/>
        <v>2011</v>
      </c>
      <c r="D93" t="s">
        <v>101</v>
      </c>
      <c r="E93">
        <v>42</v>
      </c>
      <c r="F93" t="s">
        <v>10</v>
      </c>
      <c r="G93" t="s">
        <v>11</v>
      </c>
      <c r="H93" t="s">
        <v>213</v>
      </c>
      <c r="I93" s="3">
        <f>Claims!J93/5</f>
        <v>48133</v>
      </c>
      <c r="J93" s="3">
        <f>ROUND(IF(G93="Life Insurance",Claims!J93,I93*20),0)</f>
        <v>962660</v>
      </c>
      <c r="K93" t="str">
        <f>VLOOKUP(E93,'Grouping Master'!A$2:H$102,8)</f>
        <v>41-50 Years</v>
      </c>
      <c r="L93" t="s">
        <v>795</v>
      </c>
      <c r="M93" t="s">
        <v>747</v>
      </c>
      <c r="N93" t="s">
        <v>776</v>
      </c>
      <c r="O93" t="s">
        <v>765</v>
      </c>
      <c r="P93">
        <f t="shared" si="6"/>
        <v>1500000</v>
      </c>
      <c r="Q93" t="str">
        <f t="shared" si="7"/>
        <v>700001-1500000</v>
      </c>
    </row>
    <row r="94" spans="1:17" x14ac:dyDescent="0.25">
      <c r="A94" s="2">
        <v>40682</v>
      </c>
      <c r="B94" t="str">
        <f t="shared" si="8"/>
        <v>May</v>
      </c>
      <c r="C94">
        <f t="shared" si="9"/>
        <v>2011</v>
      </c>
      <c r="D94" t="s">
        <v>102</v>
      </c>
      <c r="E94">
        <v>42</v>
      </c>
      <c r="F94" t="s">
        <v>7</v>
      </c>
      <c r="G94" t="s">
        <v>197</v>
      </c>
      <c r="H94" t="s">
        <v>195</v>
      </c>
      <c r="I94" s="3">
        <f>Claims!J94/5</f>
        <v>8063</v>
      </c>
      <c r="J94" s="3">
        <f>ROUND(IF(G94="Life Insurance",Claims!J94,I94*20),0)</f>
        <v>40315</v>
      </c>
      <c r="K94" t="str">
        <f>VLOOKUP(E94,'Grouping Master'!A$2:H$102,8)</f>
        <v>41-50 Years</v>
      </c>
      <c r="L94" t="s">
        <v>795</v>
      </c>
      <c r="M94" t="s">
        <v>747</v>
      </c>
      <c r="N94" t="s">
        <v>776</v>
      </c>
      <c r="O94" t="s">
        <v>765</v>
      </c>
      <c r="P94">
        <f t="shared" si="6"/>
        <v>1500000</v>
      </c>
      <c r="Q94" t="str">
        <f t="shared" si="7"/>
        <v>700001-1500000</v>
      </c>
    </row>
    <row r="95" spans="1:17" x14ac:dyDescent="0.25">
      <c r="A95" s="2">
        <v>40670</v>
      </c>
      <c r="B95" t="str">
        <f t="shared" si="8"/>
        <v>May</v>
      </c>
      <c r="C95">
        <f t="shared" si="9"/>
        <v>2011</v>
      </c>
      <c r="D95" t="s">
        <v>103</v>
      </c>
      <c r="E95">
        <v>41</v>
      </c>
      <c r="F95" t="s">
        <v>7</v>
      </c>
      <c r="G95" t="s">
        <v>11</v>
      </c>
      <c r="H95" t="s">
        <v>213</v>
      </c>
      <c r="I95" s="3">
        <f>Claims!J95/5</f>
        <v>33110.800000000003</v>
      </c>
      <c r="J95" s="3">
        <f>ROUND(IF(G95="Life Insurance",Claims!J95,I95*20),0)</f>
        <v>662216</v>
      </c>
      <c r="K95" t="str">
        <f>VLOOKUP(E95,'Grouping Master'!A$2:H$102,8)</f>
        <v>41-50 Years</v>
      </c>
      <c r="L95" t="s">
        <v>795</v>
      </c>
      <c r="M95" t="s">
        <v>747</v>
      </c>
      <c r="N95" t="s">
        <v>776</v>
      </c>
      <c r="O95" t="s">
        <v>765</v>
      </c>
      <c r="P95">
        <f t="shared" si="6"/>
        <v>1500000</v>
      </c>
      <c r="Q95" t="str">
        <f t="shared" si="7"/>
        <v>700001-1500000</v>
      </c>
    </row>
    <row r="96" spans="1:17" x14ac:dyDescent="0.25">
      <c r="A96" s="2">
        <v>40779</v>
      </c>
      <c r="B96" t="str">
        <f t="shared" si="8"/>
        <v>August</v>
      </c>
      <c r="C96">
        <f t="shared" si="9"/>
        <v>2011</v>
      </c>
      <c r="D96" t="s">
        <v>104</v>
      </c>
      <c r="E96">
        <v>41</v>
      </c>
      <c r="F96" t="s">
        <v>10</v>
      </c>
      <c r="G96" t="s">
        <v>11</v>
      </c>
      <c r="H96" t="s">
        <v>213</v>
      </c>
      <c r="I96" s="3">
        <f>Claims!J96/5</f>
        <v>31417</v>
      </c>
      <c r="J96" s="3">
        <f>ROUND(IF(G96="Life Insurance",Claims!J96,I96*20),0)</f>
        <v>628340</v>
      </c>
      <c r="K96" t="str">
        <f>VLOOKUP(E96,'Grouping Master'!A$2:H$102,8)</f>
        <v>41-50 Years</v>
      </c>
      <c r="L96" t="s">
        <v>795</v>
      </c>
      <c r="M96" t="s">
        <v>747</v>
      </c>
      <c r="N96" t="s">
        <v>776</v>
      </c>
      <c r="O96" t="s">
        <v>765</v>
      </c>
      <c r="P96">
        <f t="shared" si="6"/>
        <v>1500000</v>
      </c>
      <c r="Q96" t="str">
        <f t="shared" si="7"/>
        <v>700001-1500000</v>
      </c>
    </row>
    <row r="97" spans="1:17" x14ac:dyDescent="0.25">
      <c r="A97" s="2">
        <v>40659</v>
      </c>
      <c r="B97" t="str">
        <f t="shared" si="8"/>
        <v>April</v>
      </c>
      <c r="C97">
        <f t="shared" si="9"/>
        <v>2011</v>
      </c>
      <c r="D97" t="s">
        <v>71</v>
      </c>
      <c r="E97">
        <v>50</v>
      </c>
      <c r="F97" t="s">
        <v>7</v>
      </c>
      <c r="G97" t="s">
        <v>20</v>
      </c>
      <c r="H97" t="s">
        <v>216</v>
      </c>
      <c r="I97" s="3">
        <f>Claims!J97/5</f>
        <v>21260.6</v>
      </c>
      <c r="J97" s="3">
        <f>ROUND(IF(G97="Life Insurance",Claims!J97,I97*20),0)</f>
        <v>425212</v>
      </c>
      <c r="K97" t="str">
        <f>VLOOKUP(E97,'Grouping Master'!A$2:H$102,8)</f>
        <v>41-50 Years</v>
      </c>
      <c r="L97" t="s">
        <v>795</v>
      </c>
      <c r="M97" t="s">
        <v>747</v>
      </c>
      <c r="N97" t="s">
        <v>776</v>
      </c>
      <c r="O97" t="s">
        <v>765</v>
      </c>
      <c r="P97">
        <f t="shared" si="6"/>
        <v>1500000</v>
      </c>
      <c r="Q97" t="str">
        <f t="shared" si="7"/>
        <v>700001-1500000</v>
      </c>
    </row>
    <row r="98" spans="1:17" x14ac:dyDescent="0.25">
      <c r="A98" s="2">
        <v>40724</v>
      </c>
      <c r="B98" t="str">
        <f t="shared" si="8"/>
        <v>June</v>
      </c>
      <c r="C98">
        <f t="shared" si="9"/>
        <v>2011</v>
      </c>
      <c r="D98" t="s">
        <v>221</v>
      </c>
      <c r="E98">
        <v>41</v>
      </c>
      <c r="F98" t="s">
        <v>7</v>
      </c>
      <c r="G98" t="s">
        <v>46</v>
      </c>
      <c r="H98" t="s">
        <v>732</v>
      </c>
      <c r="I98" s="3">
        <f>Claims!J98/5</f>
        <v>1566556.8</v>
      </c>
      <c r="J98" s="3">
        <f>ROUND(IF(G98="Life Insurance",Claims!J98,I98*20),0)</f>
        <v>31331136</v>
      </c>
      <c r="K98" t="str">
        <f>VLOOKUP(E98,'Grouping Master'!A$2:H$102,8)</f>
        <v>41-50 Years</v>
      </c>
      <c r="L98" t="s">
        <v>795</v>
      </c>
      <c r="M98" t="s">
        <v>747</v>
      </c>
      <c r="N98" t="s">
        <v>776</v>
      </c>
      <c r="O98" t="s">
        <v>765</v>
      </c>
      <c r="P98">
        <f t="shared" si="6"/>
        <v>1500000</v>
      </c>
      <c r="Q98" t="str">
        <f t="shared" si="7"/>
        <v>700001-1500000</v>
      </c>
    </row>
    <row r="99" spans="1:17" x14ac:dyDescent="0.25">
      <c r="A99" s="2">
        <v>40628</v>
      </c>
      <c r="B99" t="str">
        <f t="shared" si="8"/>
        <v>March</v>
      </c>
      <c r="C99">
        <f t="shared" si="9"/>
        <v>2011</v>
      </c>
      <c r="D99" t="s">
        <v>106</v>
      </c>
      <c r="E99">
        <v>40</v>
      </c>
      <c r="F99" t="s">
        <v>7</v>
      </c>
      <c r="G99" t="s">
        <v>197</v>
      </c>
      <c r="H99" t="s">
        <v>195</v>
      </c>
      <c r="I99" s="3">
        <f>Claims!J99/5</f>
        <v>36569.800000000003</v>
      </c>
      <c r="J99" s="3">
        <f>ROUND(IF(G99="Life Insurance",Claims!J99,I99*20),0)</f>
        <v>182849</v>
      </c>
      <c r="K99" t="str">
        <f>VLOOKUP(E99,'Grouping Master'!A$2:H$102,8)</f>
        <v>26-40 Years</v>
      </c>
      <c r="L99" t="s">
        <v>795</v>
      </c>
      <c r="M99" t="s">
        <v>747</v>
      </c>
      <c r="N99" t="s">
        <v>776</v>
      </c>
      <c r="O99" t="s">
        <v>765</v>
      </c>
      <c r="P99">
        <f t="shared" si="6"/>
        <v>700000</v>
      </c>
      <c r="Q99" t="str">
        <f t="shared" si="7"/>
        <v>500001-700000</v>
      </c>
    </row>
    <row r="100" spans="1:17" x14ac:dyDescent="0.25">
      <c r="A100" s="2">
        <v>40672</v>
      </c>
      <c r="B100" t="str">
        <f t="shared" si="8"/>
        <v>May</v>
      </c>
      <c r="C100">
        <f t="shared" si="9"/>
        <v>2011</v>
      </c>
      <c r="D100" t="s">
        <v>107</v>
      </c>
      <c r="E100">
        <v>40</v>
      </c>
      <c r="F100" t="s">
        <v>10</v>
      </c>
      <c r="G100" t="s">
        <v>11</v>
      </c>
      <c r="H100" t="s">
        <v>213</v>
      </c>
      <c r="I100" s="3">
        <f>Claims!J100/5</f>
        <v>3480</v>
      </c>
      <c r="J100" s="3">
        <f>ROUND(IF(G100="Life Insurance",Claims!J100,I100*20),0)</f>
        <v>69600</v>
      </c>
      <c r="K100" t="str">
        <f>VLOOKUP(E100,'Grouping Master'!A$2:H$102,8)</f>
        <v>26-40 Years</v>
      </c>
      <c r="L100" t="s">
        <v>795</v>
      </c>
      <c r="M100" t="s">
        <v>747</v>
      </c>
      <c r="N100" t="s">
        <v>776</v>
      </c>
      <c r="O100" t="s">
        <v>765</v>
      </c>
      <c r="P100">
        <f t="shared" si="6"/>
        <v>700000</v>
      </c>
      <c r="Q100" t="str">
        <f t="shared" si="7"/>
        <v>500001-700000</v>
      </c>
    </row>
    <row r="101" spans="1:17" x14ac:dyDescent="0.25">
      <c r="A101" s="2">
        <v>40614</v>
      </c>
      <c r="B101" t="str">
        <f t="shared" si="8"/>
        <v>March</v>
      </c>
      <c r="C101">
        <f t="shared" si="9"/>
        <v>2011</v>
      </c>
      <c r="D101" t="s">
        <v>222</v>
      </c>
      <c r="E101">
        <v>40</v>
      </c>
      <c r="F101" t="s">
        <v>10</v>
      </c>
      <c r="G101" t="s">
        <v>46</v>
      </c>
      <c r="H101" t="s">
        <v>732</v>
      </c>
      <c r="I101" s="3">
        <f>Claims!J101/5</f>
        <v>1785636.4</v>
      </c>
      <c r="J101" s="3">
        <f>ROUND(IF(G101="Life Insurance",Claims!J101,I101*20),0)</f>
        <v>35712728</v>
      </c>
      <c r="K101" t="str">
        <f>VLOOKUP(E101,'Grouping Master'!A$2:H$102,8)</f>
        <v>26-40 Years</v>
      </c>
      <c r="L101" t="s">
        <v>795</v>
      </c>
      <c r="M101" t="s">
        <v>750</v>
      </c>
      <c r="N101" t="s">
        <v>768</v>
      </c>
      <c r="O101" t="s">
        <v>746</v>
      </c>
      <c r="P101">
        <f t="shared" si="6"/>
        <v>700000</v>
      </c>
      <c r="Q101" t="str">
        <f t="shared" si="7"/>
        <v>500001-700000</v>
      </c>
    </row>
    <row r="102" spans="1:17" x14ac:dyDescent="0.25">
      <c r="A102" s="2">
        <v>40772</v>
      </c>
      <c r="B102" t="str">
        <f t="shared" si="8"/>
        <v>August</v>
      </c>
      <c r="C102">
        <f t="shared" si="9"/>
        <v>2011</v>
      </c>
      <c r="D102" t="s">
        <v>108</v>
      </c>
      <c r="E102">
        <v>40</v>
      </c>
      <c r="F102" t="s">
        <v>7</v>
      </c>
      <c r="G102" t="s">
        <v>11</v>
      </c>
      <c r="H102" t="s">
        <v>213</v>
      </c>
      <c r="I102" s="3">
        <f>Claims!J102/5</f>
        <v>37039.199999999997</v>
      </c>
      <c r="J102" s="3">
        <f>ROUND(IF(G102="Life Insurance",Claims!J102,I102*20),0)</f>
        <v>740784</v>
      </c>
      <c r="K102" t="str">
        <f>VLOOKUP(E102,'Grouping Master'!A$2:H$102,8)</f>
        <v>26-40 Years</v>
      </c>
      <c r="L102" t="s">
        <v>795</v>
      </c>
      <c r="M102" t="s">
        <v>750</v>
      </c>
      <c r="N102" t="s">
        <v>773</v>
      </c>
      <c r="O102" t="s">
        <v>746</v>
      </c>
      <c r="P102">
        <f t="shared" si="6"/>
        <v>700000</v>
      </c>
      <c r="Q102" t="str">
        <f t="shared" si="7"/>
        <v>500001-700000</v>
      </c>
    </row>
    <row r="103" spans="1:17" x14ac:dyDescent="0.25">
      <c r="A103" s="2">
        <v>40668</v>
      </c>
      <c r="B103" t="str">
        <f t="shared" si="8"/>
        <v>May</v>
      </c>
      <c r="C103">
        <f t="shared" si="9"/>
        <v>2011</v>
      </c>
      <c r="D103" t="s">
        <v>109</v>
      </c>
      <c r="E103">
        <v>39</v>
      </c>
      <c r="F103" t="s">
        <v>7</v>
      </c>
      <c r="G103" t="s">
        <v>11</v>
      </c>
      <c r="H103" t="s">
        <v>213</v>
      </c>
      <c r="I103" s="3">
        <f>Claims!J103/5</f>
        <v>48513.8</v>
      </c>
      <c r="J103" s="3">
        <f>ROUND(IF(G103="Life Insurance",Claims!J103,I103*20),0)</f>
        <v>970276</v>
      </c>
      <c r="K103" t="str">
        <f>VLOOKUP(E103,'Grouping Master'!A$2:H$102,8)</f>
        <v>26-40 Years</v>
      </c>
      <c r="L103" t="s">
        <v>795</v>
      </c>
      <c r="M103" t="s">
        <v>747</v>
      </c>
      <c r="N103" t="s">
        <v>776</v>
      </c>
      <c r="O103" t="s">
        <v>765</v>
      </c>
      <c r="P103">
        <f t="shared" si="6"/>
        <v>700000</v>
      </c>
      <c r="Q103" t="str">
        <f t="shared" si="7"/>
        <v>500001-700000</v>
      </c>
    </row>
    <row r="104" spans="1:17" x14ac:dyDescent="0.25">
      <c r="A104" s="2">
        <v>40776</v>
      </c>
      <c r="B104" t="str">
        <f t="shared" si="8"/>
        <v>August</v>
      </c>
      <c r="C104">
        <f t="shared" si="9"/>
        <v>2011</v>
      </c>
      <c r="D104" t="s">
        <v>74</v>
      </c>
      <c r="E104">
        <v>50</v>
      </c>
      <c r="F104" t="s">
        <v>7</v>
      </c>
      <c r="G104" t="s">
        <v>20</v>
      </c>
      <c r="H104" t="s">
        <v>216</v>
      </c>
      <c r="I104" s="3">
        <f>Claims!J104/5</f>
        <v>20982.400000000001</v>
      </c>
      <c r="J104" s="3">
        <f>ROUND(IF(G104="Life Insurance",Claims!J104,I104*20),0)</f>
        <v>419648</v>
      </c>
      <c r="K104" t="str">
        <f>VLOOKUP(E104,'Grouping Master'!A$2:H$102,8)</f>
        <v>41-50 Years</v>
      </c>
      <c r="L104" t="s">
        <v>795</v>
      </c>
      <c r="M104" t="s">
        <v>747</v>
      </c>
      <c r="N104" t="s">
        <v>776</v>
      </c>
      <c r="O104" t="s">
        <v>765</v>
      </c>
      <c r="P104">
        <f t="shared" si="6"/>
        <v>1500000</v>
      </c>
      <c r="Q104" t="str">
        <f t="shared" si="7"/>
        <v>700001-1500000</v>
      </c>
    </row>
    <row r="105" spans="1:17" x14ac:dyDescent="0.25">
      <c r="A105" s="2">
        <v>40784</v>
      </c>
      <c r="B105" t="str">
        <f t="shared" si="8"/>
        <v>August</v>
      </c>
      <c r="C105">
        <f t="shared" si="9"/>
        <v>2011</v>
      </c>
      <c r="D105" t="s">
        <v>111</v>
      </c>
      <c r="E105">
        <v>39</v>
      </c>
      <c r="F105" t="s">
        <v>10</v>
      </c>
      <c r="G105" t="s">
        <v>11</v>
      </c>
      <c r="H105" t="s">
        <v>213</v>
      </c>
      <c r="I105" s="3">
        <f>Claims!J105/5</f>
        <v>14776.2</v>
      </c>
      <c r="J105" s="3">
        <f>ROUND(IF(G105="Life Insurance",Claims!J105,I105*20),0)</f>
        <v>295524</v>
      </c>
      <c r="K105" t="str">
        <f>VLOOKUP(E105,'Grouping Master'!A$2:H$102,8)</f>
        <v>26-40 Years</v>
      </c>
      <c r="L105" t="s">
        <v>795</v>
      </c>
      <c r="M105" t="s">
        <v>747</v>
      </c>
      <c r="N105" t="s">
        <v>776</v>
      </c>
      <c r="O105" t="s">
        <v>765</v>
      </c>
      <c r="P105">
        <f t="shared" si="6"/>
        <v>700000</v>
      </c>
      <c r="Q105" t="str">
        <f t="shared" si="7"/>
        <v>500001-700000</v>
      </c>
    </row>
    <row r="106" spans="1:17" x14ac:dyDescent="0.25">
      <c r="A106" s="2">
        <v>40781</v>
      </c>
      <c r="B106" t="str">
        <f t="shared" si="8"/>
        <v>August</v>
      </c>
      <c r="C106">
        <f t="shared" si="9"/>
        <v>2011</v>
      </c>
      <c r="D106" t="s">
        <v>118</v>
      </c>
      <c r="E106">
        <v>38</v>
      </c>
      <c r="F106" t="s">
        <v>7</v>
      </c>
      <c r="G106" t="s">
        <v>20</v>
      </c>
      <c r="H106" t="s">
        <v>216</v>
      </c>
      <c r="I106" s="3">
        <f>Claims!J106/5</f>
        <v>20370.2</v>
      </c>
      <c r="J106" s="3">
        <f>ROUND(IF(G106="Life Insurance",Claims!J106,I106*20),0)</f>
        <v>407404</v>
      </c>
      <c r="K106" t="str">
        <f>VLOOKUP(E106,'Grouping Master'!A$2:H$102,8)</f>
        <v>26-40 Years</v>
      </c>
      <c r="L106" t="s">
        <v>795</v>
      </c>
      <c r="M106" t="s">
        <v>747</v>
      </c>
      <c r="N106" t="s">
        <v>776</v>
      </c>
      <c r="O106" t="s">
        <v>765</v>
      </c>
      <c r="P106">
        <f t="shared" si="6"/>
        <v>700000</v>
      </c>
      <c r="Q106" t="str">
        <f t="shared" si="7"/>
        <v>500001-700000</v>
      </c>
    </row>
    <row r="107" spans="1:17" x14ac:dyDescent="0.25">
      <c r="A107" s="2">
        <v>40686</v>
      </c>
      <c r="B107" t="str">
        <f t="shared" si="8"/>
        <v>May</v>
      </c>
      <c r="C107">
        <f t="shared" si="9"/>
        <v>2011</v>
      </c>
      <c r="D107" t="s">
        <v>113</v>
      </c>
      <c r="E107">
        <v>39</v>
      </c>
      <c r="F107" t="s">
        <v>7</v>
      </c>
      <c r="G107" t="s">
        <v>11</v>
      </c>
      <c r="H107" t="s">
        <v>213</v>
      </c>
      <c r="I107" s="3">
        <f>Claims!J107/5</f>
        <v>39596.400000000001</v>
      </c>
      <c r="J107" s="3">
        <f>ROUND(IF(G107="Life Insurance",Claims!J107,I107*20),0)</f>
        <v>791928</v>
      </c>
      <c r="K107" t="str">
        <f>VLOOKUP(E107,'Grouping Master'!A$2:H$102,8)</f>
        <v>26-40 Years</v>
      </c>
      <c r="L107" t="s">
        <v>795</v>
      </c>
      <c r="M107" t="s">
        <v>747</v>
      </c>
      <c r="N107" t="s">
        <v>776</v>
      </c>
      <c r="O107" t="s">
        <v>765</v>
      </c>
      <c r="P107">
        <f t="shared" si="6"/>
        <v>700000</v>
      </c>
      <c r="Q107" t="str">
        <f t="shared" si="7"/>
        <v>500001-700000</v>
      </c>
    </row>
    <row r="108" spans="1:17" x14ac:dyDescent="0.25">
      <c r="A108" s="2">
        <v>40702</v>
      </c>
      <c r="B108" t="str">
        <f t="shared" si="8"/>
        <v>June</v>
      </c>
      <c r="C108">
        <f t="shared" si="9"/>
        <v>2011</v>
      </c>
      <c r="D108" t="s">
        <v>141</v>
      </c>
      <c r="E108">
        <v>33</v>
      </c>
      <c r="F108" t="s">
        <v>10</v>
      </c>
      <c r="G108" t="s">
        <v>20</v>
      </c>
      <c r="H108" t="s">
        <v>216</v>
      </c>
      <c r="I108" s="3">
        <f>Claims!J108/5</f>
        <v>19123</v>
      </c>
      <c r="J108" s="3">
        <f>ROUND(IF(G108="Life Insurance",Claims!J108,I108*20),0)</f>
        <v>382460</v>
      </c>
      <c r="K108" t="str">
        <f>VLOOKUP(E108,'Grouping Master'!A$2:H$102,8)</f>
        <v>26-40 Years</v>
      </c>
      <c r="L108" t="s">
        <v>795</v>
      </c>
      <c r="M108" t="s">
        <v>747</v>
      </c>
      <c r="N108" t="s">
        <v>776</v>
      </c>
      <c r="O108" t="s">
        <v>765</v>
      </c>
      <c r="P108">
        <f t="shared" si="6"/>
        <v>700000</v>
      </c>
      <c r="Q108" t="str">
        <f t="shared" si="7"/>
        <v>500001-700000</v>
      </c>
    </row>
    <row r="109" spans="1:17" x14ac:dyDescent="0.25">
      <c r="A109" s="2">
        <v>40677</v>
      </c>
      <c r="B109" t="str">
        <f t="shared" si="8"/>
        <v>May</v>
      </c>
      <c r="C109">
        <f t="shared" si="9"/>
        <v>2011</v>
      </c>
      <c r="D109" t="s">
        <v>115</v>
      </c>
      <c r="E109">
        <v>38</v>
      </c>
      <c r="F109" t="s">
        <v>7</v>
      </c>
      <c r="G109" t="s">
        <v>11</v>
      </c>
      <c r="H109" t="s">
        <v>213</v>
      </c>
      <c r="I109" s="3">
        <f>Claims!J109/5</f>
        <v>27016.400000000001</v>
      </c>
      <c r="J109" s="3">
        <f>ROUND(IF(G109="Life Insurance",Claims!J109,I109*20),0)</f>
        <v>540328</v>
      </c>
      <c r="K109" t="str">
        <f>VLOOKUP(E109,'Grouping Master'!A$2:H$102,8)</f>
        <v>26-40 Years</v>
      </c>
      <c r="L109" t="s">
        <v>795</v>
      </c>
      <c r="M109" t="s">
        <v>747</v>
      </c>
      <c r="N109" t="s">
        <v>776</v>
      </c>
      <c r="O109" t="s">
        <v>765</v>
      </c>
      <c r="P109">
        <f t="shared" si="6"/>
        <v>700000</v>
      </c>
      <c r="Q109" t="str">
        <f t="shared" si="7"/>
        <v>500001-700000</v>
      </c>
    </row>
    <row r="110" spans="1:17" x14ac:dyDescent="0.25">
      <c r="A110" s="2">
        <v>40791</v>
      </c>
      <c r="B110" t="str">
        <f t="shared" si="8"/>
        <v>September</v>
      </c>
      <c r="C110">
        <f t="shared" si="9"/>
        <v>2011</v>
      </c>
      <c r="D110" t="s">
        <v>159</v>
      </c>
      <c r="E110">
        <v>29</v>
      </c>
      <c r="F110" t="s">
        <v>7</v>
      </c>
      <c r="G110" t="s">
        <v>20</v>
      </c>
      <c r="H110" t="s">
        <v>216</v>
      </c>
      <c r="I110" s="3">
        <f>Claims!J110/5</f>
        <v>17897.400000000001</v>
      </c>
      <c r="J110" s="3">
        <f>ROUND(IF(G110="Life Insurance",Claims!J110,I110*20),0)</f>
        <v>357948</v>
      </c>
      <c r="K110" t="str">
        <f>VLOOKUP(E110,'Grouping Master'!A$2:H$102,8)</f>
        <v>26-40 Years</v>
      </c>
      <c r="L110" t="s">
        <v>795</v>
      </c>
      <c r="M110" t="s">
        <v>747</v>
      </c>
      <c r="N110" t="s">
        <v>776</v>
      </c>
      <c r="O110" t="s">
        <v>765</v>
      </c>
      <c r="P110">
        <f t="shared" si="6"/>
        <v>700000</v>
      </c>
      <c r="Q110" t="str">
        <f t="shared" si="7"/>
        <v>500001-700000</v>
      </c>
    </row>
    <row r="111" spans="1:17" x14ac:dyDescent="0.25">
      <c r="A111" s="2">
        <v>40681</v>
      </c>
      <c r="B111" t="str">
        <f t="shared" si="8"/>
        <v>May</v>
      </c>
      <c r="C111">
        <f t="shared" si="9"/>
        <v>2011</v>
      </c>
      <c r="D111" t="s">
        <v>117</v>
      </c>
      <c r="E111">
        <v>38</v>
      </c>
      <c r="F111" t="s">
        <v>10</v>
      </c>
      <c r="G111" t="s">
        <v>11</v>
      </c>
      <c r="H111" t="s">
        <v>213</v>
      </c>
      <c r="I111" s="3">
        <f>Claims!J111/5</f>
        <v>47417.8</v>
      </c>
      <c r="J111" s="3">
        <f>ROUND(IF(G111="Life Insurance",Claims!J111,I111*20),0)</f>
        <v>948356</v>
      </c>
      <c r="K111" t="str">
        <f>VLOOKUP(E111,'Grouping Master'!A$2:H$102,8)</f>
        <v>26-40 Years</v>
      </c>
      <c r="L111" t="s">
        <v>795</v>
      </c>
      <c r="M111" t="s">
        <v>747</v>
      </c>
      <c r="N111" t="s">
        <v>776</v>
      </c>
      <c r="O111" t="s">
        <v>765</v>
      </c>
      <c r="P111">
        <f t="shared" si="6"/>
        <v>700000</v>
      </c>
      <c r="Q111" t="str">
        <f t="shared" si="7"/>
        <v>500001-700000</v>
      </c>
    </row>
    <row r="112" spans="1:17" x14ac:dyDescent="0.25">
      <c r="A112" s="2">
        <v>40779</v>
      </c>
      <c r="B112" t="str">
        <f t="shared" si="8"/>
        <v>August</v>
      </c>
      <c r="C112">
        <f t="shared" si="9"/>
        <v>2011</v>
      </c>
      <c r="D112" t="s">
        <v>132</v>
      </c>
      <c r="E112">
        <v>35</v>
      </c>
      <c r="F112" t="s">
        <v>10</v>
      </c>
      <c r="G112" t="s">
        <v>20</v>
      </c>
      <c r="H112" t="s">
        <v>216</v>
      </c>
      <c r="I112" s="3">
        <f>Claims!J112/5</f>
        <v>17115.599999999999</v>
      </c>
      <c r="J112" s="3">
        <f>ROUND(IF(G112="Life Insurance",Claims!J112,I112*20),0)</f>
        <v>342312</v>
      </c>
      <c r="K112" t="str">
        <f>VLOOKUP(E112,'Grouping Master'!A$2:H$102,8)</f>
        <v>26-40 Years</v>
      </c>
      <c r="L112" t="s">
        <v>795</v>
      </c>
      <c r="M112" t="s">
        <v>747</v>
      </c>
      <c r="N112" t="s">
        <v>776</v>
      </c>
      <c r="O112" t="s">
        <v>765</v>
      </c>
      <c r="P112">
        <f t="shared" si="6"/>
        <v>700000</v>
      </c>
      <c r="Q112" t="str">
        <f t="shared" si="7"/>
        <v>500001-700000</v>
      </c>
    </row>
    <row r="113" spans="1:17" x14ac:dyDescent="0.25">
      <c r="A113" s="2">
        <v>40783</v>
      </c>
      <c r="B113" t="str">
        <f t="shared" si="8"/>
        <v>August</v>
      </c>
      <c r="C113">
        <f t="shared" si="9"/>
        <v>2011</v>
      </c>
      <c r="D113" t="s">
        <v>91</v>
      </c>
      <c r="E113">
        <v>45</v>
      </c>
      <c r="F113" t="s">
        <v>7</v>
      </c>
      <c r="G113" t="s">
        <v>20</v>
      </c>
      <c r="H113" t="s">
        <v>216</v>
      </c>
      <c r="I113" s="3">
        <f>Claims!J113/5</f>
        <v>15287.2</v>
      </c>
      <c r="J113" s="3">
        <f>ROUND(IF(G113="Life Insurance",Claims!J113,I113*20),0)</f>
        <v>305744</v>
      </c>
      <c r="K113" t="str">
        <f>VLOOKUP(E113,'Grouping Master'!A$2:H$102,8)</f>
        <v>41-50 Years</v>
      </c>
      <c r="L113" t="s">
        <v>795</v>
      </c>
      <c r="M113" t="s">
        <v>750</v>
      </c>
      <c r="N113" t="s">
        <v>768</v>
      </c>
      <c r="O113" t="s">
        <v>746</v>
      </c>
      <c r="P113">
        <f t="shared" si="6"/>
        <v>1500000</v>
      </c>
      <c r="Q113" t="str">
        <f t="shared" si="7"/>
        <v>700001-1500000</v>
      </c>
    </row>
    <row r="114" spans="1:17" x14ac:dyDescent="0.25">
      <c r="A114" s="2">
        <v>40641</v>
      </c>
      <c r="B114" t="str">
        <f t="shared" si="8"/>
        <v>April</v>
      </c>
      <c r="C114">
        <f t="shared" si="9"/>
        <v>2011</v>
      </c>
      <c r="D114" t="s">
        <v>142</v>
      </c>
      <c r="E114">
        <v>32</v>
      </c>
      <c r="F114" t="s">
        <v>7</v>
      </c>
      <c r="G114" t="s">
        <v>20</v>
      </c>
      <c r="H114" t="s">
        <v>216</v>
      </c>
      <c r="I114" s="3">
        <f>Claims!J114/5</f>
        <v>15107.2</v>
      </c>
      <c r="J114" s="3">
        <f>ROUND(IF(G114="Life Insurance",Claims!J114,I114*20),0)</f>
        <v>302144</v>
      </c>
      <c r="K114" t="str">
        <f>VLOOKUP(E114,'Grouping Master'!A$2:H$102,8)</f>
        <v>26-40 Years</v>
      </c>
      <c r="L114" t="s">
        <v>795</v>
      </c>
      <c r="M114" t="s">
        <v>750</v>
      </c>
      <c r="N114" t="s">
        <v>773</v>
      </c>
      <c r="O114" t="s">
        <v>746</v>
      </c>
      <c r="P114">
        <f t="shared" si="6"/>
        <v>700000</v>
      </c>
      <c r="Q114" t="str">
        <f t="shared" si="7"/>
        <v>500001-700000</v>
      </c>
    </row>
    <row r="115" spans="1:17" x14ac:dyDescent="0.25">
      <c r="A115" s="2">
        <v>40774</v>
      </c>
      <c r="B115" t="str">
        <f t="shared" si="8"/>
        <v>August</v>
      </c>
      <c r="C115">
        <f t="shared" si="9"/>
        <v>2011</v>
      </c>
      <c r="D115" t="s">
        <v>121</v>
      </c>
      <c r="E115">
        <v>37</v>
      </c>
      <c r="F115" t="s">
        <v>7</v>
      </c>
      <c r="G115" t="s">
        <v>11</v>
      </c>
      <c r="H115" t="s">
        <v>213</v>
      </c>
      <c r="I115" s="3">
        <f>Claims!J115/5</f>
        <v>47811.6</v>
      </c>
      <c r="J115" s="3">
        <f>ROUND(IF(G115="Life Insurance",Claims!J115,I115*20),0)</f>
        <v>956232</v>
      </c>
      <c r="K115" t="str">
        <f>VLOOKUP(E115,'Grouping Master'!A$2:H$102,8)</f>
        <v>26-40 Years</v>
      </c>
      <c r="L115" t="s">
        <v>795</v>
      </c>
      <c r="M115" t="s">
        <v>747</v>
      </c>
      <c r="N115" t="s">
        <v>776</v>
      </c>
      <c r="O115" t="s">
        <v>765</v>
      </c>
      <c r="P115">
        <f t="shared" si="6"/>
        <v>700000</v>
      </c>
      <c r="Q115" t="str">
        <f t="shared" si="7"/>
        <v>500001-700000</v>
      </c>
    </row>
    <row r="116" spans="1:17" x14ac:dyDescent="0.25">
      <c r="A116" s="2">
        <v>40675</v>
      </c>
      <c r="B116" t="str">
        <f t="shared" si="8"/>
        <v>May</v>
      </c>
      <c r="C116">
        <f t="shared" si="9"/>
        <v>2011</v>
      </c>
      <c r="D116" t="s">
        <v>122</v>
      </c>
      <c r="E116">
        <v>37</v>
      </c>
      <c r="F116" t="s">
        <v>7</v>
      </c>
      <c r="G116" t="s">
        <v>197</v>
      </c>
      <c r="H116" t="s">
        <v>195</v>
      </c>
      <c r="I116" s="3">
        <f>Claims!J116/5</f>
        <v>31925.4</v>
      </c>
      <c r="J116" s="3">
        <f>ROUND(IF(G116="Life Insurance",Claims!J116,I116*20),0)</f>
        <v>159627</v>
      </c>
      <c r="K116" t="str">
        <f>VLOOKUP(E116,'Grouping Master'!A$2:H$102,8)</f>
        <v>26-40 Years</v>
      </c>
      <c r="L116" t="s">
        <v>795</v>
      </c>
      <c r="M116" t="s">
        <v>747</v>
      </c>
      <c r="N116" t="s">
        <v>776</v>
      </c>
      <c r="O116" t="s">
        <v>765</v>
      </c>
      <c r="P116">
        <f t="shared" si="6"/>
        <v>700000</v>
      </c>
      <c r="Q116" t="str">
        <f t="shared" si="7"/>
        <v>500001-700000</v>
      </c>
    </row>
    <row r="117" spans="1:17" x14ac:dyDescent="0.25">
      <c r="A117" s="2">
        <v>40772</v>
      </c>
      <c r="B117" t="str">
        <f t="shared" si="8"/>
        <v>August</v>
      </c>
      <c r="C117">
        <f t="shared" si="9"/>
        <v>2011</v>
      </c>
      <c r="D117" t="s">
        <v>79</v>
      </c>
      <c r="E117">
        <v>48</v>
      </c>
      <c r="F117" t="s">
        <v>7</v>
      </c>
      <c r="G117" t="s">
        <v>20</v>
      </c>
      <c r="H117" t="s">
        <v>216</v>
      </c>
      <c r="I117" s="3">
        <f>Claims!J117/5</f>
        <v>14699</v>
      </c>
      <c r="J117" s="3">
        <f>ROUND(IF(G117="Life Insurance",Claims!J117,I117*20),0)</f>
        <v>293980</v>
      </c>
      <c r="K117" t="str">
        <f>VLOOKUP(E117,'Grouping Master'!A$2:H$102,8)</f>
        <v>41-50 Years</v>
      </c>
      <c r="L117" t="s">
        <v>795</v>
      </c>
      <c r="M117" t="s">
        <v>747</v>
      </c>
      <c r="N117" t="s">
        <v>776</v>
      </c>
      <c r="O117" t="s">
        <v>765</v>
      </c>
      <c r="P117">
        <f t="shared" si="6"/>
        <v>1500000</v>
      </c>
      <c r="Q117" t="str">
        <f t="shared" si="7"/>
        <v>700001-1500000</v>
      </c>
    </row>
    <row r="118" spans="1:17" x14ac:dyDescent="0.25">
      <c r="A118" s="2">
        <v>40663</v>
      </c>
      <c r="B118" t="str">
        <f t="shared" si="8"/>
        <v>April</v>
      </c>
      <c r="C118">
        <f t="shared" si="9"/>
        <v>2011</v>
      </c>
      <c r="D118" t="s">
        <v>124</v>
      </c>
      <c r="E118">
        <v>36</v>
      </c>
      <c r="F118" t="s">
        <v>10</v>
      </c>
      <c r="G118" t="s">
        <v>11</v>
      </c>
      <c r="H118" t="s">
        <v>213</v>
      </c>
      <c r="I118" s="3">
        <f>Claims!J118/5</f>
        <v>22559.8</v>
      </c>
      <c r="J118" s="3">
        <f>ROUND(IF(G118="Life Insurance",Claims!J118,I118*20),0)</f>
        <v>451196</v>
      </c>
      <c r="K118" t="str">
        <f>VLOOKUP(E118,'Grouping Master'!A$2:H$102,8)</f>
        <v>26-40 Years</v>
      </c>
      <c r="L118" t="s">
        <v>795</v>
      </c>
      <c r="M118" t="s">
        <v>747</v>
      </c>
      <c r="N118" t="s">
        <v>776</v>
      </c>
      <c r="O118" t="s">
        <v>765</v>
      </c>
      <c r="P118">
        <f t="shared" si="6"/>
        <v>700000</v>
      </c>
      <c r="Q118" t="str">
        <f t="shared" si="7"/>
        <v>500001-700000</v>
      </c>
    </row>
    <row r="119" spans="1:17" x14ac:dyDescent="0.25">
      <c r="A119" s="2">
        <v>40608</v>
      </c>
      <c r="B119" t="str">
        <f t="shared" si="8"/>
        <v>March</v>
      </c>
      <c r="C119">
        <f t="shared" si="9"/>
        <v>2011</v>
      </c>
      <c r="D119" t="s">
        <v>125</v>
      </c>
      <c r="E119">
        <v>36</v>
      </c>
      <c r="F119" t="s">
        <v>10</v>
      </c>
      <c r="G119" t="s">
        <v>11</v>
      </c>
      <c r="H119" t="s">
        <v>213</v>
      </c>
      <c r="I119" s="3">
        <f>Claims!J119/5</f>
        <v>40938</v>
      </c>
      <c r="J119" s="3">
        <f>ROUND(IF(G119="Life Insurance",Claims!J119,I119*20),0)</f>
        <v>818760</v>
      </c>
      <c r="K119" t="str">
        <f>VLOOKUP(E119,'Grouping Master'!A$2:H$102,8)</f>
        <v>26-40 Years</v>
      </c>
      <c r="L119" t="s">
        <v>795</v>
      </c>
      <c r="M119" t="s">
        <v>747</v>
      </c>
      <c r="N119" t="s">
        <v>776</v>
      </c>
      <c r="O119" t="s">
        <v>765</v>
      </c>
      <c r="P119">
        <f t="shared" si="6"/>
        <v>700000</v>
      </c>
      <c r="Q119" t="str">
        <f t="shared" si="7"/>
        <v>500001-700000</v>
      </c>
    </row>
    <row r="120" spans="1:17" x14ac:dyDescent="0.25">
      <c r="A120" s="2">
        <v>40628</v>
      </c>
      <c r="B120" t="str">
        <f t="shared" si="8"/>
        <v>March</v>
      </c>
      <c r="C120">
        <f t="shared" si="9"/>
        <v>2011</v>
      </c>
      <c r="D120" t="s">
        <v>126</v>
      </c>
      <c r="E120">
        <v>36</v>
      </c>
      <c r="F120" t="s">
        <v>10</v>
      </c>
      <c r="G120" t="s">
        <v>11</v>
      </c>
      <c r="H120" t="s">
        <v>213</v>
      </c>
      <c r="I120" s="3">
        <f>Claims!J120/5</f>
        <v>26765</v>
      </c>
      <c r="J120" s="3">
        <f>ROUND(IF(G120="Life Insurance",Claims!J120,I120*20),0)</f>
        <v>535300</v>
      </c>
      <c r="K120" t="str">
        <f>VLOOKUP(E120,'Grouping Master'!A$2:H$102,8)</f>
        <v>26-40 Years</v>
      </c>
      <c r="L120" t="s">
        <v>795</v>
      </c>
      <c r="M120" t="s">
        <v>747</v>
      </c>
      <c r="N120" t="s">
        <v>776</v>
      </c>
      <c r="O120" t="s">
        <v>765</v>
      </c>
      <c r="P120">
        <f t="shared" si="6"/>
        <v>700000</v>
      </c>
      <c r="Q120" t="str">
        <f t="shared" si="7"/>
        <v>500001-700000</v>
      </c>
    </row>
    <row r="121" spans="1:17" x14ac:dyDescent="0.25">
      <c r="A121" s="2">
        <v>40682</v>
      </c>
      <c r="B121" t="str">
        <f t="shared" si="8"/>
        <v>May</v>
      </c>
      <c r="C121">
        <f t="shared" si="9"/>
        <v>2011</v>
      </c>
      <c r="D121" t="s">
        <v>223</v>
      </c>
      <c r="E121">
        <v>36</v>
      </c>
      <c r="F121" t="s">
        <v>10</v>
      </c>
      <c r="G121" t="s">
        <v>46</v>
      </c>
      <c r="H121" t="s">
        <v>732</v>
      </c>
      <c r="I121" s="3">
        <f>Claims!J121/5</f>
        <v>38087.599999999999</v>
      </c>
      <c r="J121" s="3">
        <f>ROUND(IF(G121="Life Insurance",Claims!J121,I121*20),0)</f>
        <v>761752</v>
      </c>
      <c r="K121" t="str">
        <f>VLOOKUP(E121,'Grouping Master'!A$2:H$102,8)</f>
        <v>26-40 Years</v>
      </c>
      <c r="L121" t="s">
        <v>795</v>
      </c>
      <c r="M121" t="s">
        <v>747</v>
      </c>
      <c r="N121" t="s">
        <v>776</v>
      </c>
      <c r="O121" t="s">
        <v>765</v>
      </c>
      <c r="P121">
        <f t="shared" si="6"/>
        <v>700000</v>
      </c>
      <c r="Q121" t="str">
        <f t="shared" si="7"/>
        <v>500001-700000</v>
      </c>
    </row>
    <row r="122" spans="1:17" x14ac:dyDescent="0.25">
      <c r="A122" s="2">
        <v>40628</v>
      </c>
      <c r="B122" t="str">
        <f t="shared" si="8"/>
        <v>March</v>
      </c>
      <c r="C122">
        <f t="shared" si="9"/>
        <v>2011</v>
      </c>
      <c r="D122" t="s">
        <v>127</v>
      </c>
      <c r="E122">
        <v>36</v>
      </c>
      <c r="F122" t="s">
        <v>10</v>
      </c>
      <c r="G122" t="s">
        <v>11</v>
      </c>
      <c r="H122" t="s">
        <v>213</v>
      </c>
      <c r="I122" s="3">
        <f>Claims!J122/5</f>
        <v>15758.4</v>
      </c>
      <c r="J122" s="3">
        <f>ROUND(IF(G122="Life Insurance",Claims!J122,I122*20),0)</f>
        <v>315168</v>
      </c>
      <c r="K122" t="str">
        <f>VLOOKUP(E122,'Grouping Master'!A$2:H$102,8)</f>
        <v>26-40 Years</v>
      </c>
      <c r="L122" t="s">
        <v>795</v>
      </c>
      <c r="M122" t="s">
        <v>747</v>
      </c>
      <c r="N122" t="s">
        <v>776</v>
      </c>
      <c r="O122" t="s">
        <v>765</v>
      </c>
      <c r="P122">
        <f t="shared" si="6"/>
        <v>700000</v>
      </c>
      <c r="Q122" t="str">
        <f t="shared" si="7"/>
        <v>500001-700000</v>
      </c>
    </row>
    <row r="123" spans="1:17" x14ac:dyDescent="0.25">
      <c r="A123" s="2">
        <v>40652</v>
      </c>
      <c r="B123" t="str">
        <f t="shared" si="8"/>
        <v>April</v>
      </c>
      <c r="C123">
        <f t="shared" si="9"/>
        <v>2011</v>
      </c>
      <c r="D123" t="s">
        <v>128</v>
      </c>
      <c r="E123">
        <v>36</v>
      </c>
      <c r="F123" t="s">
        <v>7</v>
      </c>
      <c r="G123" t="s">
        <v>11</v>
      </c>
      <c r="H123" t="s">
        <v>213</v>
      </c>
      <c r="I123" s="3">
        <f>Claims!J123/5</f>
        <v>48836.800000000003</v>
      </c>
      <c r="J123" s="3">
        <f>ROUND(IF(G123="Life Insurance",Claims!J123,I123*20),0)</f>
        <v>976736</v>
      </c>
      <c r="K123" t="str">
        <f>VLOOKUP(E123,'Grouping Master'!A$2:H$102,8)</f>
        <v>26-40 Years</v>
      </c>
      <c r="L123" t="s">
        <v>795</v>
      </c>
      <c r="M123" t="s">
        <v>747</v>
      </c>
      <c r="N123" t="s">
        <v>776</v>
      </c>
      <c r="O123" t="s">
        <v>765</v>
      </c>
      <c r="P123">
        <f t="shared" si="6"/>
        <v>700000</v>
      </c>
      <c r="Q123" t="str">
        <f t="shared" si="7"/>
        <v>500001-700000</v>
      </c>
    </row>
    <row r="124" spans="1:17" x14ac:dyDescent="0.25">
      <c r="A124" s="2">
        <v>40651</v>
      </c>
      <c r="B124" t="str">
        <f t="shared" si="8"/>
        <v>April</v>
      </c>
      <c r="C124">
        <f t="shared" si="9"/>
        <v>2011</v>
      </c>
      <c r="D124" t="s">
        <v>129</v>
      </c>
      <c r="E124">
        <v>36</v>
      </c>
      <c r="F124" t="s">
        <v>7</v>
      </c>
      <c r="G124" t="s">
        <v>11</v>
      </c>
      <c r="H124" t="s">
        <v>213</v>
      </c>
      <c r="I124" s="3">
        <f>Claims!J124/5</f>
        <v>45198</v>
      </c>
      <c r="J124" s="3">
        <f>ROUND(IF(G124="Life Insurance",Claims!J124,I124*20),0)</f>
        <v>903960</v>
      </c>
      <c r="K124" t="str">
        <f>VLOOKUP(E124,'Grouping Master'!A$2:H$102,8)</f>
        <v>26-40 Years</v>
      </c>
      <c r="L124" t="s">
        <v>795</v>
      </c>
      <c r="M124" t="s">
        <v>747</v>
      </c>
      <c r="N124" t="s">
        <v>776</v>
      </c>
      <c r="O124" t="s">
        <v>765</v>
      </c>
      <c r="P124">
        <f t="shared" si="6"/>
        <v>700000</v>
      </c>
      <c r="Q124" t="str">
        <f t="shared" si="7"/>
        <v>500001-700000</v>
      </c>
    </row>
    <row r="125" spans="1:17" x14ac:dyDescent="0.25">
      <c r="A125" s="2">
        <v>40665</v>
      </c>
      <c r="B125" t="str">
        <f t="shared" si="8"/>
        <v>May</v>
      </c>
      <c r="C125">
        <f t="shared" si="9"/>
        <v>2011</v>
      </c>
      <c r="D125" t="s">
        <v>130</v>
      </c>
      <c r="E125">
        <v>36</v>
      </c>
      <c r="F125" t="s">
        <v>10</v>
      </c>
      <c r="G125" t="s">
        <v>11</v>
      </c>
      <c r="H125" t="s">
        <v>213</v>
      </c>
      <c r="I125" s="3">
        <f>Claims!J125/5</f>
        <v>39268.800000000003</v>
      </c>
      <c r="J125" s="3">
        <f>ROUND(IF(G125="Life Insurance",Claims!J125,I125*20),0)</f>
        <v>785376</v>
      </c>
      <c r="K125" t="str">
        <f>VLOOKUP(E125,'Grouping Master'!A$2:H$102,8)</f>
        <v>26-40 Years</v>
      </c>
      <c r="L125" t="s">
        <v>795</v>
      </c>
      <c r="M125" t="s">
        <v>750</v>
      </c>
      <c r="N125" t="s">
        <v>768</v>
      </c>
      <c r="O125" t="s">
        <v>746</v>
      </c>
      <c r="P125">
        <f t="shared" si="6"/>
        <v>700000</v>
      </c>
      <c r="Q125" t="str">
        <f t="shared" si="7"/>
        <v>500001-700000</v>
      </c>
    </row>
    <row r="126" spans="1:17" x14ac:dyDescent="0.25">
      <c r="A126" s="2">
        <v>40653</v>
      </c>
      <c r="B126" t="str">
        <f t="shared" si="8"/>
        <v>April</v>
      </c>
      <c r="C126">
        <f t="shared" si="9"/>
        <v>2011</v>
      </c>
      <c r="D126" t="s">
        <v>164</v>
      </c>
      <c r="E126">
        <v>28</v>
      </c>
      <c r="F126" t="s">
        <v>10</v>
      </c>
      <c r="G126" t="s">
        <v>20</v>
      </c>
      <c r="H126" t="s">
        <v>199</v>
      </c>
      <c r="I126" s="3">
        <f>Claims!J126/5</f>
        <v>12852.6</v>
      </c>
      <c r="J126" s="3">
        <f>ROUND(IF(G126="Life Insurance",Claims!J126,I126*20),0)</f>
        <v>257052</v>
      </c>
      <c r="K126" t="str">
        <f>VLOOKUP(E126,'Grouping Master'!A$2:H$102,8)</f>
        <v>26-40 Years</v>
      </c>
      <c r="L126" t="s">
        <v>795</v>
      </c>
      <c r="M126" t="s">
        <v>750</v>
      </c>
      <c r="N126" t="s">
        <v>773</v>
      </c>
      <c r="O126" t="s">
        <v>746</v>
      </c>
      <c r="P126">
        <f t="shared" si="6"/>
        <v>700000</v>
      </c>
      <c r="Q126" t="str">
        <f t="shared" si="7"/>
        <v>500001-700000</v>
      </c>
    </row>
    <row r="127" spans="1:17" x14ac:dyDescent="0.25">
      <c r="A127" s="2">
        <v>40668</v>
      </c>
      <c r="B127" t="str">
        <f t="shared" si="8"/>
        <v>May</v>
      </c>
      <c r="C127">
        <f t="shared" si="9"/>
        <v>2011</v>
      </c>
      <c r="D127" t="s">
        <v>19</v>
      </c>
      <c r="E127">
        <v>60</v>
      </c>
      <c r="F127" t="s">
        <v>10</v>
      </c>
      <c r="G127" t="s">
        <v>20</v>
      </c>
      <c r="H127" t="s">
        <v>199</v>
      </c>
      <c r="I127" s="3">
        <f>Claims!J127/5</f>
        <v>11292.6</v>
      </c>
      <c r="J127" s="3">
        <f>ROUND(IF(G127="Life Insurance",Claims!J127,I127*20),0)</f>
        <v>225852</v>
      </c>
      <c r="K127" t="str">
        <f>VLOOKUP(E127,'Grouping Master'!A$2:H$102,8)</f>
        <v>51-60 Years</v>
      </c>
      <c r="L127" t="s">
        <v>795</v>
      </c>
      <c r="M127" t="s">
        <v>774</v>
      </c>
      <c r="N127" t="s">
        <v>775</v>
      </c>
      <c r="O127" t="s">
        <v>746</v>
      </c>
      <c r="P127">
        <f t="shared" si="6"/>
        <v>1700000</v>
      </c>
      <c r="Q127" t="str">
        <f t="shared" si="7"/>
        <v>More than 1500000</v>
      </c>
    </row>
    <row r="128" spans="1:17" x14ac:dyDescent="0.25">
      <c r="A128" s="2">
        <v>40670</v>
      </c>
      <c r="B128" t="str">
        <f t="shared" si="8"/>
        <v>May</v>
      </c>
      <c r="C128">
        <f t="shared" si="9"/>
        <v>2011</v>
      </c>
      <c r="D128" t="s">
        <v>133</v>
      </c>
      <c r="E128">
        <v>35</v>
      </c>
      <c r="F128" t="s">
        <v>7</v>
      </c>
      <c r="G128" t="s">
        <v>197</v>
      </c>
      <c r="H128" t="s">
        <v>195</v>
      </c>
      <c r="I128" s="3">
        <f>Claims!J128/5</f>
        <v>35878.400000000001</v>
      </c>
      <c r="J128" s="3">
        <f>ROUND(IF(G128="Life Insurance",Claims!J128,I128*20),0)</f>
        <v>179392</v>
      </c>
      <c r="K128" t="str">
        <f>VLOOKUP(E128,'Grouping Master'!A$2:H$102,8)</f>
        <v>26-40 Years</v>
      </c>
      <c r="L128" t="s">
        <v>795</v>
      </c>
      <c r="M128" t="s">
        <v>752</v>
      </c>
      <c r="N128" t="s">
        <v>788</v>
      </c>
      <c r="O128" t="s">
        <v>746</v>
      </c>
      <c r="P128">
        <f t="shared" si="6"/>
        <v>700000</v>
      </c>
      <c r="Q128" t="str">
        <f t="shared" si="7"/>
        <v>500001-700000</v>
      </c>
    </row>
    <row r="129" spans="1:17" x14ac:dyDescent="0.25">
      <c r="A129" s="2">
        <v>40768</v>
      </c>
      <c r="B129" t="str">
        <f t="shared" si="8"/>
        <v>August</v>
      </c>
      <c r="C129">
        <f t="shared" si="9"/>
        <v>2011</v>
      </c>
      <c r="D129" t="s">
        <v>90</v>
      </c>
      <c r="E129">
        <v>46</v>
      </c>
      <c r="F129" t="s">
        <v>10</v>
      </c>
      <c r="G129" t="s">
        <v>20</v>
      </c>
      <c r="H129" t="s">
        <v>199</v>
      </c>
      <c r="I129" s="3">
        <f>Claims!J129/5</f>
        <v>10569.6</v>
      </c>
      <c r="J129" s="3">
        <f>ROUND(IF(G129="Life Insurance",Claims!J129,I129*20),0)</f>
        <v>211392</v>
      </c>
      <c r="K129" t="str">
        <f>VLOOKUP(E129,'Grouping Master'!A$2:H$102,8)</f>
        <v>41-50 Years</v>
      </c>
      <c r="L129" t="s">
        <v>795</v>
      </c>
      <c r="M129" t="s">
        <v>752</v>
      </c>
      <c r="N129" t="s">
        <v>792</v>
      </c>
      <c r="O129" t="s">
        <v>765</v>
      </c>
      <c r="P129">
        <f t="shared" si="6"/>
        <v>1500000</v>
      </c>
      <c r="Q129" t="str">
        <f t="shared" si="7"/>
        <v>700001-1500000</v>
      </c>
    </row>
    <row r="130" spans="1:17" x14ac:dyDescent="0.25">
      <c r="A130" s="2">
        <v>40623</v>
      </c>
      <c r="B130" t="str">
        <f t="shared" si="8"/>
        <v>March</v>
      </c>
      <c r="C130">
        <f t="shared" si="9"/>
        <v>2011</v>
      </c>
      <c r="D130" t="s">
        <v>135</v>
      </c>
      <c r="E130">
        <v>34</v>
      </c>
      <c r="F130" t="s">
        <v>10</v>
      </c>
      <c r="G130" t="s">
        <v>11</v>
      </c>
      <c r="H130" t="s">
        <v>213</v>
      </c>
      <c r="I130" s="3">
        <f>Claims!J130/5</f>
        <v>29011</v>
      </c>
      <c r="J130" s="3">
        <f>ROUND(IF(G130="Life Insurance",Claims!J130,I130*20),0)</f>
        <v>580220</v>
      </c>
      <c r="K130" t="str">
        <f>VLOOKUP(E130,'Grouping Master'!A$2:H$102,8)</f>
        <v>26-40 Years</v>
      </c>
      <c r="L130" t="s">
        <v>795</v>
      </c>
      <c r="M130" t="s">
        <v>745</v>
      </c>
      <c r="N130" t="s">
        <v>785</v>
      </c>
      <c r="O130" t="s">
        <v>749</v>
      </c>
      <c r="P130">
        <f t="shared" si="6"/>
        <v>700000</v>
      </c>
      <c r="Q130" t="str">
        <f t="shared" si="7"/>
        <v>500001-700000</v>
      </c>
    </row>
    <row r="131" spans="1:17" x14ac:dyDescent="0.25">
      <c r="A131" s="2">
        <v>40682</v>
      </c>
      <c r="B131" t="str">
        <f t="shared" si="8"/>
        <v>May</v>
      </c>
      <c r="C131">
        <f t="shared" si="9"/>
        <v>2011</v>
      </c>
      <c r="D131" t="s">
        <v>136</v>
      </c>
      <c r="E131">
        <v>34</v>
      </c>
      <c r="F131" t="s">
        <v>7</v>
      </c>
      <c r="G131" t="s">
        <v>197</v>
      </c>
      <c r="H131" t="s">
        <v>180</v>
      </c>
      <c r="I131" s="3">
        <f>Claims!J131/5</f>
        <v>45474</v>
      </c>
      <c r="J131" s="3">
        <f>ROUND(IF(G131="Life Insurance",Claims!J131,I131*20),0)</f>
        <v>227370</v>
      </c>
      <c r="K131" t="str">
        <f>VLOOKUP(E131,'Grouping Master'!A$2:H$102,8)</f>
        <v>26-40 Years</v>
      </c>
      <c r="L131" t="s">
        <v>795</v>
      </c>
      <c r="M131" t="s">
        <v>750</v>
      </c>
      <c r="N131" t="s">
        <v>751</v>
      </c>
      <c r="O131" t="s">
        <v>746</v>
      </c>
      <c r="P131">
        <f t="shared" ref="P131:P194" si="10">IF(E131&gt;60,100000,IF(E131&gt;50,1700000,IF(E131&gt;40,1500000,IF(E131&gt;21,700000,0))))</f>
        <v>700000</v>
      </c>
      <c r="Q131" t="str">
        <f t="shared" ref="Q131:Q194" si="11">IF(P131=0,"Less than 100000",IF(P131=100000,"100000-500000",IF(P131=700000,"500001-700000",IF(P131=1500000,"700001-1500000","More than 1500000"))))</f>
        <v>500001-700000</v>
      </c>
    </row>
    <row r="132" spans="1:17" x14ac:dyDescent="0.25">
      <c r="A132" s="2">
        <v>40740</v>
      </c>
      <c r="B132" t="str">
        <f t="shared" si="8"/>
        <v>July</v>
      </c>
      <c r="C132">
        <f t="shared" si="9"/>
        <v>2011</v>
      </c>
      <c r="D132" t="s">
        <v>224</v>
      </c>
      <c r="E132">
        <v>33</v>
      </c>
      <c r="F132" t="s">
        <v>10</v>
      </c>
      <c r="G132" t="s">
        <v>46</v>
      </c>
      <c r="H132" t="s">
        <v>733</v>
      </c>
      <c r="I132" s="3">
        <f>Claims!J132/5</f>
        <v>12233.2</v>
      </c>
      <c r="J132" s="3">
        <f>ROUND(IF(G132="Life Insurance",Claims!J132,I132*20),0)</f>
        <v>244664</v>
      </c>
      <c r="K132" t="str">
        <f>VLOOKUP(E132,'Grouping Master'!A$2:H$102,8)</f>
        <v>26-40 Years</v>
      </c>
      <c r="L132" t="s">
        <v>795</v>
      </c>
      <c r="M132" t="s">
        <v>750</v>
      </c>
      <c r="N132" t="s">
        <v>753</v>
      </c>
      <c r="O132" t="s">
        <v>746</v>
      </c>
      <c r="P132">
        <f t="shared" si="10"/>
        <v>700000</v>
      </c>
      <c r="Q132" t="str">
        <f t="shared" si="11"/>
        <v>500001-700000</v>
      </c>
    </row>
    <row r="133" spans="1:17" x14ac:dyDescent="0.25">
      <c r="A133" s="2">
        <v>40656</v>
      </c>
      <c r="B133" t="str">
        <f t="shared" si="8"/>
        <v>April</v>
      </c>
      <c r="C133">
        <f t="shared" si="9"/>
        <v>2011</v>
      </c>
      <c r="D133" t="s">
        <v>137</v>
      </c>
      <c r="E133">
        <v>33</v>
      </c>
      <c r="F133" t="s">
        <v>7</v>
      </c>
      <c r="G133" t="s">
        <v>11</v>
      </c>
      <c r="H133" t="s">
        <v>213</v>
      </c>
      <c r="I133" s="3">
        <f>Claims!J133/5</f>
        <v>43075.4</v>
      </c>
      <c r="J133" s="3">
        <f>ROUND(IF(G133="Life Insurance",Claims!J133,I133*20),0)</f>
        <v>861508</v>
      </c>
      <c r="K133" t="str">
        <f>VLOOKUP(E133,'Grouping Master'!A$2:H$102,8)</f>
        <v>26-40 Years</v>
      </c>
      <c r="L133" t="s">
        <v>795</v>
      </c>
      <c r="M133" t="s">
        <v>750</v>
      </c>
      <c r="N133" t="s">
        <v>790</v>
      </c>
      <c r="O133" t="s">
        <v>746</v>
      </c>
      <c r="P133">
        <f t="shared" si="10"/>
        <v>700000</v>
      </c>
      <c r="Q133" t="str">
        <f t="shared" si="11"/>
        <v>500001-700000</v>
      </c>
    </row>
    <row r="134" spans="1:17" x14ac:dyDescent="0.25">
      <c r="A134" s="2">
        <v>40655</v>
      </c>
      <c r="B134" t="str">
        <f t="shared" si="8"/>
        <v>April</v>
      </c>
      <c r="C134">
        <f t="shared" si="9"/>
        <v>2011</v>
      </c>
      <c r="D134" t="s">
        <v>138</v>
      </c>
      <c r="E134">
        <v>33</v>
      </c>
      <c r="F134" t="s">
        <v>7</v>
      </c>
      <c r="G134" t="s">
        <v>11</v>
      </c>
      <c r="H134" t="s">
        <v>213</v>
      </c>
      <c r="I134" s="3">
        <f>Claims!J134/5</f>
        <v>16092.6</v>
      </c>
      <c r="J134" s="3">
        <f>ROUND(IF(G134="Life Insurance",Claims!J134,I134*20),0)</f>
        <v>321852</v>
      </c>
      <c r="K134" t="str">
        <f>VLOOKUP(E134,'Grouping Master'!A$2:H$102,8)</f>
        <v>26-40 Years</v>
      </c>
      <c r="L134" t="s">
        <v>795</v>
      </c>
      <c r="M134" t="s">
        <v>750</v>
      </c>
      <c r="N134" t="s">
        <v>768</v>
      </c>
      <c r="O134" t="s">
        <v>746</v>
      </c>
      <c r="P134">
        <f t="shared" si="10"/>
        <v>700000</v>
      </c>
      <c r="Q134" t="str">
        <f t="shared" si="11"/>
        <v>500001-700000</v>
      </c>
    </row>
    <row r="135" spans="1:17" x14ac:dyDescent="0.25">
      <c r="A135" s="2">
        <v>40688</v>
      </c>
      <c r="B135" t="str">
        <f t="shared" ref="B135:B198" si="12">CHOOSE(MONTH(A135),"January","February","March","April","May","June","July","August","September","October","November","December")</f>
        <v>May</v>
      </c>
      <c r="C135">
        <f t="shared" ref="C135:C198" si="13">YEAR(A135)</f>
        <v>2011</v>
      </c>
      <c r="D135" t="s">
        <v>30</v>
      </c>
      <c r="E135">
        <v>59</v>
      </c>
      <c r="F135" t="s">
        <v>10</v>
      </c>
      <c r="G135" t="s">
        <v>20</v>
      </c>
      <c r="H135" t="s">
        <v>199</v>
      </c>
      <c r="I135" s="3">
        <f>Claims!J135/5</f>
        <v>10331.4</v>
      </c>
      <c r="J135" s="3">
        <f>ROUND(IF(G135="Life Insurance",Claims!J135,I135*20),0)</f>
        <v>206628</v>
      </c>
      <c r="K135" t="str">
        <f>VLOOKUP(E135,'Grouping Master'!A$2:H$102,8)</f>
        <v>51-60 Years</v>
      </c>
      <c r="L135" t="s">
        <v>795</v>
      </c>
      <c r="M135" t="s">
        <v>750</v>
      </c>
      <c r="N135" t="s">
        <v>773</v>
      </c>
      <c r="O135" t="s">
        <v>746</v>
      </c>
      <c r="P135">
        <f t="shared" si="10"/>
        <v>1700000</v>
      </c>
      <c r="Q135" t="str">
        <f t="shared" si="11"/>
        <v>More than 1500000</v>
      </c>
    </row>
    <row r="136" spans="1:17" x14ac:dyDescent="0.25">
      <c r="A136" s="2">
        <v>40752</v>
      </c>
      <c r="B136" t="str">
        <f t="shared" si="12"/>
        <v>July</v>
      </c>
      <c r="C136">
        <f t="shared" si="13"/>
        <v>2011</v>
      </c>
      <c r="D136" t="s">
        <v>140</v>
      </c>
      <c r="E136">
        <v>33</v>
      </c>
      <c r="F136" t="s">
        <v>7</v>
      </c>
      <c r="G136" t="s">
        <v>11</v>
      </c>
      <c r="H136" t="s">
        <v>213</v>
      </c>
      <c r="I136" s="3">
        <f>Claims!J136/5</f>
        <v>33225.599999999999</v>
      </c>
      <c r="J136" s="3">
        <f>ROUND(IF(G136="Life Insurance",Claims!J136,I136*20),0)</f>
        <v>664512</v>
      </c>
      <c r="K136" t="str">
        <f>VLOOKUP(E136,'Grouping Master'!A$2:H$102,8)</f>
        <v>26-40 Years</v>
      </c>
      <c r="L136" t="s">
        <v>795</v>
      </c>
      <c r="M136" t="s">
        <v>767</v>
      </c>
      <c r="N136" t="s">
        <v>767</v>
      </c>
      <c r="O136" t="s">
        <v>749</v>
      </c>
      <c r="P136">
        <f t="shared" si="10"/>
        <v>700000</v>
      </c>
      <c r="Q136" t="str">
        <f t="shared" si="11"/>
        <v>500001-700000</v>
      </c>
    </row>
    <row r="137" spans="1:17" x14ac:dyDescent="0.25">
      <c r="A137" s="2">
        <v>40662</v>
      </c>
      <c r="B137" t="str">
        <f t="shared" si="12"/>
        <v>April</v>
      </c>
      <c r="C137">
        <f t="shared" si="13"/>
        <v>2011</v>
      </c>
      <c r="D137" t="s">
        <v>99</v>
      </c>
      <c r="E137">
        <v>43</v>
      </c>
      <c r="F137" t="s">
        <v>10</v>
      </c>
      <c r="G137" t="s">
        <v>20</v>
      </c>
      <c r="H137" t="s">
        <v>199</v>
      </c>
      <c r="I137" s="3">
        <f>Claims!J137/5</f>
        <v>10294.799999999999</v>
      </c>
      <c r="J137" s="3">
        <f>ROUND(IF(G137="Life Insurance",Claims!J137,I137*20),0)</f>
        <v>205896</v>
      </c>
      <c r="K137" t="str">
        <f>VLOOKUP(E137,'Grouping Master'!A$2:H$102,8)</f>
        <v>41-50 Years</v>
      </c>
      <c r="L137" t="s">
        <v>795</v>
      </c>
      <c r="M137" t="s">
        <v>763</v>
      </c>
      <c r="N137" t="s">
        <v>764</v>
      </c>
      <c r="O137" t="s">
        <v>765</v>
      </c>
      <c r="P137">
        <f t="shared" si="10"/>
        <v>1500000</v>
      </c>
      <c r="Q137" t="str">
        <f t="shared" si="11"/>
        <v>700001-1500000</v>
      </c>
    </row>
    <row r="138" spans="1:17" x14ac:dyDescent="0.25">
      <c r="A138" s="2">
        <v>40663</v>
      </c>
      <c r="B138" t="str">
        <f t="shared" si="12"/>
        <v>April</v>
      </c>
      <c r="C138">
        <f t="shared" si="13"/>
        <v>2011</v>
      </c>
      <c r="D138" t="s">
        <v>69</v>
      </c>
      <c r="E138">
        <v>51</v>
      </c>
      <c r="F138" t="s">
        <v>10</v>
      </c>
      <c r="G138" t="s">
        <v>20</v>
      </c>
      <c r="H138" t="s">
        <v>216</v>
      </c>
      <c r="I138" s="3">
        <f>Claims!J138/5</f>
        <v>8296.7999999999993</v>
      </c>
      <c r="J138" s="3">
        <f>ROUND(IF(G138="Life Insurance",Claims!J138,I138*20),0)</f>
        <v>165936</v>
      </c>
      <c r="K138" t="str">
        <f>VLOOKUP(E138,'Grouping Master'!A$2:H$102,8)</f>
        <v>51-60 Years</v>
      </c>
      <c r="L138" t="s">
        <v>795</v>
      </c>
      <c r="M138" t="s">
        <v>758</v>
      </c>
      <c r="N138" t="s">
        <v>769</v>
      </c>
      <c r="O138" t="s">
        <v>749</v>
      </c>
      <c r="P138">
        <f t="shared" si="10"/>
        <v>1700000</v>
      </c>
      <c r="Q138" t="str">
        <f t="shared" si="11"/>
        <v>More than 1500000</v>
      </c>
    </row>
    <row r="139" spans="1:17" x14ac:dyDescent="0.25">
      <c r="A139" s="2">
        <v>40654</v>
      </c>
      <c r="B139" t="str">
        <f t="shared" si="12"/>
        <v>April</v>
      </c>
      <c r="C139">
        <f t="shared" si="13"/>
        <v>2011</v>
      </c>
      <c r="D139" t="s">
        <v>143</v>
      </c>
      <c r="E139">
        <v>32</v>
      </c>
      <c r="F139" t="s">
        <v>10</v>
      </c>
      <c r="G139" t="s">
        <v>11</v>
      </c>
      <c r="H139" t="s">
        <v>213</v>
      </c>
      <c r="I139" s="3">
        <f>Claims!J139/5</f>
        <v>10743</v>
      </c>
      <c r="J139" s="3">
        <f>ROUND(IF(G139="Life Insurance",Claims!J139,I139*20),0)</f>
        <v>214860</v>
      </c>
      <c r="K139" t="str">
        <f>VLOOKUP(E139,'Grouping Master'!A$2:H$102,8)</f>
        <v>26-40 Years</v>
      </c>
      <c r="L139" t="s">
        <v>795</v>
      </c>
      <c r="M139" t="s">
        <v>758</v>
      </c>
      <c r="N139" t="s">
        <v>783</v>
      </c>
      <c r="O139" t="s">
        <v>749</v>
      </c>
      <c r="P139">
        <f t="shared" si="10"/>
        <v>700000</v>
      </c>
      <c r="Q139" t="str">
        <f t="shared" si="11"/>
        <v>500001-700000</v>
      </c>
    </row>
    <row r="140" spans="1:17" x14ac:dyDescent="0.25">
      <c r="A140" s="2">
        <v>40642</v>
      </c>
      <c r="B140" t="str">
        <f t="shared" si="12"/>
        <v>April</v>
      </c>
      <c r="C140">
        <f t="shared" si="13"/>
        <v>2011</v>
      </c>
      <c r="D140" t="s">
        <v>131</v>
      </c>
      <c r="E140">
        <v>35</v>
      </c>
      <c r="F140" t="s">
        <v>10</v>
      </c>
      <c r="G140" t="s">
        <v>20</v>
      </c>
      <c r="H140" t="s">
        <v>199</v>
      </c>
      <c r="I140" s="3">
        <f>Claims!J140/5</f>
        <v>7829.6</v>
      </c>
      <c r="J140" s="3">
        <f>ROUND(IF(G140="Life Insurance",Claims!J140,I140*20),0)</f>
        <v>156592</v>
      </c>
      <c r="K140" t="str">
        <f>VLOOKUP(E140,'Grouping Master'!A$2:H$102,8)</f>
        <v>26-40 Years</v>
      </c>
      <c r="L140" t="s">
        <v>795</v>
      </c>
      <c r="M140" t="s">
        <v>758</v>
      </c>
      <c r="N140" t="s">
        <v>759</v>
      </c>
      <c r="O140" t="s">
        <v>749</v>
      </c>
      <c r="P140">
        <f t="shared" si="10"/>
        <v>700000</v>
      </c>
      <c r="Q140" t="str">
        <f t="shared" si="11"/>
        <v>500001-700000</v>
      </c>
    </row>
    <row r="141" spans="1:17" x14ac:dyDescent="0.25">
      <c r="A141" s="2">
        <v>40671</v>
      </c>
      <c r="B141" t="str">
        <f t="shared" si="12"/>
        <v>May</v>
      </c>
      <c r="C141">
        <f t="shared" si="13"/>
        <v>2011</v>
      </c>
      <c r="D141" t="s">
        <v>145</v>
      </c>
      <c r="E141">
        <v>32</v>
      </c>
      <c r="F141" t="s">
        <v>10</v>
      </c>
      <c r="G141" t="s">
        <v>11</v>
      </c>
      <c r="H141" t="s">
        <v>213</v>
      </c>
      <c r="I141" s="3">
        <f>Claims!J141/5</f>
        <v>20632</v>
      </c>
      <c r="J141" s="3">
        <f>ROUND(IF(G141="Life Insurance",Claims!J141,I141*20),0)</f>
        <v>412640</v>
      </c>
      <c r="K141" t="str">
        <f>VLOOKUP(E141,'Grouping Master'!A$2:H$102,8)</f>
        <v>26-40 Years</v>
      </c>
      <c r="L141" t="s">
        <v>795</v>
      </c>
      <c r="M141" t="s">
        <v>777</v>
      </c>
      <c r="N141" t="s">
        <v>778</v>
      </c>
      <c r="O141" t="s">
        <v>749</v>
      </c>
      <c r="P141">
        <f t="shared" si="10"/>
        <v>700000</v>
      </c>
      <c r="Q141" t="str">
        <f t="shared" si="11"/>
        <v>500001-700000</v>
      </c>
    </row>
    <row r="142" spans="1:17" x14ac:dyDescent="0.25">
      <c r="A142" s="2">
        <v>40654</v>
      </c>
      <c r="B142" t="str">
        <f t="shared" si="12"/>
        <v>April</v>
      </c>
      <c r="C142">
        <f t="shared" si="13"/>
        <v>2011</v>
      </c>
      <c r="D142" t="s">
        <v>146</v>
      </c>
      <c r="E142">
        <v>31</v>
      </c>
      <c r="F142" t="s">
        <v>10</v>
      </c>
      <c r="G142" t="s">
        <v>11</v>
      </c>
      <c r="H142" t="s">
        <v>213</v>
      </c>
      <c r="I142" s="3">
        <f>Claims!J142/5</f>
        <v>47953.8</v>
      </c>
      <c r="J142" s="3">
        <f>ROUND(IF(G142="Life Insurance",Claims!J142,I142*20),0)</f>
        <v>959076</v>
      </c>
      <c r="K142" t="str">
        <f>VLOOKUP(E142,'Grouping Master'!A$2:H$102,8)</f>
        <v>26-40 Years</v>
      </c>
      <c r="L142" t="s">
        <v>795</v>
      </c>
      <c r="M142" t="s">
        <v>762</v>
      </c>
      <c r="N142" t="s">
        <v>784</v>
      </c>
      <c r="O142" t="s">
        <v>746</v>
      </c>
      <c r="P142">
        <f t="shared" si="10"/>
        <v>700000</v>
      </c>
      <c r="Q142" t="str">
        <f t="shared" si="11"/>
        <v>500001-700000</v>
      </c>
    </row>
    <row r="143" spans="1:17" x14ac:dyDescent="0.25">
      <c r="A143" s="2">
        <v>40638</v>
      </c>
      <c r="B143" t="str">
        <f t="shared" si="12"/>
        <v>April</v>
      </c>
      <c r="C143">
        <f t="shared" si="13"/>
        <v>2011</v>
      </c>
      <c r="D143" t="s">
        <v>147</v>
      </c>
      <c r="E143">
        <v>31</v>
      </c>
      <c r="F143" t="s">
        <v>7</v>
      </c>
      <c r="G143" t="s">
        <v>11</v>
      </c>
      <c r="H143" t="s">
        <v>213</v>
      </c>
      <c r="I143" s="3">
        <f>Claims!J143/5</f>
        <v>27630</v>
      </c>
      <c r="J143" s="3">
        <f>ROUND(IF(G143="Life Insurance",Claims!J143,I143*20),0)</f>
        <v>552600</v>
      </c>
      <c r="K143" t="str">
        <f>VLOOKUP(E143,'Grouping Master'!A$2:H$102,8)</f>
        <v>26-40 Years</v>
      </c>
      <c r="L143" t="s">
        <v>795</v>
      </c>
      <c r="M143" t="s">
        <v>762</v>
      </c>
      <c r="N143" t="s">
        <v>791</v>
      </c>
      <c r="O143" t="s">
        <v>746</v>
      </c>
      <c r="P143">
        <f t="shared" si="10"/>
        <v>700000</v>
      </c>
      <c r="Q143" t="str">
        <f t="shared" si="11"/>
        <v>500001-700000</v>
      </c>
    </row>
    <row r="144" spans="1:17" x14ac:dyDescent="0.25">
      <c r="A144" s="2">
        <v>40664</v>
      </c>
      <c r="B144" t="str">
        <f t="shared" si="12"/>
        <v>May</v>
      </c>
      <c r="C144">
        <f t="shared" si="13"/>
        <v>2011</v>
      </c>
      <c r="D144" t="s">
        <v>148</v>
      </c>
      <c r="E144">
        <v>31</v>
      </c>
      <c r="F144" t="s">
        <v>7</v>
      </c>
      <c r="G144" t="s">
        <v>11</v>
      </c>
      <c r="H144" t="s">
        <v>213</v>
      </c>
      <c r="I144" s="3">
        <f>Claims!J144/5</f>
        <v>12105.2</v>
      </c>
      <c r="J144" s="3">
        <f>ROUND(IF(G144="Life Insurance",Claims!J144,I144*20),0)</f>
        <v>242104</v>
      </c>
      <c r="K144" t="str">
        <f>VLOOKUP(E144,'Grouping Master'!A$2:H$102,8)</f>
        <v>26-40 Years</v>
      </c>
      <c r="L144" t="s">
        <v>795</v>
      </c>
      <c r="M144" t="s">
        <v>760</v>
      </c>
      <c r="N144" t="s">
        <v>779</v>
      </c>
      <c r="O144" t="s">
        <v>765</v>
      </c>
      <c r="P144">
        <f t="shared" si="10"/>
        <v>700000</v>
      </c>
      <c r="Q144" t="str">
        <f t="shared" si="11"/>
        <v>500001-700000</v>
      </c>
    </row>
    <row r="145" spans="1:17" x14ac:dyDescent="0.25">
      <c r="A145" s="2">
        <v>40788</v>
      </c>
      <c r="B145" t="str">
        <f t="shared" si="12"/>
        <v>September</v>
      </c>
      <c r="C145">
        <f t="shared" si="13"/>
        <v>2011</v>
      </c>
      <c r="D145" t="s">
        <v>149</v>
      </c>
      <c r="E145">
        <v>30</v>
      </c>
      <c r="F145" t="s">
        <v>7</v>
      </c>
      <c r="G145" t="s">
        <v>11</v>
      </c>
      <c r="H145" t="s">
        <v>213</v>
      </c>
      <c r="I145" s="3">
        <f>Claims!J145/5</f>
        <v>31673.599999999999</v>
      </c>
      <c r="J145" s="3">
        <f>ROUND(IF(G145="Life Insurance",Claims!J145,I145*20),0)</f>
        <v>633472</v>
      </c>
      <c r="K145" t="str">
        <f>VLOOKUP(E145,'Grouping Master'!A$2:H$102,8)</f>
        <v>26-40 Years</v>
      </c>
      <c r="L145" t="s">
        <v>795</v>
      </c>
      <c r="M145" t="s">
        <v>760</v>
      </c>
      <c r="N145" t="s">
        <v>786</v>
      </c>
      <c r="O145" t="s">
        <v>746</v>
      </c>
      <c r="P145">
        <f t="shared" si="10"/>
        <v>700000</v>
      </c>
      <c r="Q145" t="str">
        <f t="shared" si="11"/>
        <v>500001-700000</v>
      </c>
    </row>
    <row r="146" spans="1:17" x14ac:dyDescent="0.25">
      <c r="A146" s="2">
        <v>40671</v>
      </c>
      <c r="B146" t="str">
        <f t="shared" si="12"/>
        <v>May</v>
      </c>
      <c r="C146">
        <f t="shared" si="13"/>
        <v>2011</v>
      </c>
      <c r="D146" t="s">
        <v>150</v>
      </c>
      <c r="E146">
        <v>30</v>
      </c>
      <c r="F146" t="s">
        <v>10</v>
      </c>
      <c r="G146" t="s">
        <v>11</v>
      </c>
      <c r="H146" t="s">
        <v>213</v>
      </c>
      <c r="I146" s="3">
        <f>Claims!J146/5</f>
        <v>39455</v>
      </c>
      <c r="J146" s="3">
        <f>ROUND(IF(G146="Life Insurance",Claims!J146,I146*20),0)</f>
        <v>789100</v>
      </c>
      <c r="K146" t="str">
        <f>VLOOKUP(E146,'Grouping Master'!A$2:H$102,8)</f>
        <v>26-40 Years</v>
      </c>
      <c r="L146" t="s">
        <v>795</v>
      </c>
      <c r="M146" t="s">
        <v>760</v>
      </c>
      <c r="N146" t="s">
        <v>793</v>
      </c>
      <c r="O146" t="s">
        <v>746</v>
      </c>
      <c r="P146">
        <f t="shared" si="10"/>
        <v>700000</v>
      </c>
      <c r="Q146" t="str">
        <f t="shared" si="11"/>
        <v>500001-700000</v>
      </c>
    </row>
    <row r="147" spans="1:17" x14ac:dyDescent="0.25">
      <c r="A147" s="2">
        <v>40752</v>
      </c>
      <c r="B147" t="str">
        <f t="shared" si="12"/>
        <v>July</v>
      </c>
      <c r="C147">
        <f t="shared" si="13"/>
        <v>2011</v>
      </c>
      <c r="D147" t="s">
        <v>151</v>
      </c>
      <c r="E147">
        <v>30</v>
      </c>
      <c r="F147" t="s">
        <v>10</v>
      </c>
      <c r="G147" t="s">
        <v>11</v>
      </c>
      <c r="H147" t="s">
        <v>213</v>
      </c>
      <c r="I147" s="3">
        <f>Claims!J147/5</f>
        <v>13572</v>
      </c>
      <c r="J147" s="3">
        <f>ROUND(IF(G147="Life Insurance",Claims!J147,I147*20),0)</f>
        <v>271440</v>
      </c>
      <c r="K147" t="str">
        <f>VLOOKUP(E147,'Grouping Master'!A$2:H$102,8)</f>
        <v>26-40 Years</v>
      </c>
      <c r="L147" t="s">
        <v>795</v>
      </c>
      <c r="M147" t="s">
        <v>756</v>
      </c>
      <c r="N147" t="s">
        <v>789</v>
      </c>
      <c r="O147" t="s">
        <v>746</v>
      </c>
      <c r="P147">
        <f t="shared" si="10"/>
        <v>700000</v>
      </c>
      <c r="Q147" t="str">
        <f t="shared" si="11"/>
        <v>500001-700000</v>
      </c>
    </row>
    <row r="148" spans="1:17" x14ac:dyDescent="0.25">
      <c r="A148" s="2">
        <v>40761</v>
      </c>
      <c r="B148" t="str">
        <f t="shared" si="12"/>
        <v>August</v>
      </c>
      <c r="C148">
        <f t="shared" si="13"/>
        <v>2011</v>
      </c>
      <c r="D148" t="s">
        <v>152</v>
      </c>
      <c r="E148">
        <v>30</v>
      </c>
      <c r="F148" t="s">
        <v>10</v>
      </c>
      <c r="G148" t="s">
        <v>11</v>
      </c>
      <c r="H148" t="s">
        <v>213</v>
      </c>
      <c r="I148" s="3">
        <f>Claims!J148/5</f>
        <v>27001</v>
      </c>
      <c r="J148" s="3">
        <f>ROUND(IF(G148="Life Insurance",Claims!J148,I148*20),0)</f>
        <v>540020</v>
      </c>
      <c r="K148" t="str">
        <f>VLOOKUP(E148,'Grouping Master'!A$2:H$102,8)</f>
        <v>26-40 Years</v>
      </c>
      <c r="L148" t="s">
        <v>795</v>
      </c>
      <c r="M148" t="s">
        <v>756</v>
      </c>
      <c r="N148" t="s">
        <v>757</v>
      </c>
      <c r="O148" t="s">
        <v>746</v>
      </c>
      <c r="P148">
        <f t="shared" si="10"/>
        <v>700000</v>
      </c>
      <c r="Q148" t="str">
        <f t="shared" si="11"/>
        <v>500001-700000</v>
      </c>
    </row>
    <row r="149" spans="1:17" x14ac:dyDescent="0.25">
      <c r="A149" s="2">
        <v>40645</v>
      </c>
      <c r="B149" t="str">
        <f t="shared" si="12"/>
        <v>April</v>
      </c>
      <c r="C149">
        <f t="shared" si="13"/>
        <v>2011</v>
      </c>
      <c r="D149" t="s">
        <v>225</v>
      </c>
      <c r="E149">
        <v>30</v>
      </c>
      <c r="F149" t="s">
        <v>10</v>
      </c>
      <c r="G149" t="s">
        <v>46</v>
      </c>
      <c r="H149" t="s">
        <v>733</v>
      </c>
      <c r="I149" s="3">
        <f>Claims!J149/5</f>
        <v>36087.800000000003</v>
      </c>
      <c r="J149" s="3">
        <f>ROUND(IF(G149="Life Insurance",Claims!J149,I149*20),0)</f>
        <v>721756</v>
      </c>
      <c r="K149" t="str">
        <f>VLOOKUP(E149,'Grouping Master'!A$2:H$102,8)</f>
        <v>26-40 Years</v>
      </c>
      <c r="L149" t="s">
        <v>795</v>
      </c>
      <c r="M149" t="s">
        <v>747</v>
      </c>
      <c r="N149" t="s">
        <v>771</v>
      </c>
      <c r="O149" t="s">
        <v>749</v>
      </c>
      <c r="P149">
        <f t="shared" si="10"/>
        <v>700000</v>
      </c>
      <c r="Q149" t="str">
        <f t="shared" si="11"/>
        <v>500001-700000</v>
      </c>
    </row>
    <row r="150" spans="1:17" x14ac:dyDescent="0.25">
      <c r="A150" s="2">
        <v>40579</v>
      </c>
      <c r="B150" t="str">
        <f t="shared" si="12"/>
        <v>February</v>
      </c>
      <c r="C150">
        <f t="shared" si="13"/>
        <v>2011</v>
      </c>
      <c r="D150" t="s">
        <v>153</v>
      </c>
      <c r="E150">
        <v>29</v>
      </c>
      <c r="F150" t="s">
        <v>7</v>
      </c>
      <c r="G150" t="s">
        <v>11</v>
      </c>
      <c r="H150" t="s">
        <v>213</v>
      </c>
      <c r="I150" s="3">
        <f>Claims!J150/5</f>
        <v>33955.199999999997</v>
      </c>
      <c r="J150" s="3">
        <f>ROUND(IF(G150="Life Insurance",Claims!J150,I150*20),0)</f>
        <v>679104</v>
      </c>
      <c r="K150" t="str">
        <f>VLOOKUP(E150,'Grouping Master'!A$2:H$102,8)</f>
        <v>26-40 Years</v>
      </c>
      <c r="L150" t="s">
        <v>795</v>
      </c>
      <c r="M150" t="s">
        <v>747</v>
      </c>
      <c r="N150" t="s">
        <v>772</v>
      </c>
      <c r="O150" t="s">
        <v>746</v>
      </c>
      <c r="P150">
        <f t="shared" si="10"/>
        <v>700000</v>
      </c>
      <c r="Q150" t="str">
        <f t="shared" si="11"/>
        <v>500001-700000</v>
      </c>
    </row>
    <row r="151" spans="1:17" x14ac:dyDescent="0.25">
      <c r="A151" s="2">
        <v>40634</v>
      </c>
      <c r="B151" t="str">
        <f t="shared" si="12"/>
        <v>April</v>
      </c>
      <c r="C151">
        <f t="shared" si="13"/>
        <v>2011</v>
      </c>
      <c r="D151" t="s">
        <v>154</v>
      </c>
      <c r="E151">
        <v>29</v>
      </c>
      <c r="F151" t="s">
        <v>7</v>
      </c>
      <c r="G151" t="s">
        <v>11</v>
      </c>
      <c r="H151" t="s">
        <v>213</v>
      </c>
      <c r="I151" s="3">
        <f>Claims!J151/5</f>
        <v>40442.400000000001</v>
      </c>
      <c r="J151" s="3">
        <f>ROUND(IF(G151="Life Insurance",Claims!J151,I151*20),0)</f>
        <v>808848</v>
      </c>
      <c r="K151" t="str">
        <f>VLOOKUP(E151,'Grouping Master'!A$2:H$102,8)</f>
        <v>26-40 Years</v>
      </c>
      <c r="L151" t="s">
        <v>795</v>
      </c>
      <c r="M151" t="s">
        <v>747</v>
      </c>
      <c r="N151" t="s">
        <v>776</v>
      </c>
      <c r="O151" t="s">
        <v>765</v>
      </c>
      <c r="P151">
        <f t="shared" si="10"/>
        <v>700000</v>
      </c>
      <c r="Q151" t="str">
        <f t="shared" si="11"/>
        <v>500001-700000</v>
      </c>
    </row>
    <row r="152" spans="1:17" x14ac:dyDescent="0.25">
      <c r="A152" s="2">
        <v>40762</v>
      </c>
      <c r="B152" t="str">
        <f t="shared" si="12"/>
        <v>August</v>
      </c>
      <c r="C152">
        <f t="shared" si="13"/>
        <v>2011</v>
      </c>
      <c r="D152" t="s">
        <v>63</v>
      </c>
      <c r="E152">
        <v>52</v>
      </c>
      <c r="F152" t="s">
        <v>7</v>
      </c>
      <c r="G152" t="s">
        <v>20</v>
      </c>
      <c r="H152" t="s">
        <v>216</v>
      </c>
      <c r="I152" s="3">
        <f>Claims!J152/5</f>
        <v>7342.6</v>
      </c>
      <c r="J152" s="3">
        <f>ROUND(IF(G152="Life Insurance",Claims!J152,I152*20),0)</f>
        <v>146852</v>
      </c>
      <c r="K152" t="str">
        <f>VLOOKUP(E152,'Grouping Master'!A$2:H$102,8)</f>
        <v>51-60 Years</v>
      </c>
      <c r="L152" t="s">
        <v>795</v>
      </c>
      <c r="M152" t="s">
        <v>747</v>
      </c>
      <c r="N152" t="s">
        <v>787</v>
      </c>
      <c r="O152" t="s">
        <v>749</v>
      </c>
      <c r="P152">
        <f t="shared" si="10"/>
        <v>1700000</v>
      </c>
      <c r="Q152" t="str">
        <f t="shared" si="11"/>
        <v>More than 1500000</v>
      </c>
    </row>
    <row r="153" spans="1:17" x14ac:dyDescent="0.25">
      <c r="A153" s="2">
        <v>40622</v>
      </c>
      <c r="B153" t="str">
        <f t="shared" si="12"/>
        <v>March</v>
      </c>
      <c r="C153">
        <f t="shared" si="13"/>
        <v>2011</v>
      </c>
      <c r="D153" t="s">
        <v>156</v>
      </c>
      <c r="E153">
        <v>29</v>
      </c>
      <c r="F153" t="s">
        <v>10</v>
      </c>
      <c r="G153" t="s">
        <v>11</v>
      </c>
      <c r="H153" t="s">
        <v>213</v>
      </c>
      <c r="I153" s="3">
        <f>Claims!J153/5</f>
        <v>13106.6</v>
      </c>
      <c r="J153" s="3">
        <f>ROUND(IF(G153="Life Insurance",Claims!J153,I153*20),0)</f>
        <v>262132</v>
      </c>
      <c r="K153" t="str">
        <f>VLOOKUP(E153,'Grouping Master'!A$2:H$102,8)</f>
        <v>26-40 Years</v>
      </c>
      <c r="L153" t="s">
        <v>795</v>
      </c>
      <c r="M153" t="s">
        <v>747</v>
      </c>
      <c r="N153" t="s">
        <v>754</v>
      </c>
      <c r="O153" t="s">
        <v>746</v>
      </c>
      <c r="P153">
        <f t="shared" si="10"/>
        <v>700000</v>
      </c>
      <c r="Q153" t="str">
        <f t="shared" si="11"/>
        <v>500001-700000</v>
      </c>
    </row>
    <row r="154" spans="1:17" x14ac:dyDescent="0.25">
      <c r="A154" s="2">
        <v>40644</v>
      </c>
      <c r="B154" t="str">
        <f t="shared" si="12"/>
        <v>April</v>
      </c>
      <c r="C154">
        <f t="shared" si="13"/>
        <v>2011</v>
      </c>
      <c r="D154" t="s">
        <v>157</v>
      </c>
      <c r="E154">
        <v>29</v>
      </c>
      <c r="F154" t="s">
        <v>7</v>
      </c>
      <c r="G154" t="s">
        <v>11</v>
      </c>
      <c r="H154" t="s">
        <v>213</v>
      </c>
      <c r="I154" s="3">
        <f>Claims!J154/5</f>
        <v>7094.2</v>
      </c>
      <c r="J154" s="3">
        <f>ROUND(IF(G154="Life Insurance",Claims!J154,I154*20),0)</f>
        <v>141884</v>
      </c>
      <c r="K154" t="str">
        <f>VLOOKUP(E154,'Grouping Master'!A$2:H$102,8)</f>
        <v>26-40 Years</v>
      </c>
      <c r="L154" t="s">
        <v>795</v>
      </c>
      <c r="M154" t="s">
        <v>747</v>
      </c>
      <c r="N154" t="s">
        <v>766</v>
      </c>
      <c r="O154" t="s">
        <v>746</v>
      </c>
      <c r="P154">
        <f t="shared" si="10"/>
        <v>700000</v>
      </c>
      <c r="Q154" t="str">
        <f t="shared" si="11"/>
        <v>500001-700000</v>
      </c>
    </row>
    <row r="155" spans="1:17" x14ac:dyDescent="0.25">
      <c r="A155" s="2">
        <v>40650</v>
      </c>
      <c r="B155" t="str">
        <f t="shared" si="12"/>
        <v>April</v>
      </c>
      <c r="C155">
        <f t="shared" si="13"/>
        <v>2011</v>
      </c>
      <c r="D155" t="s">
        <v>158</v>
      </c>
      <c r="E155">
        <v>29</v>
      </c>
      <c r="F155" t="s">
        <v>10</v>
      </c>
      <c r="G155" t="s">
        <v>11</v>
      </c>
      <c r="H155" t="s">
        <v>213</v>
      </c>
      <c r="I155" s="3">
        <f>Claims!J155/5</f>
        <v>5337.6</v>
      </c>
      <c r="J155" s="3">
        <f>ROUND(IF(G155="Life Insurance",Claims!J155,I155*20),0)</f>
        <v>106752</v>
      </c>
      <c r="K155" t="str">
        <f>VLOOKUP(E155,'Grouping Master'!A$2:H$102,8)</f>
        <v>26-40 Years</v>
      </c>
      <c r="L155" t="s">
        <v>795</v>
      </c>
      <c r="M155" t="s">
        <v>747</v>
      </c>
      <c r="N155" t="s">
        <v>782</v>
      </c>
      <c r="O155" t="s">
        <v>749</v>
      </c>
      <c r="P155">
        <f t="shared" si="10"/>
        <v>700000</v>
      </c>
      <c r="Q155" t="str">
        <f t="shared" si="11"/>
        <v>500001-700000</v>
      </c>
    </row>
    <row r="156" spans="1:17" x14ac:dyDescent="0.25">
      <c r="A156" s="2">
        <v>40651</v>
      </c>
      <c r="B156" t="str">
        <f t="shared" si="12"/>
        <v>April</v>
      </c>
      <c r="C156">
        <f t="shared" si="13"/>
        <v>2011</v>
      </c>
      <c r="D156" t="s">
        <v>174</v>
      </c>
      <c r="E156">
        <v>26</v>
      </c>
      <c r="F156" t="s">
        <v>10</v>
      </c>
      <c r="G156" t="s">
        <v>20</v>
      </c>
      <c r="H156" t="s">
        <v>216</v>
      </c>
      <c r="I156" s="3">
        <f>Claims!J156/5</f>
        <v>5865.4</v>
      </c>
      <c r="J156" s="3">
        <f>ROUND(IF(G156="Life Insurance",Claims!J156,I156*20),0)</f>
        <v>117308</v>
      </c>
      <c r="K156" t="str">
        <f>VLOOKUP(E156,'Grouping Master'!A$2:H$102,8)</f>
        <v>26-40 Years</v>
      </c>
      <c r="L156" t="s">
        <v>795</v>
      </c>
      <c r="M156" t="s">
        <v>747</v>
      </c>
      <c r="N156" t="s">
        <v>770</v>
      </c>
      <c r="O156" t="s">
        <v>746</v>
      </c>
      <c r="P156">
        <f t="shared" si="10"/>
        <v>700000</v>
      </c>
      <c r="Q156" t="str">
        <f t="shared" si="11"/>
        <v>500001-700000</v>
      </c>
    </row>
    <row r="157" spans="1:17" x14ac:dyDescent="0.25">
      <c r="A157" s="2">
        <v>40664</v>
      </c>
      <c r="B157" t="str">
        <f t="shared" si="12"/>
        <v>May</v>
      </c>
      <c r="C157">
        <f t="shared" si="13"/>
        <v>2011</v>
      </c>
      <c r="D157" t="s">
        <v>160</v>
      </c>
      <c r="E157">
        <v>29</v>
      </c>
      <c r="F157" t="s">
        <v>7</v>
      </c>
      <c r="G157" t="s">
        <v>11</v>
      </c>
      <c r="H157" t="s">
        <v>213</v>
      </c>
      <c r="I157" s="3">
        <f>Claims!J157/5</f>
        <v>4777.2</v>
      </c>
      <c r="J157" s="3">
        <f>ROUND(IF(G157="Life Insurance",Claims!J157,I157*20),0)</f>
        <v>95544</v>
      </c>
      <c r="K157" t="str">
        <f>VLOOKUP(E157,'Grouping Master'!A$2:H$102,8)</f>
        <v>26-40 Years</v>
      </c>
      <c r="L157" t="s">
        <v>795</v>
      </c>
      <c r="M157" t="s">
        <v>747</v>
      </c>
      <c r="N157" t="s">
        <v>780</v>
      </c>
      <c r="O157" t="s">
        <v>746</v>
      </c>
      <c r="P157">
        <f t="shared" si="10"/>
        <v>700000</v>
      </c>
      <c r="Q157" t="str">
        <f t="shared" si="11"/>
        <v>500001-700000</v>
      </c>
    </row>
    <row r="158" spans="1:17" x14ac:dyDescent="0.25">
      <c r="A158" s="2">
        <v>40739</v>
      </c>
      <c r="B158" t="str">
        <f t="shared" si="12"/>
        <v>July</v>
      </c>
      <c r="C158">
        <f t="shared" si="13"/>
        <v>2011</v>
      </c>
      <c r="D158" t="s">
        <v>161</v>
      </c>
      <c r="E158">
        <v>28</v>
      </c>
      <c r="F158" t="s">
        <v>7</v>
      </c>
      <c r="G158" t="s">
        <v>11</v>
      </c>
      <c r="H158" t="s">
        <v>213</v>
      </c>
      <c r="I158" s="3">
        <f>Claims!J158/5</f>
        <v>5714.8</v>
      </c>
      <c r="J158" s="3">
        <f>ROUND(IF(G158="Life Insurance",Claims!J158,I158*20),0)</f>
        <v>114296</v>
      </c>
      <c r="K158" t="str">
        <f>VLOOKUP(E158,'Grouping Master'!A$2:H$102,8)</f>
        <v>26-40 Years</v>
      </c>
      <c r="L158" t="s">
        <v>795</v>
      </c>
      <c r="M158" t="s">
        <v>747</v>
      </c>
      <c r="N158" t="s">
        <v>748</v>
      </c>
      <c r="O158" t="s">
        <v>746</v>
      </c>
      <c r="P158">
        <f t="shared" si="10"/>
        <v>700000</v>
      </c>
      <c r="Q158" t="str">
        <f t="shared" si="11"/>
        <v>500001-700000</v>
      </c>
    </row>
    <row r="159" spans="1:17" x14ac:dyDescent="0.25">
      <c r="A159" s="2">
        <v>40784</v>
      </c>
      <c r="B159" t="str">
        <f t="shared" si="12"/>
        <v>August</v>
      </c>
      <c r="C159">
        <f t="shared" si="13"/>
        <v>2011</v>
      </c>
      <c r="D159" t="s">
        <v>162</v>
      </c>
      <c r="E159">
        <v>28</v>
      </c>
      <c r="F159" t="s">
        <v>7</v>
      </c>
      <c r="G159" t="s">
        <v>197</v>
      </c>
      <c r="H159" t="s">
        <v>180</v>
      </c>
      <c r="I159" s="3">
        <f>Claims!J159/5</f>
        <v>48133.2</v>
      </c>
      <c r="J159" s="3">
        <f>ROUND(IF(G159="Life Insurance",Claims!J159,I159*20),0)</f>
        <v>240666</v>
      </c>
      <c r="K159" t="str">
        <f>VLOOKUP(E159,'Grouping Master'!A$2:H$102,8)</f>
        <v>26-40 Years</v>
      </c>
      <c r="L159" t="s">
        <v>795</v>
      </c>
      <c r="M159" t="s">
        <v>755</v>
      </c>
      <c r="N159" t="s">
        <v>794</v>
      </c>
      <c r="O159" t="s">
        <v>746</v>
      </c>
      <c r="P159">
        <f t="shared" si="10"/>
        <v>700000</v>
      </c>
      <c r="Q159" t="str">
        <f t="shared" si="11"/>
        <v>500001-700000</v>
      </c>
    </row>
    <row r="160" spans="1:17" x14ac:dyDescent="0.25">
      <c r="A160" s="2">
        <v>40685</v>
      </c>
      <c r="B160" t="str">
        <f t="shared" si="12"/>
        <v>May</v>
      </c>
      <c r="C160">
        <f t="shared" si="13"/>
        <v>2011</v>
      </c>
      <c r="D160" t="s">
        <v>163</v>
      </c>
      <c r="E160">
        <v>28</v>
      </c>
      <c r="F160" t="s">
        <v>7</v>
      </c>
      <c r="G160" t="s">
        <v>197</v>
      </c>
      <c r="H160" t="s">
        <v>180</v>
      </c>
      <c r="I160" s="3">
        <f>Claims!J160/5</f>
        <v>14269.8</v>
      </c>
      <c r="J160" s="3">
        <f>ROUND(IF(G160="Life Insurance",Claims!J160,I160*20),0)</f>
        <v>71349</v>
      </c>
      <c r="K160" t="str">
        <f>VLOOKUP(E160,'Grouping Master'!A$2:H$102,8)</f>
        <v>26-40 Years</v>
      </c>
      <c r="L160" t="s">
        <v>795</v>
      </c>
      <c r="M160" t="s">
        <v>761</v>
      </c>
      <c r="N160" t="s">
        <v>781</v>
      </c>
      <c r="O160" t="s">
        <v>765</v>
      </c>
      <c r="P160">
        <f t="shared" si="10"/>
        <v>700000</v>
      </c>
      <c r="Q160" t="str">
        <f t="shared" si="11"/>
        <v>500001-700000</v>
      </c>
    </row>
    <row r="161" spans="1:17" x14ac:dyDescent="0.25">
      <c r="A161" s="2">
        <v>40752</v>
      </c>
      <c r="B161" t="str">
        <f t="shared" si="12"/>
        <v>July</v>
      </c>
      <c r="C161">
        <f t="shared" si="13"/>
        <v>2011</v>
      </c>
      <c r="D161" t="s">
        <v>119</v>
      </c>
      <c r="E161">
        <v>38</v>
      </c>
      <c r="F161" t="s">
        <v>10</v>
      </c>
      <c r="G161" t="s">
        <v>20</v>
      </c>
      <c r="H161" t="s">
        <v>216</v>
      </c>
      <c r="I161" s="3">
        <f>Claims!J161/5</f>
        <v>5487.8</v>
      </c>
      <c r="J161" s="3">
        <f>ROUND(IF(G161="Life Insurance",Claims!J161,I161*20),0)</f>
        <v>109756</v>
      </c>
      <c r="K161" t="str">
        <f>VLOOKUP(E161,'Grouping Master'!A$2:H$102,8)</f>
        <v>26-40 Years</v>
      </c>
      <c r="L161" t="s">
        <v>795</v>
      </c>
      <c r="M161" t="s">
        <v>758</v>
      </c>
      <c r="N161" t="s">
        <v>759</v>
      </c>
      <c r="O161" t="s">
        <v>749</v>
      </c>
      <c r="P161">
        <f t="shared" si="10"/>
        <v>700000</v>
      </c>
      <c r="Q161" t="str">
        <f t="shared" si="11"/>
        <v>500001-700000</v>
      </c>
    </row>
    <row r="162" spans="1:17" x14ac:dyDescent="0.25">
      <c r="A162" s="2">
        <v>40638</v>
      </c>
      <c r="B162" t="str">
        <f t="shared" si="12"/>
        <v>April</v>
      </c>
      <c r="C162">
        <f t="shared" si="13"/>
        <v>2011</v>
      </c>
      <c r="D162" t="s">
        <v>165</v>
      </c>
      <c r="E162">
        <v>27</v>
      </c>
      <c r="F162" t="s">
        <v>7</v>
      </c>
      <c r="G162" t="s">
        <v>11</v>
      </c>
      <c r="H162" t="s">
        <v>213</v>
      </c>
      <c r="I162" s="3">
        <f>Claims!J162/5</f>
        <v>45860.4</v>
      </c>
      <c r="J162" s="3">
        <f>ROUND(IF(G162="Life Insurance",Claims!J162,I162*20),0)</f>
        <v>917208</v>
      </c>
      <c r="K162" t="str">
        <f>VLOOKUP(E162,'Grouping Master'!A$2:H$102,8)</f>
        <v>26-40 Years</v>
      </c>
      <c r="L162" t="s">
        <v>795</v>
      </c>
      <c r="M162" t="s">
        <v>777</v>
      </c>
      <c r="N162" t="s">
        <v>778</v>
      </c>
      <c r="O162" t="s">
        <v>749</v>
      </c>
      <c r="P162">
        <f t="shared" si="10"/>
        <v>700000</v>
      </c>
      <c r="Q162" t="str">
        <f t="shared" si="11"/>
        <v>500001-700000</v>
      </c>
    </row>
    <row r="163" spans="1:17" x14ac:dyDescent="0.25">
      <c r="A163" s="2">
        <v>40783</v>
      </c>
      <c r="B163" t="str">
        <f t="shared" si="12"/>
        <v>August</v>
      </c>
      <c r="C163">
        <f t="shared" si="13"/>
        <v>2011</v>
      </c>
      <c r="D163" t="s">
        <v>166</v>
      </c>
      <c r="E163">
        <v>27</v>
      </c>
      <c r="F163" t="s">
        <v>7</v>
      </c>
      <c r="G163" t="s">
        <v>11</v>
      </c>
      <c r="H163" t="s">
        <v>213</v>
      </c>
      <c r="I163" s="3">
        <f>Claims!J163/5</f>
        <v>16987.8</v>
      </c>
      <c r="J163" s="3">
        <f>ROUND(IF(G163="Life Insurance",Claims!J163,I163*20),0)</f>
        <v>339756</v>
      </c>
      <c r="K163" t="str">
        <f>VLOOKUP(E163,'Grouping Master'!A$2:H$102,8)</f>
        <v>26-40 Years</v>
      </c>
      <c r="L163" t="s">
        <v>795</v>
      </c>
      <c r="M163" t="s">
        <v>762</v>
      </c>
      <c r="N163" t="s">
        <v>784</v>
      </c>
      <c r="O163" t="s">
        <v>746</v>
      </c>
      <c r="P163">
        <f t="shared" si="10"/>
        <v>700000</v>
      </c>
      <c r="Q163" t="str">
        <f t="shared" si="11"/>
        <v>500001-700000</v>
      </c>
    </row>
    <row r="164" spans="1:17" x14ac:dyDescent="0.25">
      <c r="A164" s="2">
        <v>40779</v>
      </c>
      <c r="B164" t="str">
        <f t="shared" si="12"/>
        <v>August</v>
      </c>
      <c r="C164">
        <f t="shared" si="13"/>
        <v>2011</v>
      </c>
      <c r="D164" t="s">
        <v>167</v>
      </c>
      <c r="E164">
        <v>27</v>
      </c>
      <c r="F164" t="s">
        <v>10</v>
      </c>
      <c r="G164" t="s">
        <v>11</v>
      </c>
      <c r="H164" t="s">
        <v>213</v>
      </c>
      <c r="I164" s="3">
        <f>Claims!J164/5</f>
        <v>30732</v>
      </c>
      <c r="J164" s="3">
        <f>ROUND(IF(G164="Life Insurance",Claims!J164,I164*20),0)</f>
        <v>614640</v>
      </c>
      <c r="K164" t="str">
        <f>VLOOKUP(E164,'Grouping Master'!A$2:H$102,8)</f>
        <v>26-40 Years</v>
      </c>
      <c r="L164" t="s">
        <v>795</v>
      </c>
      <c r="M164" t="s">
        <v>762</v>
      </c>
      <c r="N164" t="s">
        <v>791</v>
      </c>
      <c r="O164" t="s">
        <v>746</v>
      </c>
      <c r="P164">
        <f t="shared" si="10"/>
        <v>700000</v>
      </c>
      <c r="Q164" t="str">
        <f t="shared" si="11"/>
        <v>500001-700000</v>
      </c>
    </row>
    <row r="165" spans="1:17" x14ac:dyDescent="0.25">
      <c r="A165" s="2">
        <v>40770</v>
      </c>
      <c r="B165" t="str">
        <f t="shared" si="12"/>
        <v>August</v>
      </c>
      <c r="C165">
        <f t="shared" si="13"/>
        <v>2011</v>
      </c>
      <c r="D165" t="s">
        <v>45</v>
      </c>
      <c r="E165">
        <v>55</v>
      </c>
      <c r="F165" t="s">
        <v>7</v>
      </c>
      <c r="G165" t="s">
        <v>20</v>
      </c>
      <c r="H165" t="s">
        <v>216</v>
      </c>
      <c r="I165" s="3">
        <f>Claims!J165/5</f>
        <v>5311.8</v>
      </c>
      <c r="J165" s="3">
        <f>ROUND(IF(G165="Life Insurance",Claims!J165,I165*20),0)</f>
        <v>106236</v>
      </c>
      <c r="K165" t="str">
        <f>VLOOKUP(E165,'Grouping Master'!A$2:H$102,8)</f>
        <v>51-60 Years</v>
      </c>
      <c r="L165" t="s">
        <v>795</v>
      </c>
      <c r="M165" t="s">
        <v>760</v>
      </c>
      <c r="N165" t="s">
        <v>779</v>
      </c>
      <c r="O165" t="s">
        <v>765</v>
      </c>
      <c r="P165">
        <f t="shared" si="10"/>
        <v>1700000</v>
      </c>
      <c r="Q165" t="str">
        <f t="shared" si="11"/>
        <v>More than 1500000</v>
      </c>
    </row>
    <row r="166" spans="1:17" x14ac:dyDescent="0.25">
      <c r="A166" s="2">
        <v>40683</v>
      </c>
      <c r="B166" t="str">
        <f t="shared" si="12"/>
        <v>May</v>
      </c>
      <c r="C166">
        <f t="shared" si="13"/>
        <v>2011</v>
      </c>
      <c r="D166" t="s">
        <v>169</v>
      </c>
      <c r="E166">
        <v>27</v>
      </c>
      <c r="F166" t="s">
        <v>10</v>
      </c>
      <c r="G166" t="s">
        <v>11</v>
      </c>
      <c r="H166" t="s">
        <v>213</v>
      </c>
      <c r="I166" s="3">
        <f>Claims!J166/5</f>
        <v>32134.400000000001</v>
      </c>
      <c r="J166" s="3">
        <f>ROUND(IF(G166="Life Insurance",Claims!J166,I166*20),0)</f>
        <v>642688</v>
      </c>
      <c r="K166" t="str">
        <f>VLOOKUP(E166,'Grouping Master'!A$2:H$102,8)</f>
        <v>26-40 Years</v>
      </c>
      <c r="L166" t="s">
        <v>795</v>
      </c>
      <c r="M166" t="s">
        <v>760</v>
      </c>
      <c r="N166" t="s">
        <v>786</v>
      </c>
      <c r="O166" t="s">
        <v>746</v>
      </c>
      <c r="P166">
        <f t="shared" si="10"/>
        <v>700000</v>
      </c>
      <c r="Q166" t="str">
        <f t="shared" si="11"/>
        <v>500001-700000</v>
      </c>
    </row>
    <row r="167" spans="1:17" x14ac:dyDescent="0.25">
      <c r="A167" s="2">
        <v>40706</v>
      </c>
      <c r="B167" t="str">
        <f t="shared" si="12"/>
        <v>June</v>
      </c>
      <c r="C167">
        <f t="shared" si="13"/>
        <v>2011</v>
      </c>
      <c r="D167" t="s">
        <v>170</v>
      </c>
      <c r="E167">
        <v>27</v>
      </c>
      <c r="F167" t="s">
        <v>10</v>
      </c>
      <c r="G167" t="s">
        <v>11</v>
      </c>
      <c r="H167" t="s">
        <v>213</v>
      </c>
      <c r="I167" s="3">
        <f>Claims!J167/5</f>
        <v>34087.599999999999</v>
      </c>
      <c r="J167" s="3">
        <f>ROUND(IF(G167="Life Insurance",Claims!J167,I167*20),0)</f>
        <v>681752</v>
      </c>
      <c r="K167" t="str">
        <f>VLOOKUP(E167,'Grouping Master'!A$2:H$102,8)</f>
        <v>26-40 Years</v>
      </c>
      <c r="L167" t="s">
        <v>795</v>
      </c>
      <c r="M167" t="s">
        <v>760</v>
      </c>
      <c r="N167" t="s">
        <v>793</v>
      </c>
      <c r="O167" t="s">
        <v>746</v>
      </c>
      <c r="P167">
        <f t="shared" si="10"/>
        <v>700000</v>
      </c>
      <c r="Q167" t="str">
        <f t="shared" si="11"/>
        <v>500001-700000</v>
      </c>
    </row>
    <row r="168" spans="1:17" x14ac:dyDescent="0.25">
      <c r="A168" s="2">
        <v>40673</v>
      </c>
      <c r="B168" t="str">
        <f t="shared" si="12"/>
        <v>May</v>
      </c>
      <c r="C168">
        <f t="shared" si="13"/>
        <v>2011</v>
      </c>
      <c r="D168" t="s">
        <v>171</v>
      </c>
      <c r="E168">
        <v>26</v>
      </c>
      <c r="F168" t="s">
        <v>10</v>
      </c>
      <c r="G168" t="s">
        <v>11</v>
      </c>
      <c r="H168" t="s">
        <v>213</v>
      </c>
      <c r="I168" s="3">
        <f>Claims!J168/5</f>
        <v>33390.400000000001</v>
      </c>
      <c r="J168" s="3">
        <f>ROUND(IF(G168="Life Insurance",Claims!J168,I168*20),0)</f>
        <v>667808</v>
      </c>
      <c r="K168" t="str">
        <f>VLOOKUP(E168,'Grouping Master'!A$2:H$102,8)</f>
        <v>26-40 Years</v>
      </c>
      <c r="L168" t="s">
        <v>795</v>
      </c>
      <c r="M168" t="s">
        <v>756</v>
      </c>
      <c r="N168" t="s">
        <v>789</v>
      </c>
      <c r="O168" t="s">
        <v>746</v>
      </c>
      <c r="P168">
        <f t="shared" si="10"/>
        <v>700000</v>
      </c>
      <c r="Q168" t="str">
        <f t="shared" si="11"/>
        <v>500001-700000</v>
      </c>
    </row>
    <row r="169" spans="1:17" x14ac:dyDescent="0.25">
      <c r="A169" s="2">
        <v>40664</v>
      </c>
      <c r="B169" t="str">
        <f t="shared" si="12"/>
        <v>May</v>
      </c>
      <c r="C169">
        <f t="shared" si="13"/>
        <v>2011</v>
      </c>
      <c r="D169" t="s">
        <v>172</v>
      </c>
      <c r="E169">
        <v>26</v>
      </c>
      <c r="F169" t="s">
        <v>10</v>
      </c>
      <c r="G169" t="s">
        <v>197</v>
      </c>
      <c r="H169" t="s">
        <v>180</v>
      </c>
      <c r="I169" s="3">
        <f>Claims!J169/5</f>
        <v>46097.2</v>
      </c>
      <c r="J169" s="3">
        <f>ROUND(IF(G169="Life Insurance",Claims!J169,I169*20),0)</f>
        <v>230486</v>
      </c>
      <c r="K169" t="str">
        <f>VLOOKUP(E169,'Grouping Master'!A$2:H$102,8)</f>
        <v>26-40 Years</v>
      </c>
      <c r="L169" t="s">
        <v>795</v>
      </c>
      <c r="M169" t="s">
        <v>756</v>
      </c>
      <c r="N169" t="s">
        <v>757</v>
      </c>
      <c r="O169" t="s">
        <v>746</v>
      </c>
      <c r="P169">
        <f t="shared" si="10"/>
        <v>700000</v>
      </c>
      <c r="Q169" t="str">
        <f t="shared" si="11"/>
        <v>500001-700000</v>
      </c>
    </row>
    <row r="170" spans="1:17" x14ac:dyDescent="0.25">
      <c r="A170" s="2">
        <v>40777</v>
      </c>
      <c r="B170" t="str">
        <f t="shared" si="12"/>
        <v>August</v>
      </c>
      <c r="C170">
        <f t="shared" si="13"/>
        <v>2011</v>
      </c>
      <c r="D170" t="s">
        <v>173</v>
      </c>
      <c r="E170">
        <v>26</v>
      </c>
      <c r="F170" t="s">
        <v>10</v>
      </c>
      <c r="G170" t="s">
        <v>11</v>
      </c>
      <c r="H170" t="s">
        <v>213</v>
      </c>
      <c r="I170" s="3">
        <f>Claims!J170/5</f>
        <v>7015.2</v>
      </c>
      <c r="J170" s="3">
        <f>ROUND(IF(G170="Life Insurance",Claims!J170,I170*20),0)</f>
        <v>140304</v>
      </c>
      <c r="K170" t="str">
        <f>VLOOKUP(E170,'Grouping Master'!A$2:H$102,8)</f>
        <v>26-40 Years</v>
      </c>
      <c r="L170" t="s">
        <v>795</v>
      </c>
      <c r="M170" t="s">
        <v>747</v>
      </c>
      <c r="N170" t="s">
        <v>771</v>
      </c>
      <c r="O170" t="s">
        <v>749</v>
      </c>
      <c r="P170">
        <f t="shared" si="10"/>
        <v>700000</v>
      </c>
      <c r="Q170" t="str">
        <f t="shared" si="11"/>
        <v>500001-700000</v>
      </c>
    </row>
    <row r="171" spans="1:17" x14ac:dyDescent="0.25">
      <c r="A171" s="2">
        <v>40668</v>
      </c>
      <c r="B171" t="str">
        <f t="shared" si="12"/>
        <v>May</v>
      </c>
      <c r="C171">
        <f t="shared" si="13"/>
        <v>2011</v>
      </c>
      <c r="D171" t="s">
        <v>155</v>
      </c>
      <c r="E171">
        <v>29</v>
      </c>
      <c r="F171" t="s">
        <v>10</v>
      </c>
      <c r="G171" t="s">
        <v>20</v>
      </c>
      <c r="H171" t="s">
        <v>216</v>
      </c>
      <c r="I171" s="3">
        <f>Claims!J171/5</f>
        <v>2843.2</v>
      </c>
      <c r="J171" s="3">
        <f>ROUND(IF(G171="Life Insurance",Claims!J171,I171*20),0)</f>
        <v>56864</v>
      </c>
      <c r="K171" t="str">
        <f>VLOOKUP(E171,'Grouping Master'!A$2:H$102,8)</f>
        <v>26-40 Years</v>
      </c>
      <c r="L171" t="s">
        <v>795</v>
      </c>
      <c r="M171" t="s">
        <v>747</v>
      </c>
      <c r="N171" t="s">
        <v>772</v>
      </c>
      <c r="O171" t="s">
        <v>746</v>
      </c>
      <c r="P171">
        <f t="shared" si="10"/>
        <v>700000</v>
      </c>
      <c r="Q171" t="str">
        <f t="shared" si="11"/>
        <v>500001-700000</v>
      </c>
    </row>
    <row r="172" spans="1:17" x14ac:dyDescent="0.25">
      <c r="A172" s="2">
        <v>40695</v>
      </c>
      <c r="B172" t="str">
        <f t="shared" si="12"/>
        <v>June</v>
      </c>
      <c r="C172">
        <f t="shared" si="13"/>
        <v>2011</v>
      </c>
      <c r="D172" t="s">
        <v>175</v>
      </c>
      <c r="E172">
        <v>25</v>
      </c>
      <c r="F172" t="s">
        <v>10</v>
      </c>
      <c r="G172" t="s">
        <v>11</v>
      </c>
      <c r="H172" t="s">
        <v>213</v>
      </c>
      <c r="I172" s="3">
        <f>Claims!J172/5</f>
        <v>40929.199999999997</v>
      </c>
      <c r="J172" s="3">
        <f>ROUND(IF(G172="Life Insurance",Claims!J172,I172*20),0)</f>
        <v>818584</v>
      </c>
      <c r="K172" t="str">
        <f>VLOOKUP(E172,'Grouping Master'!A$2:H$102,8)</f>
        <v>19-25 Years</v>
      </c>
      <c r="L172" t="s">
        <v>795</v>
      </c>
      <c r="M172" t="s">
        <v>747</v>
      </c>
      <c r="N172" t="s">
        <v>776</v>
      </c>
      <c r="O172" t="s">
        <v>765</v>
      </c>
      <c r="P172">
        <f t="shared" si="10"/>
        <v>700000</v>
      </c>
      <c r="Q172" t="str">
        <f t="shared" si="11"/>
        <v>500001-700000</v>
      </c>
    </row>
    <row r="173" spans="1:17" x14ac:dyDescent="0.25">
      <c r="A173" s="2">
        <v>40698</v>
      </c>
      <c r="B173" t="str">
        <f t="shared" si="12"/>
        <v>June</v>
      </c>
      <c r="C173">
        <f t="shared" si="13"/>
        <v>2011</v>
      </c>
      <c r="D173" t="s">
        <v>176</v>
      </c>
      <c r="E173">
        <v>25</v>
      </c>
      <c r="F173" t="s">
        <v>10</v>
      </c>
      <c r="G173" t="s">
        <v>197</v>
      </c>
      <c r="H173" t="s">
        <v>180</v>
      </c>
      <c r="I173" s="3">
        <f>Claims!J173/5</f>
        <v>329486</v>
      </c>
      <c r="J173" s="3">
        <f>ROUND(IF(G173="Life Insurance",Claims!J173,I173*20),0)</f>
        <v>1647430</v>
      </c>
      <c r="K173" t="str">
        <f>VLOOKUP(E173,'Grouping Master'!A$2:H$102,8)</f>
        <v>19-25 Years</v>
      </c>
      <c r="L173" t="s">
        <v>795</v>
      </c>
      <c r="M173" t="s">
        <v>747</v>
      </c>
      <c r="N173" t="s">
        <v>787</v>
      </c>
      <c r="O173" t="s">
        <v>749</v>
      </c>
      <c r="P173">
        <f t="shared" si="10"/>
        <v>700000</v>
      </c>
      <c r="Q173" t="str">
        <f t="shared" si="11"/>
        <v>500001-700000</v>
      </c>
    </row>
    <row r="174" spans="1:17" x14ac:dyDescent="0.25">
      <c r="A174" s="2">
        <v>40681</v>
      </c>
      <c r="B174" t="str">
        <f t="shared" si="12"/>
        <v>May</v>
      </c>
      <c r="C174">
        <f t="shared" si="13"/>
        <v>2011</v>
      </c>
      <c r="D174" t="s">
        <v>237</v>
      </c>
      <c r="E174">
        <v>27</v>
      </c>
      <c r="F174" t="s">
        <v>7</v>
      </c>
      <c r="G174" t="s">
        <v>197</v>
      </c>
      <c r="H174" t="s">
        <v>180</v>
      </c>
      <c r="I174" s="3">
        <v>20000</v>
      </c>
      <c r="J174" s="3">
        <f>I174*30</f>
        <v>600000</v>
      </c>
      <c r="K174" t="str">
        <f>VLOOKUP(E174,'Grouping Master'!A$2:H$102,8)</f>
        <v>26-40 Years</v>
      </c>
      <c r="L174" t="s">
        <v>795</v>
      </c>
      <c r="M174" t="s">
        <v>747</v>
      </c>
      <c r="N174" t="s">
        <v>754</v>
      </c>
      <c r="O174" t="s">
        <v>746</v>
      </c>
      <c r="P174">
        <f t="shared" si="10"/>
        <v>700000</v>
      </c>
      <c r="Q174" t="str">
        <f t="shared" si="11"/>
        <v>500001-700000</v>
      </c>
    </row>
    <row r="175" spans="1:17" x14ac:dyDescent="0.25">
      <c r="A175" s="2">
        <v>40761</v>
      </c>
      <c r="B175" t="str">
        <f t="shared" si="12"/>
        <v>August</v>
      </c>
      <c r="C175">
        <f t="shared" si="13"/>
        <v>2011</v>
      </c>
      <c r="D175" t="s">
        <v>238</v>
      </c>
      <c r="E175">
        <v>30</v>
      </c>
      <c r="F175" t="s">
        <v>7</v>
      </c>
      <c r="G175" t="s">
        <v>197</v>
      </c>
      <c r="H175" t="s">
        <v>180</v>
      </c>
      <c r="I175" s="3">
        <f>I174*1.1</f>
        <v>22000</v>
      </c>
      <c r="J175" s="3">
        <f>I175*30</f>
        <v>660000</v>
      </c>
      <c r="K175" t="str">
        <f>VLOOKUP(E175,'Grouping Master'!A$2:H$102,8)</f>
        <v>26-40 Years</v>
      </c>
      <c r="L175" t="s">
        <v>795</v>
      </c>
      <c r="M175" t="s">
        <v>747</v>
      </c>
      <c r="N175" t="s">
        <v>766</v>
      </c>
      <c r="O175" t="s">
        <v>746</v>
      </c>
      <c r="P175">
        <f t="shared" si="10"/>
        <v>700000</v>
      </c>
      <c r="Q175" t="str">
        <f t="shared" si="11"/>
        <v>500001-700000</v>
      </c>
    </row>
    <row r="176" spans="1:17" x14ac:dyDescent="0.25">
      <c r="A176" s="2">
        <v>40762</v>
      </c>
      <c r="B176" t="str">
        <f t="shared" si="12"/>
        <v>August</v>
      </c>
      <c r="C176">
        <f t="shared" si="13"/>
        <v>2011</v>
      </c>
      <c r="D176" t="s">
        <v>239</v>
      </c>
      <c r="E176">
        <v>33</v>
      </c>
      <c r="F176" t="s">
        <v>7</v>
      </c>
      <c r="G176" t="s">
        <v>197</v>
      </c>
      <c r="H176" t="s">
        <v>180</v>
      </c>
      <c r="I176" s="3">
        <f t="shared" ref="I176:I187" si="14">I175*1.1</f>
        <v>24200.000000000004</v>
      </c>
      <c r="J176" s="3">
        <f>I176*30</f>
        <v>726000.00000000012</v>
      </c>
      <c r="K176" t="str">
        <f>VLOOKUP(E176,'Grouping Master'!A$2:H$102,8)</f>
        <v>26-40 Years</v>
      </c>
      <c r="L176" t="s">
        <v>795</v>
      </c>
      <c r="M176" t="s">
        <v>747</v>
      </c>
      <c r="N176" t="s">
        <v>782</v>
      </c>
      <c r="O176" t="s">
        <v>749</v>
      </c>
      <c r="P176">
        <f t="shared" si="10"/>
        <v>700000</v>
      </c>
      <c r="Q176" t="str">
        <f t="shared" si="11"/>
        <v>500001-700000</v>
      </c>
    </row>
    <row r="177" spans="1:17" x14ac:dyDescent="0.25">
      <c r="A177" s="2">
        <v>40741</v>
      </c>
      <c r="B177" t="str">
        <f t="shared" si="12"/>
        <v>July</v>
      </c>
      <c r="C177">
        <f t="shared" si="13"/>
        <v>2011</v>
      </c>
      <c r="D177" t="s">
        <v>240</v>
      </c>
      <c r="E177">
        <v>36</v>
      </c>
      <c r="F177" t="s">
        <v>7</v>
      </c>
      <c r="G177" t="s">
        <v>197</v>
      </c>
      <c r="H177" t="s">
        <v>180</v>
      </c>
      <c r="I177" s="3">
        <f t="shared" si="14"/>
        <v>26620.000000000007</v>
      </c>
      <c r="J177" s="3">
        <f t="shared" ref="J177:J220" si="15">I177*30</f>
        <v>798600.00000000023</v>
      </c>
      <c r="K177" t="str">
        <f>VLOOKUP(E177,'Grouping Master'!A$2:H$102,8)</f>
        <v>26-40 Years</v>
      </c>
      <c r="L177" t="s">
        <v>795</v>
      </c>
      <c r="M177" t="s">
        <v>747</v>
      </c>
      <c r="N177" t="s">
        <v>770</v>
      </c>
      <c r="O177" t="s">
        <v>746</v>
      </c>
      <c r="P177">
        <f t="shared" si="10"/>
        <v>700000</v>
      </c>
      <c r="Q177" t="str">
        <f t="shared" si="11"/>
        <v>500001-700000</v>
      </c>
    </row>
    <row r="178" spans="1:17" x14ac:dyDescent="0.25">
      <c r="A178" s="2">
        <v>40780</v>
      </c>
      <c r="B178" t="str">
        <f t="shared" si="12"/>
        <v>August</v>
      </c>
      <c r="C178">
        <f t="shared" si="13"/>
        <v>2011</v>
      </c>
      <c r="D178" t="s">
        <v>241</v>
      </c>
      <c r="E178">
        <v>39</v>
      </c>
      <c r="F178" t="s">
        <v>7</v>
      </c>
      <c r="G178" t="s">
        <v>197</v>
      </c>
      <c r="H178" t="s">
        <v>180</v>
      </c>
      <c r="I178" s="3">
        <f t="shared" si="14"/>
        <v>29282.000000000011</v>
      </c>
      <c r="J178" s="3">
        <f t="shared" si="15"/>
        <v>878460.00000000035</v>
      </c>
      <c r="K178" t="str">
        <f>VLOOKUP(E178,'Grouping Master'!A$2:H$102,8)</f>
        <v>26-40 Years</v>
      </c>
      <c r="L178" t="s">
        <v>795</v>
      </c>
      <c r="M178" t="s">
        <v>747</v>
      </c>
      <c r="N178" t="s">
        <v>780</v>
      </c>
      <c r="O178" t="s">
        <v>746</v>
      </c>
      <c r="P178">
        <f t="shared" si="10"/>
        <v>700000</v>
      </c>
      <c r="Q178" t="str">
        <f t="shared" si="11"/>
        <v>500001-700000</v>
      </c>
    </row>
    <row r="179" spans="1:17" x14ac:dyDescent="0.25">
      <c r="A179" s="2">
        <v>40685</v>
      </c>
      <c r="B179" t="str">
        <f t="shared" si="12"/>
        <v>May</v>
      </c>
      <c r="C179">
        <f t="shared" si="13"/>
        <v>2011</v>
      </c>
      <c r="D179" t="s">
        <v>242</v>
      </c>
      <c r="E179">
        <v>42</v>
      </c>
      <c r="F179" t="s">
        <v>7</v>
      </c>
      <c r="G179" t="s">
        <v>197</v>
      </c>
      <c r="H179" t="s">
        <v>180</v>
      </c>
      <c r="I179" s="3">
        <f t="shared" si="14"/>
        <v>32210.200000000015</v>
      </c>
      <c r="J179" s="3">
        <f t="shared" si="15"/>
        <v>966306.00000000047</v>
      </c>
      <c r="K179" t="str">
        <f>VLOOKUP(E179,'Grouping Master'!A$2:H$102,8)</f>
        <v>41-50 Years</v>
      </c>
      <c r="L179" t="s">
        <v>795</v>
      </c>
      <c r="M179" t="s">
        <v>747</v>
      </c>
      <c r="N179" t="s">
        <v>748</v>
      </c>
      <c r="O179" t="s">
        <v>746</v>
      </c>
      <c r="P179">
        <f t="shared" si="10"/>
        <v>1500000</v>
      </c>
      <c r="Q179" t="str">
        <f t="shared" si="11"/>
        <v>700001-1500000</v>
      </c>
    </row>
    <row r="180" spans="1:17" x14ac:dyDescent="0.25">
      <c r="A180" s="2">
        <v>40783</v>
      </c>
      <c r="B180" t="str">
        <f t="shared" si="12"/>
        <v>August</v>
      </c>
      <c r="C180">
        <f t="shared" si="13"/>
        <v>2011</v>
      </c>
      <c r="D180" t="s">
        <v>243</v>
      </c>
      <c r="E180">
        <v>45</v>
      </c>
      <c r="F180" t="s">
        <v>7</v>
      </c>
      <c r="G180" t="s">
        <v>197</v>
      </c>
      <c r="H180" t="s">
        <v>180</v>
      </c>
      <c r="I180" s="3">
        <f t="shared" si="14"/>
        <v>35431.220000000023</v>
      </c>
      <c r="J180" s="3">
        <f t="shared" si="15"/>
        <v>1062936.6000000008</v>
      </c>
      <c r="K180" t="str">
        <f>VLOOKUP(E180,'Grouping Master'!A$2:H$102,8)</f>
        <v>41-50 Years</v>
      </c>
      <c r="L180" t="s">
        <v>795</v>
      </c>
      <c r="M180" t="s">
        <v>755</v>
      </c>
      <c r="N180" t="s">
        <v>794</v>
      </c>
      <c r="O180" t="s">
        <v>746</v>
      </c>
      <c r="P180">
        <f t="shared" si="10"/>
        <v>1500000</v>
      </c>
      <c r="Q180" t="str">
        <f t="shared" si="11"/>
        <v>700001-1500000</v>
      </c>
    </row>
    <row r="181" spans="1:17" x14ac:dyDescent="0.25">
      <c r="A181" s="2">
        <v>40654</v>
      </c>
      <c r="B181" t="str">
        <f t="shared" si="12"/>
        <v>April</v>
      </c>
      <c r="C181">
        <f t="shared" si="13"/>
        <v>2011</v>
      </c>
      <c r="D181" t="s">
        <v>244</v>
      </c>
      <c r="E181">
        <v>48</v>
      </c>
      <c r="F181" t="s">
        <v>7</v>
      </c>
      <c r="G181" t="s">
        <v>197</v>
      </c>
      <c r="H181" t="s">
        <v>180</v>
      </c>
      <c r="I181" s="3">
        <f t="shared" si="14"/>
        <v>38974.342000000026</v>
      </c>
      <c r="J181" s="3">
        <f t="shared" si="15"/>
        <v>1169230.2600000007</v>
      </c>
      <c r="K181" t="str">
        <f>VLOOKUP(E181,'Grouping Master'!A$2:H$102,8)</f>
        <v>41-50 Years</v>
      </c>
      <c r="L181" t="s">
        <v>795</v>
      </c>
      <c r="M181" t="s">
        <v>761</v>
      </c>
      <c r="N181" t="s">
        <v>781</v>
      </c>
      <c r="O181" t="s">
        <v>765</v>
      </c>
      <c r="P181">
        <f t="shared" si="10"/>
        <v>1500000</v>
      </c>
      <c r="Q181" t="str">
        <f t="shared" si="11"/>
        <v>700001-1500000</v>
      </c>
    </row>
    <row r="182" spans="1:17" x14ac:dyDescent="0.25">
      <c r="A182" s="2">
        <v>40700</v>
      </c>
      <c r="B182" t="str">
        <f t="shared" si="12"/>
        <v>June</v>
      </c>
      <c r="C182">
        <f t="shared" si="13"/>
        <v>2011</v>
      </c>
      <c r="D182" t="s">
        <v>245</v>
      </c>
      <c r="E182">
        <v>51</v>
      </c>
      <c r="F182" t="s">
        <v>7</v>
      </c>
      <c r="G182" t="s">
        <v>197</v>
      </c>
      <c r="H182" t="s">
        <v>180</v>
      </c>
      <c r="I182" s="3">
        <f t="shared" si="14"/>
        <v>42871.776200000029</v>
      </c>
      <c r="J182" s="3">
        <f t="shared" si="15"/>
        <v>1286153.2860000008</v>
      </c>
      <c r="K182" t="str">
        <f>VLOOKUP(E182,'Grouping Master'!A$2:H$102,8)</f>
        <v>51-60 Years</v>
      </c>
      <c r="L182" t="s">
        <v>795</v>
      </c>
      <c r="M182" t="s">
        <v>747</v>
      </c>
      <c r="N182" t="s">
        <v>776</v>
      </c>
      <c r="O182" t="s">
        <v>765</v>
      </c>
      <c r="P182">
        <f t="shared" si="10"/>
        <v>1700000</v>
      </c>
      <c r="Q182" t="str">
        <f t="shared" si="11"/>
        <v>More than 1500000</v>
      </c>
    </row>
    <row r="183" spans="1:17" x14ac:dyDescent="0.25">
      <c r="A183" s="2">
        <v>40685</v>
      </c>
      <c r="B183" t="str">
        <f t="shared" si="12"/>
        <v>May</v>
      </c>
      <c r="C183">
        <f t="shared" si="13"/>
        <v>2011</v>
      </c>
      <c r="D183" t="s">
        <v>246</v>
      </c>
      <c r="E183">
        <v>54</v>
      </c>
      <c r="F183" t="s">
        <v>7</v>
      </c>
      <c r="G183" t="s">
        <v>197</v>
      </c>
      <c r="H183" t="s">
        <v>180</v>
      </c>
      <c r="I183" s="3">
        <f t="shared" si="14"/>
        <v>47158.953820000039</v>
      </c>
      <c r="J183" s="3">
        <f t="shared" si="15"/>
        <v>1414768.6146000011</v>
      </c>
      <c r="K183" t="str">
        <f>VLOOKUP(E183,'Grouping Master'!A$2:H$102,8)</f>
        <v>51-60 Years</v>
      </c>
      <c r="L183" t="s">
        <v>795</v>
      </c>
      <c r="M183" t="s">
        <v>747</v>
      </c>
      <c r="N183" t="s">
        <v>787</v>
      </c>
      <c r="O183" t="s">
        <v>749</v>
      </c>
      <c r="P183">
        <f t="shared" si="10"/>
        <v>1700000</v>
      </c>
      <c r="Q183" t="str">
        <f t="shared" si="11"/>
        <v>More than 1500000</v>
      </c>
    </row>
    <row r="184" spans="1:17" x14ac:dyDescent="0.25">
      <c r="A184" s="2">
        <v>40643</v>
      </c>
      <c r="B184" t="str">
        <f t="shared" si="12"/>
        <v>April</v>
      </c>
      <c r="C184">
        <f t="shared" si="13"/>
        <v>2011</v>
      </c>
      <c r="D184" t="s">
        <v>247</v>
      </c>
      <c r="E184">
        <v>57</v>
      </c>
      <c r="F184" t="s">
        <v>7</v>
      </c>
      <c r="G184" t="s">
        <v>197</v>
      </c>
      <c r="H184" t="s">
        <v>180</v>
      </c>
      <c r="I184" s="3">
        <f t="shared" si="14"/>
        <v>51874.849202000049</v>
      </c>
      <c r="J184" s="3">
        <f t="shared" si="15"/>
        <v>1556245.4760600014</v>
      </c>
      <c r="K184" t="str">
        <f>VLOOKUP(E184,'Grouping Master'!A$2:H$102,8)</f>
        <v>51-60 Years</v>
      </c>
      <c r="L184" t="s">
        <v>795</v>
      </c>
      <c r="M184" t="s">
        <v>747</v>
      </c>
      <c r="N184" t="s">
        <v>754</v>
      </c>
      <c r="O184" t="s">
        <v>746</v>
      </c>
      <c r="P184">
        <f t="shared" si="10"/>
        <v>1700000</v>
      </c>
      <c r="Q184" t="str">
        <f t="shared" si="11"/>
        <v>More than 1500000</v>
      </c>
    </row>
    <row r="185" spans="1:17" x14ac:dyDescent="0.25">
      <c r="A185" s="2">
        <v>40762</v>
      </c>
      <c r="B185" t="str">
        <f t="shared" si="12"/>
        <v>August</v>
      </c>
      <c r="C185">
        <f t="shared" si="13"/>
        <v>2011</v>
      </c>
      <c r="D185" t="s">
        <v>248</v>
      </c>
      <c r="E185">
        <v>60</v>
      </c>
      <c r="F185" t="s">
        <v>7</v>
      </c>
      <c r="G185" t="s">
        <v>197</v>
      </c>
      <c r="H185" t="s">
        <v>180</v>
      </c>
      <c r="I185" s="3">
        <f t="shared" si="14"/>
        <v>57062.33412220006</v>
      </c>
      <c r="J185" s="3">
        <f t="shared" si="15"/>
        <v>1711870.0236660019</v>
      </c>
      <c r="K185" t="str">
        <f>VLOOKUP(E185,'Grouping Master'!A$2:H$102,8)</f>
        <v>51-60 Years</v>
      </c>
      <c r="L185" t="s">
        <v>795</v>
      </c>
      <c r="M185" t="s">
        <v>747</v>
      </c>
      <c r="N185" t="s">
        <v>766</v>
      </c>
      <c r="O185" t="s">
        <v>746</v>
      </c>
      <c r="P185">
        <f t="shared" si="10"/>
        <v>1700000</v>
      </c>
      <c r="Q185" t="str">
        <f t="shared" si="11"/>
        <v>More than 1500000</v>
      </c>
    </row>
    <row r="186" spans="1:17" x14ac:dyDescent="0.25">
      <c r="A186" s="2">
        <v>40773</v>
      </c>
      <c r="B186" t="str">
        <f t="shared" si="12"/>
        <v>August</v>
      </c>
      <c r="C186">
        <f t="shared" si="13"/>
        <v>2011</v>
      </c>
      <c r="D186" t="s">
        <v>249</v>
      </c>
      <c r="E186">
        <v>63</v>
      </c>
      <c r="F186" t="s">
        <v>7</v>
      </c>
      <c r="G186" t="s">
        <v>197</v>
      </c>
      <c r="H186" t="s">
        <v>180</v>
      </c>
      <c r="I186" s="3">
        <f t="shared" si="14"/>
        <v>62768.567534420072</v>
      </c>
      <c r="J186" s="3">
        <f t="shared" si="15"/>
        <v>1883057.0260326022</v>
      </c>
      <c r="K186" t="str">
        <f>VLOOKUP(E186,'Grouping Master'!A$2:H$102,8)</f>
        <v>60+ Years</v>
      </c>
      <c r="L186" t="s">
        <v>795</v>
      </c>
      <c r="M186" t="s">
        <v>747</v>
      </c>
      <c r="N186" t="s">
        <v>782</v>
      </c>
      <c r="O186" t="s">
        <v>749</v>
      </c>
      <c r="P186">
        <f t="shared" si="10"/>
        <v>100000</v>
      </c>
      <c r="Q186" t="str">
        <f t="shared" si="11"/>
        <v>100000-500000</v>
      </c>
    </row>
    <row r="187" spans="1:17" x14ac:dyDescent="0.25">
      <c r="A187" s="2">
        <v>40678</v>
      </c>
      <c r="B187" t="str">
        <f t="shared" si="12"/>
        <v>May</v>
      </c>
      <c r="C187">
        <f t="shared" si="13"/>
        <v>2011</v>
      </c>
      <c r="D187" t="s">
        <v>250</v>
      </c>
      <c r="E187">
        <v>66</v>
      </c>
      <c r="F187" t="s">
        <v>7</v>
      </c>
      <c r="G187" t="s">
        <v>197</v>
      </c>
      <c r="H187" t="s">
        <v>180</v>
      </c>
      <c r="I187" s="3">
        <f t="shared" si="14"/>
        <v>69045.424287862086</v>
      </c>
      <c r="J187" s="3">
        <f t="shared" si="15"/>
        <v>2071362.7286358625</v>
      </c>
      <c r="K187" t="str">
        <f>VLOOKUP(E187,'Grouping Master'!A$2:H$102,8)</f>
        <v>60+ Years</v>
      </c>
      <c r="L187" t="s">
        <v>795</v>
      </c>
      <c r="M187" t="s">
        <v>747</v>
      </c>
      <c r="N187" t="s">
        <v>776</v>
      </c>
      <c r="O187" t="s">
        <v>765</v>
      </c>
      <c r="P187">
        <f t="shared" si="10"/>
        <v>100000</v>
      </c>
      <c r="Q187" t="str">
        <f t="shared" si="11"/>
        <v>100000-500000</v>
      </c>
    </row>
    <row r="188" spans="1:17" x14ac:dyDescent="0.25">
      <c r="A188" s="2">
        <v>40673</v>
      </c>
      <c r="B188" t="str">
        <f t="shared" si="12"/>
        <v>May</v>
      </c>
      <c r="C188">
        <f t="shared" si="13"/>
        <v>2011</v>
      </c>
      <c r="D188" t="s">
        <v>251</v>
      </c>
      <c r="E188">
        <v>15</v>
      </c>
      <c r="F188" t="s">
        <v>10</v>
      </c>
      <c r="G188" t="s">
        <v>197</v>
      </c>
      <c r="H188" t="s">
        <v>206</v>
      </c>
      <c r="I188" s="3">
        <v>35000</v>
      </c>
      <c r="J188" s="3">
        <f t="shared" si="15"/>
        <v>1050000</v>
      </c>
      <c r="K188" t="str">
        <f>VLOOKUP(E188,'Grouping Master'!A$2:H$102,8)</f>
        <v>1-18 Years</v>
      </c>
      <c r="L188" t="s">
        <v>795</v>
      </c>
      <c r="M188" t="s">
        <v>747</v>
      </c>
      <c r="N188" t="s">
        <v>787</v>
      </c>
      <c r="O188" t="s">
        <v>749</v>
      </c>
      <c r="P188">
        <f t="shared" si="10"/>
        <v>0</v>
      </c>
      <c r="Q188" t="str">
        <f t="shared" si="11"/>
        <v>Less than 100000</v>
      </c>
    </row>
    <row r="189" spans="1:17" x14ac:dyDescent="0.25">
      <c r="A189" s="2">
        <v>40700</v>
      </c>
      <c r="B189" t="str">
        <f t="shared" si="12"/>
        <v>June</v>
      </c>
      <c r="C189">
        <f t="shared" si="13"/>
        <v>2011</v>
      </c>
      <c r="D189" t="s">
        <v>252</v>
      </c>
      <c r="E189">
        <v>17</v>
      </c>
      <c r="F189" t="s">
        <v>10</v>
      </c>
      <c r="G189" t="s">
        <v>197</v>
      </c>
      <c r="H189" t="s">
        <v>206</v>
      </c>
      <c r="I189" s="3">
        <f>I188*1.05</f>
        <v>36750</v>
      </c>
      <c r="J189" s="3">
        <f t="shared" si="15"/>
        <v>1102500</v>
      </c>
      <c r="K189" t="str">
        <f>VLOOKUP(E189,'Grouping Master'!A$2:H$102,8)</f>
        <v>1-18 Years</v>
      </c>
      <c r="L189" t="s">
        <v>795</v>
      </c>
      <c r="M189" t="s">
        <v>747</v>
      </c>
      <c r="N189" t="s">
        <v>754</v>
      </c>
      <c r="O189" t="s">
        <v>746</v>
      </c>
      <c r="P189">
        <f t="shared" si="10"/>
        <v>0</v>
      </c>
      <c r="Q189" t="str">
        <f t="shared" si="11"/>
        <v>Less than 100000</v>
      </c>
    </row>
    <row r="190" spans="1:17" x14ac:dyDescent="0.25">
      <c r="A190" s="2">
        <v>40675</v>
      </c>
      <c r="B190" t="str">
        <f t="shared" si="12"/>
        <v>May</v>
      </c>
      <c r="C190">
        <f t="shared" si="13"/>
        <v>2011</v>
      </c>
      <c r="D190" t="s">
        <v>253</v>
      </c>
      <c r="E190">
        <v>19</v>
      </c>
      <c r="F190" t="s">
        <v>10</v>
      </c>
      <c r="G190" t="s">
        <v>197</v>
      </c>
      <c r="H190" t="s">
        <v>206</v>
      </c>
      <c r="I190" s="3">
        <f t="shared" ref="I190:I220" si="16">I189*1.05</f>
        <v>38587.5</v>
      </c>
      <c r="J190" s="3">
        <f t="shared" si="15"/>
        <v>1157625</v>
      </c>
      <c r="K190" t="str">
        <f>VLOOKUP(E190,'Grouping Master'!A$2:H$102,8)</f>
        <v>19-25 Years</v>
      </c>
      <c r="L190" t="s">
        <v>795</v>
      </c>
      <c r="M190" t="s">
        <v>747</v>
      </c>
      <c r="N190" t="s">
        <v>766</v>
      </c>
      <c r="O190" t="s">
        <v>746</v>
      </c>
      <c r="P190">
        <f t="shared" si="10"/>
        <v>0</v>
      </c>
      <c r="Q190" t="str">
        <f t="shared" si="11"/>
        <v>Less than 100000</v>
      </c>
    </row>
    <row r="191" spans="1:17" x14ac:dyDescent="0.25">
      <c r="A191" s="2">
        <v>40761</v>
      </c>
      <c r="B191" t="str">
        <f t="shared" si="12"/>
        <v>August</v>
      </c>
      <c r="C191">
        <f t="shared" si="13"/>
        <v>2011</v>
      </c>
      <c r="D191" t="s">
        <v>254</v>
      </c>
      <c r="E191">
        <v>21</v>
      </c>
      <c r="F191" t="s">
        <v>10</v>
      </c>
      <c r="G191" t="s">
        <v>197</v>
      </c>
      <c r="H191" t="s">
        <v>206</v>
      </c>
      <c r="I191" s="3">
        <f t="shared" si="16"/>
        <v>40516.875</v>
      </c>
      <c r="J191" s="3">
        <f t="shared" si="15"/>
        <v>1215506.25</v>
      </c>
      <c r="K191" t="str">
        <f>VLOOKUP(E191,'Grouping Master'!A$2:H$102,8)</f>
        <v>19-25 Years</v>
      </c>
      <c r="L191" t="s">
        <v>795</v>
      </c>
      <c r="M191" t="s">
        <v>747</v>
      </c>
      <c r="N191" t="s">
        <v>782</v>
      </c>
      <c r="O191" t="s">
        <v>749</v>
      </c>
      <c r="P191">
        <f t="shared" si="10"/>
        <v>0</v>
      </c>
      <c r="Q191" t="str">
        <f t="shared" si="11"/>
        <v>Less than 100000</v>
      </c>
    </row>
    <row r="192" spans="1:17" x14ac:dyDescent="0.25">
      <c r="A192" s="2">
        <v>40782</v>
      </c>
      <c r="B192" t="str">
        <f t="shared" si="12"/>
        <v>August</v>
      </c>
      <c r="C192">
        <f t="shared" si="13"/>
        <v>2011</v>
      </c>
      <c r="D192" t="s">
        <v>255</v>
      </c>
      <c r="E192">
        <v>23</v>
      </c>
      <c r="F192" t="s">
        <v>10</v>
      </c>
      <c r="G192" t="s">
        <v>197</v>
      </c>
      <c r="H192" t="s">
        <v>206</v>
      </c>
      <c r="I192" s="3">
        <f t="shared" si="16"/>
        <v>42542.71875</v>
      </c>
      <c r="J192" s="3">
        <f t="shared" si="15"/>
        <v>1276281.5625</v>
      </c>
      <c r="K192" t="str">
        <f>VLOOKUP(E192,'Grouping Master'!A$2:H$102,8)</f>
        <v>19-25 Years</v>
      </c>
      <c r="L192" t="s">
        <v>795</v>
      </c>
      <c r="M192" t="s">
        <v>747</v>
      </c>
      <c r="N192" t="s">
        <v>776</v>
      </c>
      <c r="O192" t="s">
        <v>765</v>
      </c>
      <c r="P192">
        <f t="shared" si="10"/>
        <v>700000</v>
      </c>
      <c r="Q192" t="str">
        <f t="shared" si="11"/>
        <v>500001-700000</v>
      </c>
    </row>
    <row r="193" spans="1:17" x14ac:dyDescent="0.25">
      <c r="A193" s="2">
        <v>40672</v>
      </c>
      <c r="B193" t="str">
        <f t="shared" si="12"/>
        <v>May</v>
      </c>
      <c r="C193">
        <f t="shared" si="13"/>
        <v>2011</v>
      </c>
      <c r="D193" t="s">
        <v>256</v>
      </c>
      <c r="E193">
        <v>25</v>
      </c>
      <c r="F193" t="s">
        <v>10</v>
      </c>
      <c r="G193" t="s">
        <v>197</v>
      </c>
      <c r="H193" t="s">
        <v>206</v>
      </c>
      <c r="I193" s="3">
        <f t="shared" si="16"/>
        <v>44669.854687500003</v>
      </c>
      <c r="J193" s="3">
        <f t="shared" si="15"/>
        <v>1340095.640625</v>
      </c>
      <c r="K193" t="str">
        <f>VLOOKUP(E193,'Grouping Master'!A$2:H$102,8)</f>
        <v>19-25 Years</v>
      </c>
      <c r="L193" t="s">
        <v>795</v>
      </c>
      <c r="M193" t="s">
        <v>747</v>
      </c>
      <c r="N193" t="s">
        <v>787</v>
      </c>
      <c r="O193" t="s">
        <v>749</v>
      </c>
      <c r="P193">
        <f t="shared" si="10"/>
        <v>700000</v>
      </c>
      <c r="Q193" t="str">
        <f t="shared" si="11"/>
        <v>500001-700000</v>
      </c>
    </row>
    <row r="194" spans="1:17" x14ac:dyDescent="0.25">
      <c r="A194" s="2">
        <v>40778</v>
      </c>
      <c r="B194" t="str">
        <f t="shared" si="12"/>
        <v>August</v>
      </c>
      <c r="C194">
        <f t="shared" si="13"/>
        <v>2011</v>
      </c>
      <c r="D194" t="s">
        <v>257</v>
      </c>
      <c r="E194">
        <v>27</v>
      </c>
      <c r="F194" t="s">
        <v>10</v>
      </c>
      <c r="G194" t="s">
        <v>197</v>
      </c>
      <c r="H194" t="s">
        <v>206</v>
      </c>
      <c r="I194" s="3">
        <f t="shared" si="16"/>
        <v>46903.347421875005</v>
      </c>
      <c r="J194" s="3">
        <f t="shared" si="15"/>
        <v>1407100.4226562502</v>
      </c>
      <c r="K194" t="str">
        <f>VLOOKUP(E194,'Grouping Master'!A$2:H$102,8)</f>
        <v>26-40 Years</v>
      </c>
      <c r="L194" t="s">
        <v>795</v>
      </c>
      <c r="M194" t="s">
        <v>747</v>
      </c>
      <c r="N194" t="s">
        <v>776</v>
      </c>
      <c r="O194" t="s">
        <v>765</v>
      </c>
      <c r="P194">
        <f t="shared" si="10"/>
        <v>700000</v>
      </c>
      <c r="Q194" t="str">
        <f t="shared" si="11"/>
        <v>500001-700000</v>
      </c>
    </row>
    <row r="195" spans="1:17" x14ac:dyDescent="0.25">
      <c r="A195" s="2">
        <v>40628</v>
      </c>
      <c r="B195" t="str">
        <f t="shared" si="12"/>
        <v>March</v>
      </c>
      <c r="C195">
        <f t="shared" si="13"/>
        <v>2011</v>
      </c>
      <c r="D195" t="s">
        <v>258</v>
      </c>
      <c r="E195">
        <v>29</v>
      </c>
      <c r="F195" t="s">
        <v>10</v>
      </c>
      <c r="G195" t="s">
        <v>197</v>
      </c>
      <c r="H195" t="s">
        <v>206</v>
      </c>
      <c r="I195" s="3">
        <f t="shared" si="16"/>
        <v>49248.514792968759</v>
      </c>
      <c r="J195" s="3">
        <f t="shared" si="15"/>
        <v>1477455.4437890628</v>
      </c>
      <c r="K195" t="str">
        <f>VLOOKUP(E195,'Grouping Master'!A$2:H$102,8)</f>
        <v>26-40 Years</v>
      </c>
      <c r="L195" t="s">
        <v>795</v>
      </c>
      <c r="M195" t="s">
        <v>747</v>
      </c>
      <c r="N195" t="s">
        <v>787</v>
      </c>
      <c r="O195" t="s">
        <v>749</v>
      </c>
      <c r="P195">
        <f t="shared" ref="P195:P258" si="17">IF(E195&gt;60,100000,IF(E195&gt;50,1700000,IF(E195&gt;40,1500000,IF(E195&gt;21,700000,0))))</f>
        <v>700000</v>
      </c>
      <c r="Q195" t="str">
        <f t="shared" ref="Q195:Q258" si="18">IF(P195=0,"Less than 100000",IF(P195=100000,"100000-500000",IF(P195=700000,"500001-700000",IF(P195=1500000,"700001-1500000","More than 1500000"))))</f>
        <v>500001-700000</v>
      </c>
    </row>
    <row r="196" spans="1:17" x14ac:dyDescent="0.25">
      <c r="A196" s="2">
        <v>40762</v>
      </c>
      <c r="B196" t="str">
        <f t="shared" si="12"/>
        <v>August</v>
      </c>
      <c r="C196">
        <f t="shared" si="13"/>
        <v>2011</v>
      </c>
      <c r="D196" t="s">
        <v>259</v>
      </c>
      <c r="E196">
        <v>31</v>
      </c>
      <c r="F196" t="s">
        <v>10</v>
      </c>
      <c r="G196" t="s">
        <v>197</v>
      </c>
      <c r="H196" t="s">
        <v>206</v>
      </c>
      <c r="I196" s="3">
        <f t="shared" si="16"/>
        <v>51710.940532617198</v>
      </c>
      <c r="J196" s="3">
        <f t="shared" si="15"/>
        <v>1551328.215978516</v>
      </c>
      <c r="K196" t="str">
        <f>VLOOKUP(E196,'Grouping Master'!A$2:H$102,8)</f>
        <v>26-40 Years</v>
      </c>
      <c r="L196" t="s">
        <v>795</v>
      </c>
      <c r="M196" t="s">
        <v>747</v>
      </c>
      <c r="N196" t="s">
        <v>782</v>
      </c>
      <c r="O196" t="s">
        <v>749</v>
      </c>
      <c r="P196">
        <f t="shared" si="17"/>
        <v>700000</v>
      </c>
      <c r="Q196" t="str">
        <f t="shared" si="18"/>
        <v>500001-700000</v>
      </c>
    </row>
    <row r="197" spans="1:17" x14ac:dyDescent="0.25">
      <c r="A197" s="2">
        <v>40669</v>
      </c>
      <c r="B197" t="str">
        <f t="shared" si="12"/>
        <v>May</v>
      </c>
      <c r="C197">
        <f t="shared" si="13"/>
        <v>2011</v>
      </c>
      <c r="D197" t="s">
        <v>260</v>
      </c>
      <c r="E197">
        <v>33</v>
      </c>
      <c r="F197" t="s">
        <v>10</v>
      </c>
      <c r="G197" t="s">
        <v>197</v>
      </c>
      <c r="H197" t="s">
        <v>206</v>
      </c>
      <c r="I197" s="3">
        <f t="shared" si="16"/>
        <v>54296.48755924806</v>
      </c>
      <c r="J197" s="3">
        <f t="shared" si="15"/>
        <v>1628894.6267774417</v>
      </c>
      <c r="K197" t="str">
        <f>VLOOKUP(E197,'Grouping Master'!A$2:H$102,8)</f>
        <v>26-40 Years</v>
      </c>
      <c r="L197" t="s">
        <v>795</v>
      </c>
      <c r="M197" t="s">
        <v>747</v>
      </c>
      <c r="N197" t="s">
        <v>776</v>
      </c>
      <c r="O197" t="s">
        <v>765</v>
      </c>
      <c r="P197">
        <f t="shared" si="17"/>
        <v>700000</v>
      </c>
      <c r="Q197" t="str">
        <f t="shared" si="18"/>
        <v>500001-700000</v>
      </c>
    </row>
    <row r="198" spans="1:17" x14ac:dyDescent="0.25">
      <c r="A198" s="2">
        <v>40666</v>
      </c>
      <c r="B198" t="str">
        <f t="shared" si="12"/>
        <v>May</v>
      </c>
      <c r="C198">
        <f t="shared" si="13"/>
        <v>2011</v>
      </c>
      <c r="D198" t="s">
        <v>261</v>
      </c>
      <c r="E198">
        <v>35</v>
      </c>
      <c r="F198" t="s">
        <v>10</v>
      </c>
      <c r="G198" t="s">
        <v>197</v>
      </c>
      <c r="H198" t="s">
        <v>206</v>
      </c>
      <c r="I198" s="3">
        <f t="shared" si="16"/>
        <v>57011.311937210463</v>
      </c>
      <c r="J198" s="3">
        <f t="shared" si="15"/>
        <v>1710339.3581163138</v>
      </c>
      <c r="K198" t="str">
        <f>VLOOKUP(E198,'Grouping Master'!A$2:H$102,8)</f>
        <v>26-40 Years</v>
      </c>
      <c r="L198" t="s">
        <v>795</v>
      </c>
      <c r="M198" t="s">
        <v>747</v>
      </c>
      <c r="N198" t="s">
        <v>787</v>
      </c>
      <c r="O198" t="s">
        <v>749</v>
      </c>
      <c r="P198">
        <f t="shared" si="17"/>
        <v>700000</v>
      </c>
      <c r="Q198" t="str">
        <f t="shared" si="18"/>
        <v>500001-700000</v>
      </c>
    </row>
    <row r="199" spans="1:17" x14ac:dyDescent="0.25">
      <c r="A199" s="2">
        <v>40670</v>
      </c>
      <c r="B199" t="str">
        <f t="shared" ref="B199:B262" si="19">CHOOSE(MONTH(A199),"January","February","March","April","May","June","July","August","September","October","November","December")</f>
        <v>May</v>
      </c>
      <c r="C199">
        <f t="shared" ref="C199:C262" si="20">YEAR(A199)</f>
        <v>2011</v>
      </c>
      <c r="D199" t="s">
        <v>262</v>
      </c>
      <c r="E199">
        <v>37</v>
      </c>
      <c r="F199" t="s">
        <v>10</v>
      </c>
      <c r="G199" t="s">
        <v>197</v>
      </c>
      <c r="H199" t="s">
        <v>206</v>
      </c>
      <c r="I199" s="3">
        <f t="shared" si="16"/>
        <v>59861.877534070991</v>
      </c>
      <c r="J199" s="3">
        <f t="shared" si="15"/>
        <v>1795856.3260221297</v>
      </c>
      <c r="K199" t="str">
        <f>VLOOKUP(E199,'Grouping Master'!A$2:H$102,8)</f>
        <v>26-40 Years</v>
      </c>
      <c r="L199" t="s">
        <v>795</v>
      </c>
      <c r="M199" t="s">
        <v>747</v>
      </c>
      <c r="N199" t="s">
        <v>776</v>
      </c>
      <c r="O199" t="s">
        <v>765</v>
      </c>
      <c r="P199">
        <f t="shared" si="17"/>
        <v>700000</v>
      </c>
      <c r="Q199" t="str">
        <f t="shared" si="18"/>
        <v>500001-700000</v>
      </c>
    </row>
    <row r="200" spans="1:17" x14ac:dyDescent="0.25">
      <c r="A200" s="2">
        <v>40702</v>
      </c>
      <c r="B200" t="str">
        <f t="shared" si="19"/>
        <v>June</v>
      </c>
      <c r="C200">
        <f t="shared" si="20"/>
        <v>2011</v>
      </c>
      <c r="D200" t="s">
        <v>263</v>
      </c>
      <c r="E200">
        <v>39</v>
      </c>
      <c r="F200" t="s">
        <v>10</v>
      </c>
      <c r="G200" t="s">
        <v>197</v>
      </c>
      <c r="H200" t="s">
        <v>206</v>
      </c>
      <c r="I200" s="3">
        <f t="shared" si="16"/>
        <v>62854.971410774546</v>
      </c>
      <c r="J200" s="3">
        <f t="shared" si="15"/>
        <v>1885649.1423232364</v>
      </c>
      <c r="K200" t="str">
        <f>VLOOKUP(E200,'Grouping Master'!A$2:H$102,8)</f>
        <v>26-40 Years</v>
      </c>
      <c r="L200" t="s">
        <v>795</v>
      </c>
      <c r="M200" t="s">
        <v>747</v>
      </c>
      <c r="N200" t="s">
        <v>787</v>
      </c>
      <c r="O200" t="s">
        <v>749</v>
      </c>
      <c r="P200">
        <f t="shared" si="17"/>
        <v>700000</v>
      </c>
      <c r="Q200" t="str">
        <f t="shared" si="18"/>
        <v>500001-700000</v>
      </c>
    </row>
    <row r="201" spans="1:17" x14ac:dyDescent="0.25">
      <c r="A201" s="2">
        <v>40671</v>
      </c>
      <c r="B201" t="str">
        <f t="shared" si="19"/>
        <v>May</v>
      </c>
      <c r="C201">
        <f t="shared" si="20"/>
        <v>2011</v>
      </c>
      <c r="D201" t="s">
        <v>264</v>
      </c>
      <c r="E201">
        <v>41</v>
      </c>
      <c r="F201" t="s">
        <v>10</v>
      </c>
      <c r="G201" t="s">
        <v>197</v>
      </c>
      <c r="H201" t="s">
        <v>206</v>
      </c>
      <c r="I201" s="3">
        <f t="shared" si="16"/>
        <v>65997.719981313276</v>
      </c>
      <c r="J201" s="3">
        <f t="shared" si="15"/>
        <v>1979931.5994393984</v>
      </c>
      <c r="K201" t="str">
        <f>VLOOKUP(E201,'Grouping Master'!A$2:H$102,8)</f>
        <v>41-50 Years</v>
      </c>
      <c r="L201" t="s">
        <v>795</v>
      </c>
      <c r="M201" t="s">
        <v>747</v>
      </c>
      <c r="N201" t="s">
        <v>776</v>
      </c>
      <c r="O201" t="s">
        <v>765</v>
      </c>
      <c r="P201">
        <f t="shared" si="17"/>
        <v>1500000</v>
      </c>
      <c r="Q201" t="str">
        <f t="shared" si="18"/>
        <v>700001-1500000</v>
      </c>
    </row>
    <row r="202" spans="1:17" x14ac:dyDescent="0.25">
      <c r="A202" s="2">
        <v>40656</v>
      </c>
      <c r="B202" t="str">
        <f t="shared" si="19"/>
        <v>April</v>
      </c>
      <c r="C202">
        <f t="shared" si="20"/>
        <v>2011</v>
      </c>
      <c r="D202" t="s">
        <v>265</v>
      </c>
      <c r="E202">
        <v>43</v>
      </c>
      <c r="F202" t="s">
        <v>10</v>
      </c>
      <c r="G202" t="s">
        <v>197</v>
      </c>
      <c r="H202" t="s">
        <v>206</v>
      </c>
      <c r="I202" s="3">
        <f t="shared" si="16"/>
        <v>69297.605980378939</v>
      </c>
      <c r="J202" s="3">
        <f t="shared" si="15"/>
        <v>2078928.1794113682</v>
      </c>
      <c r="K202" t="str">
        <f>VLOOKUP(E202,'Grouping Master'!A$2:H$102,8)</f>
        <v>41-50 Years</v>
      </c>
      <c r="L202" t="s">
        <v>795</v>
      </c>
      <c r="M202" t="s">
        <v>747</v>
      </c>
      <c r="N202" t="s">
        <v>776</v>
      </c>
      <c r="O202" t="s">
        <v>765</v>
      </c>
      <c r="P202">
        <f t="shared" si="17"/>
        <v>1500000</v>
      </c>
      <c r="Q202" t="str">
        <f t="shared" si="18"/>
        <v>700001-1500000</v>
      </c>
    </row>
    <row r="203" spans="1:17" x14ac:dyDescent="0.25">
      <c r="A203" s="2">
        <v>40702</v>
      </c>
      <c r="B203" t="str">
        <f t="shared" si="19"/>
        <v>June</v>
      </c>
      <c r="C203">
        <f t="shared" si="20"/>
        <v>2011</v>
      </c>
      <c r="D203" t="s">
        <v>266</v>
      </c>
      <c r="E203">
        <v>45</v>
      </c>
      <c r="F203" t="s">
        <v>10</v>
      </c>
      <c r="G203" t="s">
        <v>197</v>
      </c>
      <c r="H203" t="s">
        <v>206</v>
      </c>
      <c r="I203" s="3">
        <f t="shared" si="16"/>
        <v>72762.486279397883</v>
      </c>
      <c r="J203" s="3">
        <f t="shared" si="15"/>
        <v>2182874.5883819363</v>
      </c>
      <c r="K203" t="str">
        <f>VLOOKUP(E203,'Grouping Master'!A$2:H$102,8)</f>
        <v>41-50 Years</v>
      </c>
      <c r="L203" t="s">
        <v>795</v>
      </c>
      <c r="M203" t="s">
        <v>747</v>
      </c>
      <c r="N203" t="s">
        <v>776</v>
      </c>
      <c r="O203" t="s">
        <v>765</v>
      </c>
      <c r="P203">
        <f t="shared" si="17"/>
        <v>1500000</v>
      </c>
      <c r="Q203" t="str">
        <f t="shared" si="18"/>
        <v>700001-1500000</v>
      </c>
    </row>
    <row r="204" spans="1:17" x14ac:dyDescent="0.25">
      <c r="A204" s="2">
        <v>40682</v>
      </c>
      <c r="B204" t="str">
        <f t="shared" si="19"/>
        <v>May</v>
      </c>
      <c r="C204">
        <f t="shared" si="20"/>
        <v>2011</v>
      </c>
      <c r="D204" t="s">
        <v>267</v>
      </c>
      <c r="E204">
        <v>47</v>
      </c>
      <c r="F204" t="s">
        <v>10</v>
      </c>
      <c r="G204" t="s">
        <v>197</v>
      </c>
      <c r="H204" t="s">
        <v>206</v>
      </c>
      <c r="I204" s="3">
        <f t="shared" si="16"/>
        <v>76400.610593367775</v>
      </c>
      <c r="J204" s="3">
        <f t="shared" si="15"/>
        <v>2292018.3178010331</v>
      </c>
      <c r="K204" t="str">
        <f>VLOOKUP(E204,'Grouping Master'!A$2:H$102,8)</f>
        <v>41-50 Years</v>
      </c>
      <c r="L204" t="s">
        <v>795</v>
      </c>
      <c r="M204" t="s">
        <v>747</v>
      </c>
      <c r="N204" t="s">
        <v>776</v>
      </c>
      <c r="O204" t="s">
        <v>765</v>
      </c>
      <c r="P204">
        <f t="shared" si="17"/>
        <v>1500000</v>
      </c>
      <c r="Q204" t="str">
        <f t="shared" si="18"/>
        <v>700001-1500000</v>
      </c>
    </row>
    <row r="205" spans="1:17" x14ac:dyDescent="0.25">
      <c r="A205" s="2">
        <v>40621</v>
      </c>
      <c r="B205" t="str">
        <f t="shared" si="19"/>
        <v>March</v>
      </c>
      <c r="C205">
        <f t="shared" si="20"/>
        <v>2011</v>
      </c>
      <c r="D205" t="s">
        <v>268</v>
      </c>
      <c r="E205">
        <v>49</v>
      </c>
      <c r="F205" t="s">
        <v>10</v>
      </c>
      <c r="G205" t="s">
        <v>197</v>
      </c>
      <c r="H205" t="s">
        <v>206</v>
      </c>
      <c r="I205" s="3">
        <f t="shared" si="16"/>
        <v>80220.64112303617</v>
      </c>
      <c r="J205" s="3">
        <f t="shared" si="15"/>
        <v>2406619.2336910851</v>
      </c>
      <c r="K205" t="str">
        <f>VLOOKUP(E205,'Grouping Master'!A$2:H$102,8)</f>
        <v>41-50 Years</v>
      </c>
      <c r="L205" t="s">
        <v>795</v>
      </c>
      <c r="M205" t="s">
        <v>747</v>
      </c>
      <c r="N205" t="s">
        <v>776</v>
      </c>
      <c r="O205" t="s">
        <v>765</v>
      </c>
      <c r="P205">
        <f t="shared" si="17"/>
        <v>1500000</v>
      </c>
      <c r="Q205" t="str">
        <f t="shared" si="18"/>
        <v>700001-1500000</v>
      </c>
    </row>
    <row r="206" spans="1:17" x14ac:dyDescent="0.25">
      <c r="A206" s="2">
        <v>40666</v>
      </c>
      <c r="B206" t="str">
        <f t="shared" si="19"/>
        <v>May</v>
      </c>
      <c r="C206">
        <f t="shared" si="20"/>
        <v>2011</v>
      </c>
      <c r="D206" t="s">
        <v>269</v>
      </c>
      <c r="E206">
        <v>51</v>
      </c>
      <c r="F206" t="s">
        <v>10</v>
      </c>
      <c r="G206" t="s">
        <v>197</v>
      </c>
      <c r="H206" t="s">
        <v>206</v>
      </c>
      <c r="I206" s="3">
        <f t="shared" si="16"/>
        <v>84231.673179187987</v>
      </c>
      <c r="J206" s="3">
        <f t="shared" si="15"/>
        <v>2526950.1953756395</v>
      </c>
      <c r="K206" t="str">
        <f>VLOOKUP(E206,'Grouping Master'!A$2:H$102,8)</f>
        <v>51-60 Years</v>
      </c>
      <c r="L206" t="s">
        <v>795</v>
      </c>
      <c r="M206" t="s">
        <v>747</v>
      </c>
      <c r="N206" t="s">
        <v>776</v>
      </c>
      <c r="O206" t="s">
        <v>765</v>
      </c>
      <c r="P206">
        <f t="shared" si="17"/>
        <v>1700000</v>
      </c>
      <c r="Q206" t="str">
        <f t="shared" si="18"/>
        <v>More than 1500000</v>
      </c>
    </row>
    <row r="207" spans="1:17" x14ac:dyDescent="0.25">
      <c r="A207" s="2">
        <v>40604</v>
      </c>
      <c r="B207" t="str">
        <f t="shared" si="19"/>
        <v>March</v>
      </c>
      <c r="C207">
        <f t="shared" si="20"/>
        <v>2011</v>
      </c>
      <c r="D207" t="s">
        <v>270</v>
      </c>
      <c r="E207">
        <v>53</v>
      </c>
      <c r="F207" t="s">
        <v>10</v>
      </c>
      <c r="G207" t="s">
        <v>197</v>
      </c>
      <c r="H207" t="s">
        <v>206</v>
      </c>
      <c r="I207" s="3">
        <f t="shared" si="16"/>
        <v>88443.256838147383</v>
      </c>
      <c r="J207" s="3">
        <f t="shared" si="15"/>
        <v>2653297.7051444217</v>
      </c>
      <c r="K207" t="str">
        <f>VLOOKUP(E207,'Grouping Master'!A$2:H$102,8)</f>
        <v>51-60 Years</v>
      </c>
      <c r="L207" t="s">
        <v>795</v>
      </c>
      <c r="M207" t="s">
        <v>747</v>
      </c>
      <c r="N207" t="s">
        <v>776</v>
      </c>
      <c r="O207" t="s">
        <v>765</v>
      </c>
      <c r="P207">
        <f t="shared" si="17"/>
        <v>1700000</v>
      </c>
      <c r="Q207" t="str">
        <f t="shared" si="18"/>
        <v>More than 1500000</v>
      </c>
    </row>
    <row r="208" spans="1:17" x14ac:dyDescent="0.25">
      <c r="A208" s="2">
        <v>40648</v>
      </c>
      <c r="B208" t="str">
        <f t="shared" si="19"/>
        <v>April</v>
      </c>
      <c r="C208">
        <f t="shared" si="20"/>
        <v>2011</v>
      </c>
      <c r="D208" t="s">
        <v>271</v>
      </c>
      <c r="E208">
        <v>55</v>
      </c>
      <c r="F208" t="s">
        <v>10</v>
      </c>
      <c r="G208" t="s">
        <v>197</v>
      </c>
      <c r="H208" t="s">
        <v>206</v>
      </c>
      <c r="I208" s="3">
        <f t="shared" si="16"/>
        <v>92865.419680054751</v>
      </c>
      <c r="J208" s="3">
        <f t="shared" si="15"/>
        <v>2785962.5904016425</v>
      </c>
      <c r="K208" t="str">
        <f>VLOOKUP(E208,'Grouping Master'!A$2:H$102,8)</f>
        <v>51-60 Years</v>
      </c>
      <c r="L208" t="s">
        <v>795</v>
      </c>
      <c r="M208" t="s">
        <v>747</v>
      </c>
      <c r="N208" t="s">
        <v>776</v>
      </c>
      <c r="O208" t="s">
        <v>765</v>
      </c>
      <c r="P208">
        <f t="shared" si="17"/>
        <v>1700000</v>
      </c>
      <c r="Q208" t="str">
        <f t="shared" si="18"/>
        <v>More than 1500000</v>
      </c>
    </row>
    <row r="209" spans="1:17" x14ac:dyDescent="0.25">
      <c r="A209" s="2">
        <v>40687</v>
      </c>
      <c r="B209" t="str">
        <f t="shared" si="19"/>
        <v>May</v>
      </c>
      <c r="C209">
        <f t="shared" si="20"/>
        <v>2011</v>
      </c>
      <c r="D209" t="s">
        <v>272</v>
      </c>
      <c r="E209">
        <v>57</v>
      </c>
      <c r="F209" t="s">
        <v>10</v>
      </c>
      <c r="G209" t="s">
        <v>197</v>
      </c>
      <c r="H209" t="s">
        <v>206</v>
      </c>
      <c r="I209" s="3">
        <f t="shared" si="16"/>
        <v>97508.690664057489</v>
      </c>
      <c r="J209" s="3">
        <f t="shared" si="15"/>
        <v>2925260.7199217249</v>
      </c>
      <c r="K209" t="str">
        <f>VLOOKUP(E209,'Grouping Master'!A$2:H$102,8)</f>
        <v>51-60 Years</v>
      </c>
      <c r="L209" t="s">
        <v>795</v>
      </c>
      <c r="M209" t="s">
        <v>747</v>
      </c>
      <c r="N209" t="s">
        <v>776</v>
      </c>
      <c r="O209" t="s">
        <v>765</v>
      </c>
      <c r="P209">
        <f t="shared" si="17"/>
        <v>1700000</v>
      </c>
      <c r="Q209" t="str">
        <f t="shared" si="18"/>
        <v>More than 1500000</v>
      </c>
    </row>
    <row r="210" spans="1:17" x14ac:dyDescent="0.25">
      <c r="A210" s="2">
        <v>40781</v>
      </c>
      <c r="B210" t="str">
        <f t="shared" si="19"/>
        <v>August</v>
      </c>
      <c r="C210">
        <f t="shared" si="20"/>
        <v>2011</v>
      </c>
      <c r="D210" t="s">
        <v>273</v>
      </c>
      <c r="E210">
        <v>59</v>
      </c>
      <c r="F210" t="s">
        <v>10</v>
      </c>
      <c r="G210" t="s">
        <v>197</v>
      </c>
      <c r="H210" t="s">
        <v>206</v>
      </c>
      <c r="I210" s="3">
        <f t="shared" si="16"/>
        <v>102384.12519726036</v>
      </c>
      <c r="J210" s="3">
        <f t="shared" si="15"/>
        <v>3071523.7559178108</v>
      </c>
      <c r="K210" t="str">
        <f>VLOOKUP(E210,'Grouping Master'!A$2:H$102,8)</f>
        <v>51-60 Years</v>
      </c>
      <c r="L210" t="s">
        <v>795</v>
      </c>
      <c r="M210" t="s">
        <v>747</v>
      </c>
      <c r="N210" t="s">
        <v>776</v>
      </c>
      <c r="O210" t="s">
        <v>765</v>
      </c>
      <c r="P210">
        <f t="shared" si="17"/>
        <v>1700000</v>
      </c>
      <c r="Q210" t="str">
        <f t="shared" si="18"/>
        <v>More than 1500000</v>
      </c>
    </row>
    <row r="211" spans="1:17" x14ac:dyDescent="0.25">
      <c r="A211" s="2">
        <v>40660</v>
      </c>
      <c r="B211" t="str">
        <f t="shared" si="19"/>
        <v>April</v>
      </c>
      <c r="C211">
        <f t="shared" si="20"/>
        <v>2011</v>
      </c>
      <c r="D211" t="s">
        <v>274</v>
      </c>
      <c r="E211">
        <v>61</v>
      </c>
      <c r="F211" t="s">
        <v>10</v>
      </c>
      <c r="G211" t="s">
        <v>197</v>
      </c>
      <c r="H211" t="s">
        <v>206</v>
      </c>
      <c r="I211" s="3">
        <f t="shared" si="16"/>
        <v>107503.33145712339</v>
      </c>
      <c r="J211" s="3">
        <f t="shared" si="15"/>
        <v>3225099.9437137018</v>
      </c>
      <c r="K211" t="str">
        <f>VLOOKUP(E211,'Grouping Master'!A$2:H$102,8)</f>
        <v>60+ Years</v>
      </c>
      <c r="L211" t="s">
        <v>795</v>
      </c>
      <c r="M211" t="s">
        <v>747</v>
      </c>
      <c r="N211" t="s">
        <v>776</v>
      </c>
      <c r="O211" t="s">
        <v>765</v>
      </c>
      <c r="P211">
        <f t="shared" si="17"/>
        <v>100000</v>
      </c>
      <c r="Q211" t="str">
        <f t="shared" si="18"/>
        <v>100000-500000</v>
      </c>
    </row>
    <row r="212" spans="1:17" x14ac:dyDescent="0.25">
      <c r="A212" s="2">
        <v>40687</v>
      </c>
      <c r="B212" t="str">
        <f t="shared" si="19"/>
        <v>May</v>
      </c>
      <c r="C212">
        <f t="shared" si="20"/>
        <v>2011</v>
      </c>
      <c r="D212" t="s">
        <v>275</v>
      </c>
      <c r="E212">
        <v>63</v>
      </c>
      <c r="F212" t="s">
        <v>10</v>
      </c>
      <c r="G212" t="s">
        <v>197</v>
      </c>
      <c r="H212" t="s">
        <v>206</v>
      </c>
      <c r="I212" s="3">
        <f t="shared" si="16"/>
        <v>112878.49802997957</v>
      </c>
      <c r="J212" s="3">
        <f t="shared" si="15"/>
        <v>3386354.940899387</v>
      </c>
      <c r="K212" t="str">
        <f>VLOOKUP(E212,'Grouping Master'!A$2:H$102,8)</f>
        <v>60+ Years</v>
      </c>
      <c r="L212" t="s">
        <v>795</v>
      </c>
      <c r="M212" t="s">
        <v>747</v>
      </c>
      <c r="N212" t="s">
        <v>776</v>
      </c>
      <c r="O212" t="s">
        <v>765</v>
      </c>
      <c r="P212">
        <f t="shared" si="17"/>
        <v>100000</v>
      </c>
      <c r="Q212" t="str">
        <f t="shared" si="18"/>
        <v>100000-500000</v>
      </c>
    </row>
    <row r="213" spans="1:17" x14ac:dyDescent="0.25">
      <c r="A213" s="2">
        <v>40685</v>
      </c>
      <c r="B213" t="str">
        <f t="shared" si="19"/>
        <v>May</v>
      </c>
      <c r="C213">
        <f t="shared" si="20"/>
        <v>2011</v>
      </c>
      <c r="D213" t="s">
        <v>276</v>
      </c>
      <c r="E213">
        <v>65</v>
      </c>
      <c r="F213" t="s">
        <v>10</v>
      </c>
      <c r="G213" t="s">
        <v>197</v>
      </c>
      <c r="H213" t="s">
        <v>206</v>
      </c>
      <c r="I213" s="3">
        <f t="shared" si="16"/>
        <v>118522.42293147855</v>
      </c>
      <c r="J213" s="3">
        <f t="shared" si="15"/>
        <v>3555672.6879443564</v>
      </c>
      <c r="K213" t="str">
        <f>VLOOKUP(E213,'Grouping Master'!A$2:H$102,8)</f>
        <v>60+ Years</v>
      </c>
      <c r="L213" t="s">
        <v>795</v>
      </c>
      <c r="M213" t="s">
        <v>747</v>
      </c>
      <c r="N213" t="s">
        <v>776</v>
      </c>
      <c r="O213" t="s">
        <v>765</v>
      </c>
      <c r="P213">
        <f t="shared" si="17"/>
        <v>100000</v>
      </c>
      <c r="Q213" t="str">
        <f t="shared" si="18"/>
        <v>100000-500000</v>
      </c>
    </row>
    <row r="214" spans="1:17" x14ac:dyDescent="0.25">
      <c r="A214" s="2">
        <v>40632</v>
      </c>
      <c r="B214" t="str">
        <f t="shared" si="19"/>
        <v>March</v>
      </c>
      <c r="C214">
        <f t="shared" si="20"/>
        <v>2011</v>
      </c>
      <c r="D214" t="s">
        <v>277</v>
      </c>
      <c r="E214">
        <v>67</v>
      </c>
      <c r="F214" t="s">
        <v>10</v>
      </c>
      <c r="G214" t="s">
        <v>197</v>
      </c>
      <c r="H214" t="s">
        <v>206</v>
      </c>
      <c r="I214" s="3">
        <f t="shared" si="16"/>
        <v>124448.54407805248</v>
      </c>
      <c r="J214" s="3">
        <f t="shared" si="15"/>
        <v>3733456.3223415744</v>
      </c>
      <c r="K214" t="str">
        <f>VLOOKUP(E214,'Grouping Master'!A$2:H$102,8)</f>
        <v>60+ Years</v>
      </c>
      <c r="L214" t="s">
        <v>795</v>
      </c>
      <c r="M214" t="s">
        <v>747</v>
      </c>
      <c r="N214" t="s">
        <v>776</v>
      </c>
      <c r="O214" t="s">
        <v>765</v>
      </c>
      <c r="P214">
        <f t="shared" si="17"/>
        <v>100000</v>
      </c>
      <c r="Q214" t="str">
        <f t="shared" si="18"/>
        <v>100000-500000</v>
      </c>
    </row>
    <row r="215" spans="1:17" x14ac:dyDescent="0.25">
      <c r="A215" s="2">
        <v>40648</v>
      </c>
      <c r="B215" t="str">
        <f t="shared" si="19"/>
        <v>April</v>
      </c>
      <c r="C215">
        <f t="shared" si="20"/>
        <v>2011</v>
      </c>
      <c r="D215" t="s">
        <v>278</v>
      </c>
      <c r="E215">
        <v>65</v>
      </c>
      <c r="F215" t="s">
        <v>7</v>
      </c>
      <c r="G215" t="s">
        <v>197</v>
      </c>
      <c r="H215" t="s">
        <v>206</v>
      </c>
      <c r="I215" s="3">
        <f t="shared" si="16"/>
        <v>130670.97128195511</v>
      </c>
      <c r="J215" s="3">
        <f t="shared" si="15"/>
        <v>3920129.1384586534</v>
      </c>
      <c r="K215" t="str">
        <f>VLOOKUP(E215,'Grouping Master'!A$2:H$102,8)</f>
        <v>60+ Years</v>
      </c>
      <c r="L215" t="s">
        <v>795</v>
      </c>
      <c r="M215" t="s">
        <v>747</v>
      </c>
      <c r="N215" t="s">
        <v>776</v>
      </c>
      <c r="O215" t="s">
        <v>765</v>
      </c>
      <c r="P215">
        <f t="shared" si="17"/>
        <v>100000</v>
      </c>
      <c r="Q215" t="str">
        <f t="shared" si="18"/>
        <v>100000-500000</v>
      </c>
    </row>
    <row r="216" spans="1:17" x14ac:dyDescent="0.25">
      <c r="A216" s="2">
        <v>40617</v>
      </c>
      <c r="B216" t="str">
        <f t="shared" si="19"/>
        <v>March</v>
      </c>
      <c r="C216">
        <f t="shared" si="20"/>
        <v>2011</v>
      </c>
      <c r="D216" t="s">
        <v>279</v>
      </c>
      <c r="E216">
        <v>63</v>
      </c>
      <c r="F216" t="s">
        <v>7</v>
      </c>
      <c r="G216" t="s">
        <v>197</v>
      </c>
      <c r="H216" t="s">
        <v>206</v>
      </c>
      <c r="I216" s="3">
        <f t="shared" si="16"/>
        <v>137204.51984605286</v>
      </c>
      <c r="J216" s="3">
        <f t="shared" si="15"/>
        <v>4116135.5953815859</v>
      </c>
      <c r="K216" t="str">
        <f>VLOOKUP(E216,'Grouping Master'!A$2:H$102,8)</f>
        <v>60+ Years</v>
      </c>
      <c r="L216" t="s">
        <v>795</v>
      </c>
      <c r="M216" t="s">
        <v>747</v>
      </c>
      <c r="N216" t="s">
        <v>776</v>
      </c>
      <c r="O216" t="s">
        <v>765</v>
      </c>
      <c r="P216">
        <f t="shared" si="17"/>
        <v>100000</v>
      </c>
      <c r="Q216" t="str">
        <f t="shared" si="18"/>
        <v>100000-500000</v>
      </c>
    </row>
    <row r="217" spans="1:17" x14ac:dyDescent="0.25">
      <c r="A217" s="2">
        <v>40689</v>
      </c>
      <c r="B217" t="str">
        <f t="shared" si="19"/>
        <v>May</v>
      </c>
      <c r="C217">
        <f t="shared" si="20"/>
        <v>2011</v>
      </c>
      <c r="D217" t="s">
        <v>280</v>
      </c>
      <c r="E217">
        <v>61</v>
      </c>
      <c r="F217" t="s">
        <v>7</v>
      </c>
      <c r="G217" t="s">
        <v>197</v>
      </c>
      <c r="H217" t="s">
        <v>206</v>
      </c>
      <c r="I217" s="3">
        <f t="shared" si="16"/>
        <v>144064.74583835551</v>
      </c>
      <c r="J217" s="3">
        <f t="shared" si="15"/>
        <v>4321942.3751506656</v>
      </c>
      <c r="K217" t="str">
        <f>VLOOKUP(E217,'Grouping Master'!A$2:H$102,8)</f>
        <v>60+ Years</v>
      </c>
      <c r="L217" t="s">
        <v>795</v>
      </c>
      <c r="M217" t="s">
        <v>747</v>
      </c>
      <c r="N217" t="s">
        <v>776</v>
      </c>
      <c r="O217" t="s">
        <v>765</v>
      </c>
      <c r="P217">
        <f t="shared" si="17"/>
        <v>100000</v>
      </c>
      <c r="Q217" t="str">
        <f t="shared" si="18"/>
        <v>100000-500000</v>
      </c>
    </row>
    <row r="218" spans="1:17" x14ac:dyDescent="0.25">
      <c r="A218" s="2">
        <v>40649</v>
      </c>
      <c r="B218" t="str">
        <f t="shared" si="19"/>
        <v>April</v>
      </c>
      <c r="C218">
        <f t="shared" si="20"/>
        <v>2011</v>
      </c>
      <c r="D218" t="s">
        <v>281</v>
      </c>
      <c r="E218">
        <v>59</v>
      </c>
      <c r="F218" t="s">
        <v>7</v>
      </c>
      <c r="G218" t="s">
        <v>197</v>
      </c>
      <c r="H218" t="s">
        <v>206</v>
      </c>
      <c r="I218" s="3">
        <f t="shared" si="16"/>
        <v>151267.98313027329</v>
      </c>
      <c r="J218" s="3">
        <f t="shared" si="15"/>
        <v>4538039.4939081986</v>
      </c>
      <c r="K218" t="str">
        <f>VLOOKUP(E218,'Grouping Master'!A$2:H$102,8)</f>
        <v>51-60 Years</v>
      </c>
      <c r="L218" t="s">
        <v>795</v>
      </c>
      <c r="M218" t="s">
        <v>747</v>
      </c>
      <c r="N218" t="s">
        <v>776</v>
      </c>
      <c r="O218" t="s">
        <v>765</v>
      </c>
      <c r="P218">
        <f t="shared" si="17"/>
        <v>1700000</v>
      </c>
      <c r="Q218" t="str">
        <f t="shared" si="18"/>
        <v>More than 1500000</v>
      </c>
    </row>
    <row r="219" spans="1:17" x14ac:dyDescent="0.25">
      <c r="A219" s="2">
        <v>40627</v>
      </c>
      <c r="B219" t="str">
        <f t="shared" si="19"/>
        <v>March</v>
      </c>
      <c r="C219">
        <f t="shared" si="20"/>
        <v>2011</v>
      </c>
      <c r="D219" t="s">
        <v>282</v>
      </c>
      <c r="E219">
        <v>57</v>
      </c>
      <c r="F219" t="s">
        <v>7</v>
      </c>
      <c r="G219" t="s">
        <v>197</v>
      </c>
      <c r="H219" t="s">
        <v>206</v>
      </c>
      <c r="I219" s="3">
        <f t="shared" si="16"/>
        <v>158831.38228678697</v>
      </c>
      <c r="J219" s="3">
        <f t="shared" si="15"/>
        <v>4764941.4686036091</v>
      </c>
      <c r="K219" t="str">
        <f>VLOOKUP(E219,'Grouping Master'!A$2:H$102,8)</f>
        <v>51-60 Years</v>
      </c>
      <c r="L219" t="s">
        <v>795</v>
      </c>
      <c r="M219" t="s">
        <v>747</v>
      </c>
      <c r="N219" t="s">
        <v>776</v>
      </c>
      <c r="O219" t="s">
        <v>765</v>
      </c>
      <c r="P219">
        <f t="shared" si="17"/>
        <v>1700000</v>
      </c>
      <c r="Q219" t="str">
        <f t="shared" si="18"/>
        <v>More than 1500000</v>
      </c>
    </row>
    <row r="220" spans="1:17" x14ac:dyDescent="0.25">
      <c r="A220" s="2">
        <v>40781</v>
      </c>
      <c r="B220" t="str">
        <f t="shared" si="19"/>
        <v>August</v>
      </c>
      <c r="C220">
        <f t="shared" si="20"/>
        <v>2011</v>
      </c>
      <c r="D220" t="s">
        <v>283</v>
      </c>
      <c r="E220">
        <v>55</v>
      </c>
      <c r="F220" t="s">
        <v>7</v>
      </c>
      <c r="G220" t="s">
        <v>197</v>
      </c>
      <c r="H220" t="s">
        <v>206</v>
      </c>
      <c r="I220" s="3">
        <f t="shared" si="16"/>
        <v>166772.95140112634</v>
      </c>
      <c r="J220" s="3">
        <f t="shared" si="15"/>
        <v>5003188.5420337897</v>
      </c>
      <c r="K220" t="str">
        <f>VLOOKUP(E220,'Grouping Master'!A$2:H$102,8)</f>
        <v>51-60 Years</v>
      </c>
      <c r="L220" t="s">
        <v>795</v>
      </c>
      <c r="M220" t="s">
        <v>747</v>
      </c>
      <c r="N220" t="s">
        <v>776</v>
      </c>
      <c r="O220" t="s">
        <v>765</v>
      </c>
      <c r="P220">
        <f t="shared" si="17"/>
        <v>1700000</v>
      </c>
      <c r="Q220" t="str">
        <f t="shared" si="18"/>
        <v>More than 1500000</v>
      </c>
    </row>
    <row r="221" spans="1:17" x14ac:dyDescent="0.25">
      <c r="A221" s="2">
        <v>40676</v>
      </c>
      <c r="B221" t="str">
        <f t="shared" si="19"/>
        <v>May</v>
      </c>
      <c r="C221">
        <f t="shared" si="20"/>
        <v>2011</v>
      </c>
      <c r="D221" t="s">
        <v>284</v>
      </c>
      <c r="E221">
        <v>53</v>
      </c>
      <c r="F221" t="s">
        <v>7</v>
      </c>
      <c r="G221" t="s">
        <v>197</v>
      </c>
      <c r="H221" t="s">
        <v>206</v>
      </c>
      <c r="I221" s="3">
        <v>35000</v>
      </c>
      <c r="J221" s="3">
        <f t="shared" ref="J221:J240" si="21">I221*30</f>
        <v>1050000</v>
      </c>
      <c r="K221" t="str">
        <f>VLOOKUP(E221,'Grouping Master'!A$2:H$102,8)</f>
        <v>51-60 Years</v>
      </c>
      <c r="L221" t="s">
        <v>795</v>
      </c>
      <c r="M221" t="s">
        <v>747</v>
      </c>
      <c r="N221" t="s">
        <v>776</v>
      </c>
      <c r="O221" t="s">
        <v>765</v>
      </c>
      <c r="P221">
        <f t="shared" si="17"/>
        <v>1700000</v>
      </c>
      <c r="Q221" t="str">
        <f t="shared" si="18"/>
        <v>More than 1500000</v>
      </c>
    </row>
    <row r="222" spans="1:17" x14ac:dyDescent="0.25">
      <c r="A222" s="2">
        <v>40787</v>
      </c>
      <c r="B222" t="str">
        <f t="shared" si="19"/>
        <v>September</v>
      </c>
      <c r="C222">
        <f t="shared" si="20"/>
        <v>2011</v>
      </c>
      <c r="D222" t="s">
        <v>285</v>
      </c>
      <c r="E222">
        <v>51</v>
      </c>
      <c r="F222" t="s">
        <v>7</v>
      </c>
      <c r="G222" t="s">
        <v>197</v>
      </c>
      <c r="H222" t="s">
        <v>206</v>
      </c>
      <c r="I222" s="3">
        <v>35001</v>
      </c>
      <c r="J222" s="3">
        <f t="shared" si="21"/>
        <v>1050030</v>
      </c>
      <c r="K222" t="str">
        <f>VLOOKUP(E222,'Grouping Master'!A$2:H$102,8)</f>
        <v>51-60 Years</v>
      </c>
      <c r="L222" t="s">
        <v>795</v>
      </c>
      <c r="M222" t="s">
        <v>747</v>
      </c>
      <c r="N222" t="s">
        <v>776</v>
      </c>
      <c r="O222" t="s">
        <v>765</v>
      </c>
      <c r="P222">
        <f t="shared" si="17"/>
        <v>1700000</v>
      </c>
      <c r="Q222" t="str">
        <f t="shared" si="18"/>
        <v>More than 1500000</v>
      </c>
    </row>
    <row r="223" spans="1:17" x14ac:dyDescent="0.25">
      <c r="A223" s="2">
        <v>40680</v>
      </c>
      <c r="B223" t="str">
        <f t="shared" si="19"/>
        <v>May</v>
      </c>
      <c r="C223">
        <f t="shared" si="20"/>
        <v>2011</v>
      </c>
      <c r="D223" t="s">
        <v>286</v>
      </c>
      <c r="E223">
        <v>49</v>
      </c>
      <c r="F223" t="s">
        <v>7</v>
      </c>
      <c r="G223" t="s">
        <v>197</v>
      </c>
      <c r="H223" t="s">
        <v>206</v>
      </c>
      <c r="I223" s="3">
        <v>35002</v>
      </c>
      <c r="J223" s="3">
        <f t="shared" si="21"/>
        <v>1050060</v>
      </c>
      <c r="K223" t="str">
        <f>VLOOKUP(E223,'Grouping Master'!A$2:H$102,8)</f>
        <v>41-50 Years</v>
      </c>
      <c r="L223" t="s">
        <v>795</v>
      </c>
      <c r="M223" t="s">
        <v>747</v>
      </c>
      <c r="N223" t="s">
        <v>776</v>
      </c>
      <c r="O223" t="s">
        <v>765</v>
      </c>
      <c r="P223">
        <f t="shared" si="17"/>
        <v>1500000</v>
      </c>
      <c r="Q223" t="str">
        <f t="shared" si="18"/>
        <v>700001-1500000</v>
      </c>
    </row>
    <row r="224" spans="1:17" x14ac:dyDescent="0.25">
      <c r="A224" s="2">
        <v>40654</v>
      </c>
      <c r="B224" t="str">
        <f t="shared" si="19"/>
        <v>April</v>
      </c>
      <c r="C224">
        <f t="shared" si="20"/>
        <v>2011</v>
      </c>
      <c r="D224" t="s">
        <v>287</v>
      </c>
      <c r="E224">
        <v>47</v>
      </c>
      <c r="F224" t="s">
        <v>7</v>
      </c>
      <c r="G224" t="s">
        <v>197</v>
      </c>
      <c r="H224" t="s">
        <v>206</v>
      </c>
      <c r="I224" s="3">
        <v>35003</v>
      </c>
      <c r="J224" s="3">
        <f t="shared" si="21"/>
        <v>1050090</v>
      </c>
      <c r="K224" t="str">
        <f>VLOOKUP(E224,'Grouping Master'!A$2:H$102,8)</f>
        <v>41-50 Years</v>
      </c>
      <c r="L224" t="s">
        <v>795</v>
      </c>
      <c r="M224" t="s">
        <v>747</v>
      </c>
      <c r="N224" t="s">
        <v>776</v>
      </c>
      <c r="O224" t="s">
        <v>765</v>
      </c>
      <c r="P224">
        <f t="shared" si="17"/>
        <v>1500000</v>
      </c>
      <c r="Q224" t="str">
        <f t="shared" si="18"/>
        <v>700001-1500000</v>
      </c>
    </row>
    <row r="225" spans="1:17" x14ac:dyDescent="0.25">
      <c r="A225" s="2">
        <v>40644</v>
      </c>
      <c r="B225" t="str">
        <f t="shared" si="19"/>
        <v>April</v>
      </c>
      <c r="C225">
        <f t="shared" si="20"/>
        <v>2011</v>
      </c>
      <c r="D225" t="s">
        <v>288</v>
      </c>
      <c r="E225">
        <v>45</v>
      </c>
      <c r="F225" t="s">
        <v>7</v>
      </c>
      <c r="G225" t="s">
        <v>197</v>
      </c>
      <c r="H225" t="s">
        <v>206</v>
      </c>
      <c r="I225" s="3">
        <v>35004</v>
      </c>
      <c r="J225" s="3">
        <f t="shared" si="21"/>
        <v>1050120</v>
      </c>
      <c r="K225" t="str">
        <f>VLOOKUP(E225,'Grouping Master'!A$2:H$102,8)</f>
        <v>41-50 Years</v>
      </c>
      <c r="L225" t="s">
        <v>795</v>
      </c>
      <c r="M225" t="s">
        <v>747</v>
      </c>
      <c r="N225" t="s">
        <v>776</v>
      </c>
      <c r="O225" t="s">
        <v>765</v>
      </c>
      <c r="P225">
        <f t="shared" si="17"/>
        <v>1500000</v>
      </c>
      <c r="Q225" t="str">
        <f t="shared" si="18"/>
        <v>700001-1500000</v>
      </c>
    </row>
    <row r="226" spans="1:17" x14ac:dyDescent="0.25">
      <c r="A226" s="2">
        <v>40678</v>
      </c>
      <c r="B226" t="str">
        <f t="shared" si="19"/>
        <v>May</v>
      </c>
      <c r="C226">
        <f t="shared" si="20"/>
        <v>2011</v>
      </c>
      <c r="D226" t="s">
        <v>289</v>
      </c>
      <c r="E226">
        <v>43</v>
      </c>
      <c r="F226" t="s">
        <v>7</v>
      </c>
      <c r="G226" t="s">
        <v>197</v>
      </c>
      <c r="H226" t="s">
        <v>206</v>
      </c>
      <c r="I226" s="3">
        <v>35005</v>
      </c>
      <c r="J226" s="3">
        <f t="shared" si="21"/>
        <v>1050150</v>
      </c>
      <c r="K226" t="str">
        <f>VLOOKUP(E226,'Grouping Master'!A$2:H$102,8)</f>
        <v>41-50 Years</v>
      </c>
      <c r="L226" t="s">
        <v>795</v>
      </c>
      <c r="M226" t="s">
        <v>750</v>
      </c>
      <c r="N226" t="s">
        <v>768</v>
      </c>
      <c r="O226" t="s">
        <v>746</v>
      </c>
      <c r="P226">
        <f t="shared" si="17"/>
        <v>1500000</v>
      </c>
      <c r="Q226" t="str">
        <f t="shared" si="18"/>
        <v>700001-1500000</v>
      </c>
    </row>
    <row r="227" spans="1:17" x14ac:dyDescent="0.25">
      <c r="A227" s="2">
        <v>40675</v>
      </c>
      <c r="B227" t="str">
        <f t="shared" si="19"/>
        <v>May</v>
      </c>
      <c r="C227">
        <f t="shared" si="20"/>
        <v>2011</v>
      </c>
      <c r="D227" t="s">
        <v>290</v>
      </c>
      <c r="E227">
        <v>41</v>
      </c>
      <c r="F227" t="s">
        <v>7</v>
      </c>
      <c r="G227" t="s">
        <v>197</v>
      </c>
      <c r="H227" t="s">
        <v>206</v>
      </c>
      <c r="I227" s="3">
        <v>35006</v>
      </c>
      <c r="J227" s="3">
        <f t="shared" si="21"/>
        <v>1050180</v>
      </c>
      <c r="K227" t="str">
        <f>VLOOKUP(E227,'Grouping Master'!A$2:H$102,8)</f>
        <v>41-50 Years</v>
      </c>
      <c r="L227" t="s">
        <v>795</v>
      </c>
      <c r="M227" t="s">
        <v>750</v>
      </c>
      <c r="N227" t="s">
        <v>773</v>
      </c>
      <c r="O227" t="s">
        <v>746</v>
      </c>
      <c r="P227">
        <f t="shared" si="17"/>
        <v>1500000</v>
      </c>
      <c r="Q227" t="str">
        <f t="shared" si="18"/>
        <v>700001-1500000</v>
      </c>
    </row>
    <row r="228" spans="1:17" x14ac:dyDescent="0.25">
      <c r="A228" s="2">
        <v>40673</v>
      </c>
      <c r="B228" t="str">
        <f t="shared" si="19"/>
        <v>May</v>
      </c>
      <c r="C228">
        <f t="shared" si="20"/>
        <v>2011</v>
      </c>
      <c r="D228" t="s">
        <v>291</v>
      </c>
      <c r="E228">
        <v>39</v>
      </c>
      <c r="F228" t="s">
        <v>7</v>
      </c>
      <c r="G228" t="s">
        <v>197</v>
      </c>
      <c r="H228" t="s">
        <v>206</v>
      </c>
      <c r="I228" s="3">
        <v>35007</v>
      </c>
      <c r="J228" s="3">
        <f t="shared" si="21"/>
        <v>1050210</v>
      </c>
      <c r="K228" t="str">
        <f>VLOOKUP(E228,'Grouping Master'!A$2:H$102,8)</f>
        <v>26-40 Years</v>
      </c>
      <c r="L228" t="s">
        <v>795</v>
      </c>
      <c r="M228" t="s">
        <v>747</v>
      </c>
      <c r="N228" t="s">
        <v>776</v>
      </c>
      <c r="O228" t="s">
        <v>765</v>
      </c>
      <c r="P228">
        <f t="shared" si="17"/>
        <v>700000</v>
      </c>
      <c r="Q228" t="str">
        <f t="shared" si="18"/>
        <v>500001-700000</v>
      </c>
    </row>
    <row r="229" spans="1:17" x14ac:dyDescent="0.25">
      <c r="A229" s="2">
        <v>40690</v>
      </c>
      <c r="B229" t="str">
        <f t="shared" si="19"/>
        <v>May</v>
      </c>
      <c r="C229">
        <f t="shared" si="20"/>
        <v>2011</v>
      </c>
      <c r="D229" t="s">
        <v>292</v>
      </c>
      <c r="E229">
        <v>37</v>
      </c>
      <c r="F229" t="s">
        <v>7</v>
      </c>
      <c r="G229" t="s">
        <v>197</v>
      </c>
      <c r="H229" t="s">
        <v>206</v>
      </c>
      <c r="I229" s="3">
        <v>35008</v>
      </c>
      <c r="J229" s="3">
        <f t="shared" si="21"/>
        <v>1050240</v>
      </c>
      <c r="K229" t="str">
        <f>VLOOKUP(E229,'Grouping Master'!A$2:H$102,8)</f>
        <v>26-40 Years</v>
      </c>
      <c r="L229" t="s">
        <v>795</v>
      </c>
      <c r="M229" t="s">
        <v>747</v>
      </c>
      <c r="N229" t="s">
        <v>776</v>
      </c>
      <c r="O229" t="s">
        <v>765</v>
      </c>
      <c r="P229">
        <f t="shared" si="17"/>
        <v>700000</v>
      </c>
      <c r="Q229" t="str">
        <f t="shared" si="18"/>
        <v>500001-700000</v>
      </c>
    </row>
    <row r="230" spans="1:17" x14ac:dyDescent="0.25">
      <c r="A230" s="2">
        <v>40645</v>
      </c>
      <c r="B230" t="str">
        <f t="shared" si="19"/>
        <v>April</v>
      </c>
      <c r="C230">
        <f t="shared" si="20"/>
        <v>2011</v>
      </c>
      <c r="D230" t="s">
        <v>293</v>
      </c>
      <c r="E230">
        <v>35</v>
      </c>
      <c r="F230" t="s">
        <v>7</v>
      </c>
      <c r="G230" t="s">
        <v>197</v>
      </c>
      <c r="H230" t="s">
        <v>206</v>
      </c>
      <c r="I230" s="3">
        <v>35009</v>
      </c>
      <c r="J230" s="3">
        <f t="shared" si="21"/>
        <v>1050270</v>
      </c>
      <c r="K230" t="str">
        <f>VLOOKUP(E230,'Grouping Master'!A$2:H$102,8)</f>
        <v>26-40 Years</v>
      </c>
      <c r="L230" t="s">
        <v>795</v>
      </c>
      <c r="M230" t="s">
        <v>747</v>
      </c>
      <c r="N230" t="s">
        <v>776</v>
      </c>
      <c r="O230" t="s">
        <v>765</v>
      </c>
      <c r="P230">
        <f t="shared" si="17"/>
        <v>700000</v>
      </c>
      <c r="Q230" t="str">
        <f t="shared" si="18"/>
        <v>500001-700000</v>
      </c>
    </row>
    <row r="231" spans="1:17" x14ac:dyDescent="0.25">
      <c r="A231" s="2">
        <v>40668</v>
      </c>
      <c r="B231" t="str">
        <f t="shared" si="19"/>
        <v>May</v>
      </c>
      <c r="C231">
        <f t="shared" si="20"/>
        <v>2011</v>
      </c>
      <c r="D231" t="s">
        <v>294</v>
      </c>
      <c r="E231">
        <v>33</v>
      </c>
      <c r="F231" t="s">
        <v>7</v>
      </c>
      <c r="G231" t="s">
        <v>197</v>
      </c>
      <c r="H231" t="s">
        <v>206</v>
      </c>
      <c r="I231" s="3">
        <v>35010</v>
      </c>
      <c r="J231" s="3">
        <f t="shared" si="21"/>
        <v>1050300</v>
      </c>
      <c r="K231" t="str">
        <f>VLOOKUP(E231,'Grouping Master'!A$2:H$102,8)</f>
        <v>26-40 Years</v>
      </c>
      <c r="L231" t="s">
        <v>795</v>
      </c>
      <c r="M231" t="s">
        <v>747</v>
      </c>
      <c r="N231" t="s">
        <v>776</v>
      </c>
      <c r="O231" t="s">
        <v>765</v>
      </c>
      <c r="P231">
        <f t="shared" si="17"/>
        <v>700000</v>
      </c>
      <c r="Q231" t="str">
        <f t="shared" si="18"/>
        <v>500001-700000</v>
      </c>
    </row>
    <row r="232" spans="1:17" x14ac:dyDescent="0.25">
      <c r="A232" s="2">
        <v>40648</v>
      </c>
      <c r="B232" t="str">
        <f t="shared" si="19"/>
        <v>April</v>
      </c>
      <c r="C232">
        <f t="shared" si="20"/>
        <v>2011</v>
      </c>
      <c r="D232" t="s">
        <v>295</v>
      </c>
      <c r="E232">
        <v>31</v>
      </c>
      <c r="F232" t="s">
        <v>7</v>
      </c>
      <c r="G232" t="s">
        <v>197</v>
      </c>
      <c r="H232" t="s">
        <v>206</v>
      </c>
      <c r="I232" s="3">
        <v>35011</v>
      </c>
      <c r="J232" s="3">
        <f t="shared" si="21"/>
        <v>1050330</v>
      </c>
      <c r="K232" t="str">
        <f>VLOOKUP(E232,'Grouping Master'!A$2:H$102,8)</f>
        <v>26-40 Years</v>
      </c>
      <c r="L232" t="s">
        <v>795</v>
      </c>
      <c r="M232" t="s">
        <v>747</v>
      </c>
      <c r="N232" t="s">
        <v>776</v>
      </c>
      <c r="O232" t="s">
        <v>765</v>
      </c>
      <c r="P232">
        <f t="shared" si="17"/>
        <v>700000</v>
      </c>
      <c r="Q232" t="str">
        <f t="shared" si="18"/>
        <v>500001-700000</v>
      </c>
    </row>
    <row r="233" spans="1:17" x14ac:dyDescent="0.25">
      <c r="A233" s="2">
        <v>40677</v>
      </c>
      <c r="B233" t="str">
        <f t="shared" si="19"/>
        <v>May</v>
      </c>
      <c r="C233">
        <f t="shared" si="20"/>
        <v>2011</v>
      </c>
      <c r="D233" t="s">
        <v>296</v>
      </c>
      <c r="E233">
        <v>29</v>
      </c>
      <c r="F233" t="s">
        <v>7</v>
      </c>
      <c r="G233" t="s">
        <v>197</v>
      </c>
      <c r="H233" t="s">
        <v>206</v>
      </c>
      <c r="I233" s="3">
        <v>35012</v>
      </c>
      <c r="J233" s="3">
        <f t="shared" si="21"/>
        <v>1050360</v>
      </c>
      <c r="K233" t="str">
        <f>VLOOKUP(E233,'Grouping Master'!A$2:H$102,8)</f>
        <v>26-40 Years</v>
      </c>
      <c r="L233" t="s">
        <v>795</v>
      </c>
      <c r="M233" t="s">
        <v>747</v>
      </c>
      <c r="N233" t="s">
        <v>776</v>
      </c>
      <c r="O233" t="s">
        <v>765</v>
      </c>
      <c r="P233">
        <f t="shared" si="17"/>
        <v>700000</v>
      </c>
      <c r="Q233" t="str">
        <f t="shared" si="18"/>
        <v>500001-700000</v>
      </c>
    </row>
    <row r="234" spans="1:17" x14ac:dyDescent="0.25">
      <c r="A234" s="2">
        <v>40654</v>
      </c>
      <c r="B234" t="str">
        <f t="shared" si="19"/>
        <v>April</v>
      </c>
      <c r="C234">
        <f t="shared" si="20"/>
        <v>2011</v>
      </c>
      <c r="D234" t="s">
        <v>297</v>
      </c>
      <c r="E234">
        <v>27</v>
      </c>
      <c r="F234" t="s">
        <v>7</v>
      </c>
      <c r="G234" t="s">
        <v>197</v>
      </c>
      <c r="H234" t="s">
        <v>206</v>
      </c>
      <c r="I234" s="3">
        <v>35013</v>
      </c>
      <c r="J234" s="3">
        <f t="shared" si="21"/>
        <v>1050390</v>
      </c>
      <c r="K234" t="str">
        <f>VLOOKUP(E234,'Grouping Master'!A$2:H$102,8)</f>
        <v>26-40 Years</v>
      </c>
      <c r="L234" t="s">
        <v>795</v>
      </c>
      <c r="M234" t="s">
        <v>747</v>
      </c>
      <c r="N234" t="s">
        <v>776</v>
      </c>
      <c r="O234" t="s">
        <v>765</v>
      </c>
      <c r="P234">
        <f t="shared" si="17"/>
        <v>700000</v>
      </c>
      <c r="Q234" t="str">
        <f t="shared" si="18"/>
        <v>500001-700000</v>
      </c>
    </row>
    <row r="235" spans="1:17" x14ac:dyDescent="0.25">
      <c r="A235" s="2">
        <v>40630</v>
      </c>
      <c r="B235" t="str">
        <f t="shared" si="19"/>
        <v>March</v>
      </c>
      <c r="C235">
        <f t="shared" si="20"/>
        <v>2011</v>
      </c>
      <c r="D235" t="s">
        <v>298</v>
      </c>
      <c r="E235">
        <v>25</v>
      </c>
      <c r="F235" t="s">
        <v>7</v>
      </c>
      <c r="G235" t="s">
        <v>197</v>
      </c>
      <c r="H235" t="s">
        <v>206</v>
      </c>
      <c r="I235" s="3">
        <v>35014</v>
      </c>
      <c r="J235" s="3">
        <f t="shared" si="21"/>
        <v>1050420</v>
      </c>
      <c r="K235" t="str">
        <f>VLOOKUP(E235,'Grouping Master'!A$2:H$102,8)</f>
        <v>19-25 Years</v>
      </c>
      <c r="L235" t="s">
        <v>795</v>
      </c>
      <c r="M235" t="s">
        <v>747</v>
      </c>
      <c r="N235" t="s">
        <v>776</v>
      </c>
      <c r="O235" t="s">
        <v>765</v>
      </c>
      <c r="P235">
        <f t="shared" si="17"/>
        <v>700000</v>
      </c>
      <c r="Q235" t="str">
        <f t="shared" si="18"/>
        <v>500001-700000</v>
      </c>
    </row>
    <row r="236" spans="1:17" x14ac:dyDescent="0.25">
      <c r="A236" s="2">
        <v>40744</v>
      </c>
      <c r="B236" t="str">
        <f t="shared" si="19"/>
        <v>July</v>
      </c>
      <c r="C236">
        <f t="shared" si="20"/>
        <v>2011</v>
      </c>
      <c r="D236" t="s">
        <v>299</v>
      </c>
      <c r="E236">
        <v>23</v>
      </c>
      <c r="F236" t="s">
        <v>7</v>
      </c>
      <c r="G236" t="s">
        <v>197</v>
      </c>
      <c r="H236" t="s">
        <v>206</v>
      </c>
      <c r="I236" s="3">
        <v>35015</v>
      </c>
      <c r="J236" s="3">
        <f t="shared" si="21"/>
        <v>1050450</v>
      </c>
      <c r="K236" t="str">
        <f>VLOOKUP(E236,'Grouping Master'!A$2:H$102,8)</f>
        <v>19-25 Years</v>
      </c>
      <c r="L236" t="s">
        <v>795</v>
      </c>
      <c r="M236" t="s">
        <v>747</v>
      </c>
      <c r="N236" t="s">
        <v>776</v>
      </c>
      <c r="O236" t="s">
        <v>765</v>
      </c>
      <c r="P236">
        <f t="shared" si="17"/>
        <v>700000</v>
      </c>
      <c r="Q236" t="str">
        <f t="shared" si="18"/>
        <v>500001-700000</v>
      </c>
    </row>
    <row r="237" spans="1:17" x14ac:dyDescent="0.25">
      <c r="A237" s="2">
        <v>40664</v>
      </c>
      <c r="B237" t="str">
        <f t="shared" si="19"/>
        <v>May</v>
      </c>
      <c r="C237">
        <f t="shared" si="20"/>
        <v>2011</v>
      </c>
      <c r="D237" t="s">
        <v>300</v>
      </c>
      <c r="E237">
        <v>21</v>
      </c>
      <c r="F237" t="s">
        <v>7</v>
      </c>
      <c r="G237" t="s">
        <v>197</v>
      </c>
      <c r="H237" t="s">
        <v>206</v>
      </c>
      <c r="I237" s="3">
        <v>35016</v>
      </c>
      <c r="J237" s="3">
        <f t="shared" si="21"/>
        <v>1050480</v>
      </c>
      <c r="K237" t="str">
        <f>VLOOKUP(E237,'Grouping Master'!A$2:H$102,8)</f>
        <v>19-25 Years</v>
      </c>
      <c r="L237" t="s">
        <v>795</v>
      </c>
      <c r="M237" t="s">
        <v>747</v>
      </c>
      <c r="N237" t="s">
        <v>776</v>
      </c>
      <c r="O237" t="s">
        <v>765</v>
      </c>
      <c r="P237">
        <f t="shared" si="17"/>
        <v>0</v>
      </c>
      <c r="Q237" t="str">
        <f t="shared" si="18"/>
        <v>Less than 100000</v>
      </c>
    </row>
    <row r="238" spans="1:17" x14ac:dyDescent="0.25">
      <c r="A238" s="2">
        <v>40681</v>
      </c>
      <c r="B238" t="str">
        <f t="shared" si="19"/>
        <v>May</v>
      </c>
      <c r="C238">
        <f t="shared" si="20"/>
        <v>2011</v>
      </c>
      <c r="D238" t="s">
        <v>301</v>
      </c>
      <c r="E238">
        <v>19</v>
      </c>
      <c r="F238" t="s">
        <v>7</v>
      </c>
      <c r="G238" t="s">
        <v>197</v>
      </c>
      <c r="H238" t="s">
        <v>206</v>
      </c>
      <c r="I238" s="3">
        <v>35017</v>
      </c>
      <c r="J238" s="3">
        <f t="shared" si="21"/>
        <v>1050510</v>
      </c>
      <c r="K238" t="str">
        <f>VLOOKUP(E238,'Grouping Master'!A$2:H$102,8)</f>
        <v>19-25 Years</v>
      </c>
      <c r="L238" t="s">
        <v>795</v>
      </c>
      <c r="M238" t="s">
        <v>750</v>
      </c>
      <c r="N238" t="s">
        <v>768</v>
      </c>
      <c r="O238" t="s">
        <v>746</v>
      </c>
      <c r="P238">
        <f t="shared" si="17"/>
        <v>0</v>
      </c>
      <c r="Q238" t="str">
        <f t="shared" si="18"/>
        <v>Less than 100000</v>
      </c>
    </row>
    <row r="239" spans="1:17" x14ac:dyDescent="0.25">
      <c r="A239" s="2">
        <v>40661</v>
      </c>
      <c r="B239" t="str">
        <f t="shared" si="19"/>
        <v>April</v>
      </c>
      <c r="C239">
        <f t="shared" si="20"/>
        <v>2011</v>
      </c>
      <c r="D239" t="s">
        <v>302</v>
      </c>
      <c r="E239">
        <f>E238+1</f>
        <v>20</v>
      </c>
      <c r="F239" t="s">
        <v>7</v>
      </c>
      <c r="G239" t="s">
        <v>197</v>
      </c>
      <c r="H239" t="s">
        <v>206</v>
      </c>
      <c r="I239" s="3">
        <v>35018</v>
      </c>
      <c r="J239" s="3">
        <f t="shared" si="21"/>
        <v>1050540</v>
      </c>
      <c r="K239" t="str">
        <f>VLOOKUP(E239,'Grouping Master'!A$2:H$102,8)</f>
        <v>19-25 Years</v>
      </c>
      <c r="L239" t="s">
        <v>795</v>
      </c>
      <c r="M239" t="s">
        <v>750</v>
      </c>
      <c r="N239" t="s">
        <v>773</v>
      </c>
      <c r="O239" t="s">
        <v>746</v>
      </c>
      <c r="P239">
        <f t="shared" si="17"/>
        <v>0</v>
      </c>
      <c r="Q239" t="str">
        <f t="shared" si="18"/>
        <v>Less than 100000</v>
      </c>
    </row>
    <row r="240" spans="1:17" x14ac:dyDescent="0.25">
      <c r="A240" s="2">
        <v>40747</v>
      </c>
      <c r="B240" t="str">
        <f t="shared" si="19"/>
        <v>July</v>
      </c>
      <c r="C240">
        <f t="shared" si="20"/>
        <v>2011</v>
      </c>
      <c r="D240" t="s">
        <v>303</v>
      </c>
      <c r="E240">
        <v>20</v>
      </c>
      <c r="F240" t="s">
        <v>7</v>
      </c>
      <c r="G240" t="s">
        <v>197</v>
      </c>
      <c r="H240" t="s">
        <v>206</v>
      </c>
      <c r="I240" s="3">
        <v>35019</v>
      </c>
      <c r="J240" s="3">
        <f t="shared" si="21"/>
        <v>1050570</v>
      </c>
      <c r="K240" t="str">
        <f>VLOOKUP(E240,'Grouping Master'!A$2:H$102,8)</f>
        <v>19-25 Years</v>
      </c>
      <c r="L240" t="s">
        <v>795</v>
      </c>
      <c r="M240" t="s">
        <v>747</v>
      </c>
      <c r="N240" t="s">
        <v>776</v>
      </c>
      <c r="O240" t="s">
        <v>765</v>
      </c>
      <c r="P240">
        <f t="shared" si="17"/>
        <v>0</v>
      </c>
      <c r="Q240" t="str">
        <f t="shared" si="18"/>
        <v>Less than 100000</v>
      </c>
    </row>
    <row r="241" spans="1:17" x14ac:dyDescent="0.25">
      <c r="A241" s="2">
        <v>40633</v>
      </c>
      <c r="B241" t="str">
        <f t="shared" si="19"/>
        <v>March</v>
      </c>
      <c r="C241">
        <f t="shared" si="20"/>
        <v>2011</v>
      </c>
      <c r="D241" t="s">
        <v>304</v>
      </c>
      <c r="E241">
        <f t="shared" ref="E241" si="22">E240+1</f>
        <v>21</v>
      </c>
      <c r="F241" t="s">
        <v>7</v>
      </c>
      <c r="G241" t="s">
        <v>197</v>
      </c>
      <c r="H241" t="s">
        <v>206</v>
      </c>
      <c r="I241" s="3">
        <v>45000</v>
      </c>
      <c r="J241" s="3">
        <f t="shared" ref="J241:J300" si="23">I241*30</f>
        <v>1350000</v>
      </c>
      <c r="K241" t="str">
        <f>VLOOKUP(E241,'Grouping Master'!A$2:H$102,8)</f>
        <v>19-25 Years</v>
      </c>
      <c r="L241" t="s">
        <v>795</v>
      </c>
      <c r="M241" t="s">
        <v>747</v>
      </c>
      <c r="N241" t="s">
        <v>776</v>
      </c>
      <c r="O241" t="s">
        <v>765</v>
      </c>
      <c r="P241">
        <f t="shared" si="17"/>
        <v>0</v>
      </c>
      <c r="Q241" t="str">
        <f t="shared" si="18"/>
        <v>Less than 100000</v>
      </c>
    </row>
    <row r="242" spans="1:17" x14ac:dyDescent="0.25">
      <c r="A242" s="2">
        <v>40684</v>
      </c>
      <c r="B242" t="str">
        <f t="shared" si="19"/>
        <v>May</v>
      </c>
      <c r="C242">
        <f t="shared" si="20"/>
        <v>2011</v>
      </c>
      <c r="D242" t="s">
        <v>305</v>
      </c>
      <c r="E242">
        <v>21</v>
      </c>
      <c r="F242" t="s">
        <v>7</v>
      </c>
      <c r="G242" t="s">
        <v>197</v>
      </c>
      <c r="H242" t="s">
        <v>206</v>
      </c>
      <c r="I242" s="3">
        <f>I241*1.02</f>
        <v>45900</v>
      </c>
      <c r="J242" s="3">
        <f t="shared" si="23"/>
        <v>1377000</v>
      </c>
      <c r="K242" t="str">
        <f>VLOOKUP(E242,'Grouping Master'!A$2:H$102,8)</f>
        <v>19-25 Years</v>
      </c>
      <c r="L242" t="s">
        <v>795</v>
      </c>
      <c r="M242" t="s">
        <v>747</v>
      </c>
      <c r="N242" t="s">
        <v>776</v>
      </c>
      <c r="O242" t="s">
        <v>765</v>
      </c>
      <c r="P242">
        <f t="shared" si="17"/>
        <v>0</v>
      </c>
      <c r="Q242" t="str">
        <f t="shared" si="18"/>
        <v>Less than 100000</v>
      </c>
    </row>
    <row r="243" spans="1:17" x14ac:dyDescent="0.25">
      <c r="A243" s="2">
        <v>40643</v>
      </c>
      <c r="B243" t="str">
        <f t="shared" si="19"/>
        <v>April</v>
      </c>
      <c r="C243">
        <f t="shared" si="20"/>
        <v>2011</v>
      </c>
      <c r="D243" t="s">
        <v>306</v>
      </c>
      <c r="E243">
        <f t="shared" ref="E243" si="24">E242+1</f>
        <v>22</v>
      </c>
      <c r="F243" t="s">
        <v>7</v>
      </c>
      <c r="G243" t="s">
        <v>197</v>
      </c>
      <c r="H243" t="s">
        <v>206</v>
      </c>
      <c r="I243" s="3">
        <f t="shared" ref="I243:I279" si="25">I242*1.02</f>
        <v>46818</v>
      </c>
      <c r="J243" s="3">
        <f t="shared" si="23"/>
        <v>1404540</v>
      </c>
      <c r="K243" t="str">
        <f>VLOOKUP(E243,'Grouping Master'!A$2:H$102,8)</f>
        <v>19-25 Years</v>
      </c>
      <c r="L243" t="s">
        <v>795</v>
      </c>
      <c r="M243" t="s">
        <v>747</v>
      </c>
      <c r="N243" t="s">
        <v>776</v>
      </c>
      <c r="O243" t="s">
        <v>765</v>
      </c>
      <c r="P243">
        <f t="shared" si="17"/>
        <v>700000</v>
      </c>
      <c r="Q243" t="str">
        <f t="shared" si="18"/>
        <v>500001-700000</v>
      </c>
    </row>
    <row r="244" spans="1:17" x14ac:dyDescent="0.25">
      <c r="A244" s="2">
        <v>40700</v>
      </c>
      <c r="B244" t="str">
        <f t="shared" si="19"/>
        <v>June</v>
      </c>
      <c r="C244">
        <f t="shared" si="20"/>
        <v>2011</v>
      </c>
      <c r="D244" t="s">
        <v>307</v>
      </c>
      <c r="E244">
        <v>22</v>
      </c>
      <c r="F244" t="s">
        <v>7</v>
      </c>
      <c r="G244" t="s">
        <v>197</v>
      </c>
      <c r="H244" t="s">
        <v>206</v>
      </c>
      <c r="I244" s="3">
        <f t="shared" si="25"/>
        <v>47754.36</v>
      </c>
      <c r="J244" s="3">
        <f t="shared" si="23"/>
        <v>1432630.8</v>
      </c>
      <c r="K244" t="str">
        <f>VLOOKUP(E244,'Grouping Master'!A$2:H$102,8)</f>
        <v>19-25 Years</v>
      </c>
      <c r="L244" t="s">
        <v>795</v>
      </c>
      <c r="M244" t="s">
        <v>747</v>
      </c>
      <c r="N244" t="s">
        <v>776</v>
      </c>
      <c r="O244" t="s">
        <v>765</v>
      </c>
      <c r="P244">
        <f t="shared" si="17"/>
        <v>700000</v>
      </c>
      <c r="Q244" t="str">
        <f t="shared" si="18"/>
        <v>500001-700000</v>
      </c>
    </row>
    <row r="245" spans="1:17" x14ac:dyDescent="0.25">
      <c r="A245" s="2">
        <v>40721</v>
      </c>
      <c r="B245" t="str">
        <f t="shared" si="19"/>
        <v>June</v>
      </c>
      <c r="C245">
        <f t="shared" si="20"/>
        <v>2011</v>
      </c>
      <c r="D245" t="s">
        <v>308</v>
      </c>
      <c r="E245">
        <f t="shared" ref="E245" si="26">E244+1</f>
        <v>23</v>
      </c>
      <c r="F245" t="s">
        <v>7</v>
      </c>
      <c r="G245" t="s">
        <v>197</v>
      </c>
      <c r="H245" t="s">
        <v>206</v>
      </c>
      <c r="I245" s="3">
        <f t="shared" si="25"/>
        <v>48709.447200000002</v>
      </c>
      <c r="J245" s="3">
        <f t="shared" si="23"/>
        <v>1461283.416</v>
      </c>
      <c r="K245" t="str">
        <f>VLOOKUP(E245,'Grouping Master'!A$2:H$102,8)</f>
        <v>19-25 Years</v>
      </c>
      <c r="L245" t="s">
        <v>795</v>
      </c>
      <c r="M245" t="s">
        <v>747</v>
      </c>
      <c r="N245" t="s">
        <v>776</v>
      </c>
      <c r="O245" t="s">
        <v>765</v>
      </c>
      <c r="P245">
        <f t="shared" si="17"/>
        <v>700000</v>
      </c>
      <c r="Q245" t="str">
        <f t="shared" si="18"/>
        <v>500001-700000</v>
      </c>
    </row>
    <row r="246" spans="1:17" x14ac:dyDescent="0.25">
      <c r="A246" s="2">
        <v>40751</v>
      </c>
      <c r="B246" t="str">
        <f t="shared" si="19"/>
        <v>July</v>
      </c>
      <c r="C246">
        <f t="shared" si="20"/>
        <v>2011</v>
      </c>
      <c r="D246" t="s">
        <v>309</v>
      </c>
      <c r="E246">
        <v>23</v>
      </c>
      <c r="F246" t="s">
        <v>7</v>
      </c>
      <c r="G246" t="s">
        <v>197</v>
      </c>
      <c r="H246" t="s">
        <v>206</v>
      </c>
      <c r="I246" s="3">
        <f t="shared" si="25"/>
        <v>49683.636144000004</v>
      </c>
      <c r="J246" s="3">
        <f t="shared" si="23"/>
        <v>1490509.0843200001</v>
      </c>
      <c r="K246" t="str">
        <f>VLOOKUP(E246,'Grouping Master'!A$2:H$102,8)</f>
        <v>19-25 Years</v>
      </c>
      <c r="L246" t="s">
        <v>795</v>
      </c>
      <c r="M246" t="s">
        <v>747</v>
      </c>
      <c r="N246" t="s">
        <v>776</v>
      </c>
      <c r="O246" t="s">
        <v>765</v>
      </c>
      <c r="P246">
        <f t="shared" si="17"/>
        <v>700000</v>
      </c>
      <c r="Q246" t="str">
        <f t="shared" si="18"/>
        <v>500001-700000</v>
      </c>
    </row>
    <row r="247" spans="1:17" x14ac:dyDescent="0.25">
      <c r="A247" s="2">
        <v>40784</v>
      </c>
      <c r="B247" t="str">
        <f t="shared" si="19"/>
        <v>August</v>
      </c>
      <c r="C247">
        <f t="shared" si="20"/>
        <v>2011</v>
      </c>
      <c r="D247" t="s">
        <v>310</v>
      </c>
      <c r="E247">
        <f t="shared" ref="E247" si="27">E246+1</f>
        <v>24</v>
      </c>
      <c r="F247" t="s">
        <v>7</v>
      </c>
      <c r="G247" t="s">
        <v>197</v>
      </c>
      <c r="H247" t="s">
        <v>206</v>
      </c>
      <c r="I247" s="3">
        <f t="shared" si="25"/>
        <v>50677.308866880005</v>
      </c>
      <c r="J247" s="3">
        <f t="shared" si="23"/>
        <v>1520319.2660064001</v>
      </c>
      <c r="K247" t="str">
        <f>VLOOKUP(E247,'Grouping Master'!A$2:H$102,8)</f>
        <v>19-25 Years</v>
      </c>
      <c r="L247" t="s">
        <v>795</v>
      </c>
      <c r="M247" t="s">
        <v>747</v>
      </c>
      <c r="N247" t="s">
        <v>776</v>
      </c>
      <c r="O247" t="s">
        <v>765</v>
      </c>
      <c r="P247">
        <f t="shared" si="17"/>
        <v>700000</v>
      </c>
      <c r="Q247" t="str">
        <f t="shared" si="18"/>
        <v>500001-700000</v>
      </c>
    </row>
    <row r="248" spans="1:17" x14ac:dyDescent="0.25">
      <c r="A248" s="2">
        <v>40641</v>
      </c>
      <c r="B248" t="str">
        <f t="shared" si="19"/>
        <v>April</v>
      </c>
      <c r="C248">
        <f t="shared" si="20"/>
        <v>2011</v>
      </c>
      <c r="D248" t="s">
        <v>311</v>
      </c>
      <c r="E248">
        <v>24</v>
      </c>
      <c r="F248" t="s">
        <v>7</v>
      </c>
      <c r="G248" t="s">
        <v>197</v>
      </c>
      <c r="H248" t="s">
        <v>206</v>
      </c>
      <c r="I248" s="3">
        <f t="shared" si="25"/>
        <v>51690.855044217606</v>
      </c>
      <c r="J248" s="3">
        <f t="shared" si="23"/>
        <v>1550725.6513265283</v>
      </c>
      <c r="K248" t="str">
        <f>VLOOKUP(E248,'Grouping Master'!A$2:H$102,8)</f>
        <v>19-25 Years</v>
      </c>
      <c r="L248" t="s">
        <v>795</v>
      </c>
      <c r="M248" t="s">
        <v>747</v>
      </c>
      <c r="N248" t="s">
        <v>776</v>
      </c>
      <c r="O248" t="s">
        <v>765</v>
      </c>
      <c r="P248">
        <f t="shared" si="17"/>
        <v>700000</v>
      </c>
      <c r="Q248" t="str">
        <f t="shared" si="18"/>
        <v>500001-700000</v>
      </c>
    </row>
    <row r="249" spans="1:17" x14ac:dyDescent="0.25">
      <c r="A249" s="2">
        <v>40680</v>
      </c>
      <c r="B249" t="str">
        <f t="shared" si="19"/>
        <v>May</v>
      </c>
      <c r="C249">
        <f t="shared" si="20"/>
        <v>2011</v>
      </c>
      <c r="D249" t="s">
        <v>312</v>
      </c>
      <c r="E249">
        <f t="shared" ref="E249" si="28">E248+1</f>
        <v>25</v>
      </c>
      <c r="F249" t="s">
        <v>7</v>
      </c>
      <c r="G249" t="s">
        <v>197</v>
      </c>
      <c r="H249" t="s">
        <v>206</v>
      </c>
      <c r="I249" s="3">
        <f t="shared" si="25"/>
        <v>52724.672145101962</v>
      </c>
      <c r="J249" s="3">
        <f t="shared" si="23"/>
        <v>1581740.1643530589</v>
      </c>
      <c r="K249" t="str">
        <f>VLOOKUP(E249,'Grouping Master'!A$2:H$102,8)</f>
        <v>19-25 Years</v>
      </c>
      <c r="L249" t="s">
        <v>795</v>
      </c>
      <c r="M249" t="s">
        <v>747</v>
      </c>
      <c r="N249" t="s">
        <v>776</v>
      </c>
      <c r="O249" t="s">
        <v>765</v>
      </c>
      <c r="P249">
        <f t="shared" si="17"/>
        <v>700000</v>
      </c>
      <c r="Q249" t="str">
        <f t="shared" si="18"/>
        <v>500001-700000</v>
      </c>
    </row>
    <row r="250" spans="1:17" x14ac:dyDescent="0.25">
      <c r="A250" s="2">
        <v>40780</v>
      </c>
      <c r="B250" t="str">
        <f t="shared" si="19"/>
        <v>August</v>
      </c>
      <c r="C250">
        <f t="shared" si="20"/>
        <v>2011</v>
      </c>
      <c r="D250" t="s">
        <v>313</v>
      </c>
      <c r="E250">
        <v>25</v>
      </c>
      <c r="F250" t="s">
        <v>7</v>
      </c>
      <c r="G250" t="s">
        <v>197</v>
      </c>
      <c r="H250" t="s">
        <v>206</v>
      </c>
      <c r="I250" s="3">
        <f t="shared" si="25"/>
        <v>53779.165588004005</v>
      </c>
      <c r="J250" s="3">
        <f t="shared" si="23"/>
        <v>1613374.9676401201</v>
      </c>
      <c r="K250" t="str">
        <f>VLOOKUP(E250,'Grouping Master'!A$2:H$102,8)</f>
        <v>19-25 Years</v>
      </c>
      <c r="L250" t="s">
        <v>795</v>
      </c>
      <c r="M250" t="s">
        <v>750</v>
      </c>
      <c r="N250" t="s">
        <v>768</v>
      </c>
      <c r="O250" t="s">
        <v>746</v>
      </c>
      <c r="P250">
        <f t="shared" si="17"/>
        <v>700000</v>
      </c>
      <c r="Q250" t="str">
        <f t="shared" si="18"/>
        <v>500001-700000</v>
      </c>
    </row>
    <row r="251" spans="1:17" x14ac:dyDescent="0.25">
      <c r="A251" s="2">
        <v>40654</v>
      </c>
      <c r="B251" t="str">
        <f t="shared" si="19"/>
        <v>April</v>
      </c>
      <c r="C251">
        <f t="shared" si="20"/>
        <v>2011</v>
      </c>
      <c r="D251" t="s">
        <v>314</v>
      </c>
      <c r="E251">
        <f t="shared" ref="E251" si="29">E250+1</f>
        <v>26</v>
      </c>
      <c r="F251" t="s">
        <v>7</v>
      </c>
      <c r="G251" t="s">
        <v>197</v>
      </c>
      <c r="H251" t="s">
        <v>206</v>
      </c>
      <c r="I251" s="3">
        <f t="shared" si="25"/>
        <v>54854.748899764083</v>
      </c>
      <c r="J251" s="3">
        <f t="shared" si="23"/>
        <v>1645642.4669929226</v>
      </c>
      <c r="K251" t="str">
        <f>VLOOKUP(E251,'Grouping Master'!A$2:H$102,8)</f>
        <v>26-40 Years</v>
      </c>
      <c r="L251" t="s">
        <v>795</v>
      </c>
      <c r="M251" t="s">
        <v>750</v>
      </c>
      <c r="N251" t="s">
        <v>773</v>
      </c>
      <c r="O251" t="s">
        <v>746</v>
      </c>
      <c r="P251">
        <f t="shared" si="17"/>
        <v>700000</v>
      </c>
      <c r="Q251" t="str">
        <f t="shared" si="18"/>
        <v>500001-700000</v>
      </c>
    </row>
    <row r="252" spans="1:17" x14ac:dyDescent="0.25">
      <c r="A252" s="2">
        <v>40670</v>
      </c>
      <c r="B252" t="str">
        <f t="shared" si="19"/>
        <v>May</v>
      </c>
      <c r="C252">
        <f t="shared" si="20"/>
        <v>2011</v>
      </c>
      <c r="D252" t="s">
        <v>315</v>
      </c>
      <c r="E252">
        <v>26</v>
      </c>
      <c r="F252" t="s">
        <v>7</v>
      </c>
      <c r="G252" t="s">
        <v>197</v>
      </c>
      <c r="H252" t="s">
        <v>206</v>
      </c>
      <c r="I252" s="3">
        <f t="shared" si="25"/>
        <v>55951.843877759369</v>
      </c>
      <c r="J252" s="3">
        <f t="shared" si="23"/>
        <v>1678555.316332781</v>
      </c>
      <c r="K252" t="str">
        <f>VLOOKUP(E252,'Grouping Master'!A$2:H$102,8)</f>
        <v>26-40 Years</v>
      </c>
      <c r="L252" t="s">
        <v>795</v>
      </c>
      <c r="M252" t="s">
        <v>774</v>
      </c>
      <c r="N252" t="s">
        <v>775</v>
      </c>
      <c r="O252" t="s">
        <v>746</v>
      </c>
      <c r="P252">
        <f t="shared" si="17"/>
        <v>700000</v>
      </c>
      <c r="Q252" t="str">
        <f t="shared" si="18"/>
        <v>500001-700000</v>
      </c>
    </row>
    <row r="253" spans="1:17" x14ac:dyDescent="0.25">
      <c r="A253" s="2">
        <v>40649</v>
      </c>
      <c r="B253" t="str">
        <f t="shared" si="19"/>
        <v>April</v>
      </c>
      <c r="C253">
        <f t="shared" si="20"/>
        <v>2011</v>
      </c>
      <c r="D253" t="s">
        <v>316</v>
      </c>
      <c r="E253">
        <f t="shared" ref="E253" si="30">E252+1</f>
        <v>27</v>
      </c>
      <c r="F253" t="s">
        <v>7</v>
      </c>
      <c r="G253" t="s">
        <v>197</v>
      </c>
      <c r="H253" t="s">
        <v>206</v>
      </c>
      <c r="I253" s="3">
        <f t="shared" si="25"/>
        <v>57070.88075531456</v>
      </c>
      <c r="J253" s="3">
        <f t="shared" si="23"/>
        <v>1712126.4226594367</v>
      </c>
      <c r="K253" t="str">
        <f>VLOOKUP(E253,'Grouping Master'!A$2:H$102,8)</f>
        <v>26-40 Years</v>
      </c>
      <c r="L253" t="s">
        <v>795</v>
      </c>
      <c r="M253" t="s">
        <v>752</v>
      </c>
      <c r="N253" t="s">
        <v>788</v>
      </c>
      <c r="O253" t="s">
        <v>746</v>
      </c>
      <c r="P253">
        <f t="shared" si="17"/>
        <v>700000</v>
      </c>
      <c r="Q253" t="str">
        <f t="shared" si="18"/>
        <v>500001-700000</v>
      </c>
    </row>
    <row r="254" spans="1:17" x14ac:dyDescent="0.25">
      <c r="A254" s="2">
        <v>40657</v>
      </c>
      <c r="B254" t="str">
        <f t="shared" si="19"/>
        <v>April</v>
      </c>
      <c r="C254">
        <f t="shared" si="20"/>
        <v>2011</v>
      </c>
      <c r="D254" t="s">
        <v>317</v>
      </c>
      <c r="E254">
        <v>27</v>
      </c>
      <c r="F254" t="s">
        <v>7</v>
      </c>
      <c r="G254" t="s">
        <v>197</v>
      </c>
      <c r="H254" t="s">
        <v>206</v>
      </c>
      <c r="I254" s="3">
        <f t="shared" si="25"/>
        <v>58212.298370420853</v>
      </c>
      <c r="J254" s="3">
        <f t="shared" si="23"/>
        <v>1746368.9511126257</v>
      </c>
      <c r="K254" t="str">
        <f>VLOOKUP(E254,'Grouping Master'!A$2:H$102,8)</f>
        <v>26-40 Years</v>
      </c>
      <c r="L254" t="s">
        <v>795</v>
      </c>
      <c r="M254" t="s">
        <v>752</v>
      </c>
      <c r="N254" t="s">
        <v>792</v>
      </c>
      <c r="O254" t="s">
        <v>765</v>
      </c>
      <c r="P254">
        <f t="shared" si="17"/>
        <v>700000</v>
      </c>
      <c r="Q254" t="str">
        <f t="shared" si="18"/>
        <v>500001-700000</v>
      </c>
    </row>
    <row r="255" spans="1:17" x14ac:dyDescent="0.25">
      <c r="A255" s="2">
        <v>40651</v>
      </c>
      <c r="B255" t="str">
        <f t="shared" si="19"/>
        <v>April</v>
      </c>
      <c r="C255">
        <f t="shared" si="20"/>
        <v>2011</v>
      </c>
      <c r="D255" t="s">
        <v>318</v>
      </c>
      <c r="E255">
        <f t="shared" ref="E255" si="31">E254+1</f>
        <v>28</v>
      </c>
      <c r="F255" t="s">
        <v>7</v>
      </c>
      <c r="G255" t="s">
        <v>197</v>
      </c>
      <c r="H255" t="s">
        <v>206</v>
      </c>
      <c r="I255" s="3">
        <f t="shared" si="25"/>
        <v>59376.544337829269</v>
      </c>
      <c r="J255" s="3">
        <f t="shared" si="23"/>
        <v>1781296.3301348782</v>
      </c>
      <c r="K255" t="str">
        <f>VLOOKUP(E255,'Grouping Master'!A$2:H$102,8)</f>
        <v>26-40 Years</v>
      </c>
      <c r="L255" t="s">
        <v>795</v>
      </c>
      <c r="M255" t="s">
        <v>745</v>
      </c>
      <c r="N255" t="s">
        <v>785</v>
      </c>
      <c r="O255" t="s">
        <v>749</v>
      </c>
      <c r="P255">
        <f t="shared" si="17"/>
        <v>700000</v>
      </c>
      <c r="Q255" t="str">
        <f t="shared" si="18"/>
        <v>500001-700000</v>
      </c>
    </row>
    <row r="256" spans="1:17" x14ac:dyDescent="0.25">
      <c r="A256" s="2">
        <v>40744</v>
      </c>
      <c r="B256" t="str">
        <f t="shared" si="19"/>
        <v>July</v>
      </c>
      <c r="C256">
        <f t="shared" si="20"/>
        <v>2011</v>
      </c>
      <c r="D256" t="s">
        <v>319</v>
      </c>
      <c r="E256">
        <v>28</v>
      </c>
      <c r="F256" t="s">
        <v>7</v>
      </c>
      <c r="G256" t="s">
        <v>197</v>
      </c>
      <c r="H256" t="s">
        <v>206</v>
      </c>
      <c r="I256" s="3">
        <f t="shared" si="25"/>
        <v>60564.075224585853</v>
      </c>
      <c r="J256" s="3">
        <f t="shared" si="23"/>
        <v>1816922.2567375756</v>
      </c>
      <c r="K256" t="str">
        <f>VLOOKUP(E256,'Grouping Master'!A$2:H$102,8)</f>
        <v>26-40 Years</v>
      </c>
      <c r="L256" t="s">
        <v>795</v>
      </c>
      <c r="M256" t="s">
        <v>750</v>
      </c>
      <c r="N256" t="s">
        <v>751</v>
      </c>
      <c r="O256" t="s">
        <v>746</v>
      </c>
      <c r="P256">
        <f t="shared" si="17"/>
        <v>700000</v>
      </c>
      <c r="Q256" t="str">
        <f t="shared" si="18"/>
        <v>500001-700000</v>
      </c>
    </row>
    <row r="257" spans="1:17" x14ac:dyDescent="0.25">
      <c r="A257" s="2">
        <v>40638</v>
      </c>
      <c r="B257" t="str">
        <f t="shared" si="19"/>
        <v>April</v>
      </c>
      <c r="C257">
        <f t="shared" si="20"/>
        <v>2011</v>
      </c>
      <c r="D257" t="s">
        <v>320</v>
      </c>
      <c r="E257">
        <f t="shared" ref="E257" si="32">E256+1</f>
        <v>29</v>
      </c>
      <c r="F257" t="s">
        <v>7</v>
      </c>
      <c r="G257" t="s">
        <v>197</v>
      </c>
      <c r="H257" t="s">
        <v>206</v>
      </c>
      <c r="I257" s="3">
        <f t="shared" si="25"/>
        <v>61775.356729077568</v>
      </c>
      <c r="J257" s="3">
        <f t="shared" si="23"/>
        <v>1853260.7018723271</v>
      </c>
      <c r="K257" t="str">
        <f>VLOOKUP(E257,'Grouping Master'!A$2:H$102,8)</f>
        <v>26-40 Years</v>
      </c>
      <c r="L257" t="s">
        <v>795</v>
      </c>
      <c r="M257" t="s">
        <v>750</v>
      </c>
      <c r="N257" t="s">
        <v>753</v>
      </c>
      <c r="O257" t="s">
        <v>746</v>
      </c>
      <c r="P257">
        <f t="shared" si="17"/>
        <v>700000</v>
      </c>
      <c r="Q257" t="str">
        <f t="shared" si="18"/>
        <v>500001-700000</v>
      </c>
    </row>
    <row r="258" spans="1:17" x14ac:dyDescent="0.25">
      <c r="A258" s="2">
        <v>40642</v>
      </c>
      <c r="B258" t="str">
        <f t="shared" si="19"/>
        <v>April</v>
      </c>
      <c r="C258">
        <f t="shared" si="20"/>
        <v>2011</v>
      </c>
      <c r="D258" t="s">
        <v>321</v>
      </c>
      <c r="E258">
        <v>29</v>
      </c>
      <c r="F258" t="s">
        <v>7</v>
      </c>
      <c r="G258" t="s">
        <v>197</v>
      </c>
      <c r="H258" t="s">
        <v>206</v>
      </c>
      <c r="I258" s="3">
        <f t="shared" si="25"/>
        <v>63010.86386365912</v>
      </c>
      <c r="J258" s="3">
        <f t="shared" si="23"/>
        <v>1890325.9159097737</v>
      </c>
      <c r="K258" t="str">
        <f>VLOOKUP(E258,'Grouping Master'!A$2:H$102,8)</f>
        <v>26-40 Years</v>
      </c>
      <c r="L258" t="s">
        <v>795</v>
      </c>
      <c r="M258" t="s">
        <v>750</v>
      </c>
      <c r="N258" t="s">
        <v>790</v>
      </c>
      <c r="O258" t="s">
        <v>746</v>
      </c>
      <c r="P258">
        <f t="shared" si="17"/>
        <v>700000</v>
      </c>
      <c r="Q258" t="str">
        <f t="shared" si="18"/>
        <v>500001-700000</v>
      </c>
    </row>
    <row r="259" spans="1:17" x14ac:dyDescent="0.25">
      <c r="A259" s="2">
        <v>40624</v>
      </c>
      <c r="B259" t="str">
        <f t="shared" si="19"/>
        <v>March</v>
      </c>
      <c r="C259">
        <f t="shared" si="20"/>
        <v>2011</v>
      </c>
      <c r="D259" t="s">
        <v>322</v>
      </c>
      <c r="E259">
        <f t="shared" ref="E259" si="33">E258+1</f>
        <v>30</v>
      </c>
      <c r="F259" t="s">
        <v>7</v>
      </c>
      <c r="G259" t="s">
        <v>197</v>
      </c>
      <c r="H259" t="s">
        <v>206</v>
      </c>
      <c r="I259" s="3">
        <f t="shared" si="25"/>
        <v>64271.081140932307</v>
      </c>
      <c r="J259" s="3">
        <f t="shared" si="23"/>
        <v>1928132.4342279693</v>
      </c>
      <c r="K259" t="str">
        <f>VLOOKUP(E259,'Grouping Master'!A$2:H$102,8)</f>
        <v>26-40 Years</v>
      </c>
      <c r="L259" t="s">
        <v>795</v>
      </c>
      <c r="M259" t="s">
        <v>750</v>
      </c>
      <c r="N259" t="s">
        <v>768</v>
      </c>
      <c r="O259" t="s">
        <v>746</v>
      </c>
      <c r="P259">
        <f t="shared" ref="P259:P322" si="34">IF(E259&gt;60,100000,IF(E259&gt;50,1700000,IF(E259&gt;40,1500000,IF(E259&gt;21,700000,0))))</f>
        <v>700000</v>
      </c>
      <c r="Q259" t="str">
        <f t="shared" ref="Q259:Q322" si="35">IF(P259=0,"Less than 100000",IF(P259=100000,"100000-500000",IF(P259=700000,"500001-700000",IF(P259=1500000,"700001-1500000","More than 1500000"))))</f>
        <v>500001-700000</v>
      </c>
    </row>
    <row r="260" spans="1:17" x14ac:dyDescent="0.25">
      <c r="A260" s="2">
        <v>40783</v>
      </c>
      <c r="B260" t="str">
        <f t="shared" si="19"/>
        <v>August</v>
      </c>
      <c r="C260">
        <f t="shared" si="20"/>
        <v>2011</v>
      </c>
      <c r="D260" t="s">
        <v>323</v>
      </c>
      <c r="E260">
        <v>30</v>
      </c>
      <c r="F260" t="s">
        <v>7</v>
      </c>
      <c r="G260" t="s">
        <v>197</v>
      </c>
      <c r="H260" t="s">
        <v>206</v>
      </c>
      <c r="I260" s="3">
        <f t="shared" si="25"/>
        <v>65556.502763750948</v>
      </c>
      <c r="J260" s="3">
        <f t="shared" si="23"/>
        <v>1966695.0829125284</v>
      </c>
      <c r="K260" t="str">
        <f>VLOOKUP(E260,'Grouping Master'!A$2:H$102,8)</f>
        <v>26-40 Years</v>
      </c>
      <c r="L260" t="s">
        <v>795</v>
      </c>
      <c r="M260" t="s">
        <v>750</v>
      </c>
      <c r="N260" t="s">
        <v>773</v>
      </c>
      <c r="O260" t="s">
        <v>746</v>
      </c>
      <c r="P260">
        <f t="shared" si="34"/>
        <v>700000</v>
      </c>
      <c r="Q260" t="str">
        <f t="shared" si="35"/>
        <v>500001-700000</v>
      </c>
    </row>
    <row r="261" spans="1:17" x14ac:dyDescent="0.25">
      <c r="A261" s="2">
        <v>40698</v>
      </c>
      <c r="B261" t="str">
        <f t="shared" si="19"/>
        <v>June</v>
      </c>
      <c r="C261">
        <f t="shared" si="20"/>
        <v>2011</v>
      </c>
      <c r="D261" t="s">
        <v>324</v>
      </c>
      <c r="E261">
        <f t="shared" ref="E261" si="36">E260+1</f>
        <v>31</v>
      </c>
      <c r="F261" t="s">
        <v>7</v>
      </c>
      <c r="G261" t="s">
        <v>197</v>
      </c>
      <c r="H261" t="s">
        <v>206</v>
      </c>
      <c r="I261" s="3">
        <f t="shared" si="25"/>
        <v>66867.632819025966</v>
      </c>
      <c r="J261" s="3">
        <f t="shared" si="23"/>
        <v>2006028.9845707789</v>
      </c>
      <c r="K261" t="str">
        <f>VLOOKUP(E261,'Grouping Master'!A$2:H$102,8)</f>
        <v>26-40 Years</v>
      </c>
      <c r="L261" t="s">
        <v>795</v>
      </c>
      <c r="M261" t="s">
        <v>767</v>
      </c>
      <c r="N261" t="s">
        <v>767</v>
      </c>
      <c r="O261" t="s">
        <v>749</v>
      </c>
      <c r="P261">
        <f t="shared" si="34"/>
        <v>700000</v>
      </c>
      <c r="Q261" t="str">
        <f t="shared" si="35"/>
        <v>500001-700000</v>
      </c>
    </row>
    <row r="262" spans="1:17" x14ac:dyDescent="0.25">
      <c r="A262" s="2">
        <v>40677</v>
      </c>
      <c r="B262" t="str">
        <f t="shared" si="19"/>
        <v>May</v>
      </c>
      <c r="C262">
        <f t="shared" si="20"/>
        <v>2011</v>
      </c>
      <c r="D262" t="s">
        <v>325</v>
      </c>
      <c r="E262">
        <v>31</v>
      </c>
      <c r="F262" t="s">
        <v>7</v>
      </c>
      <c r="G262" t="s">
        <v>197</v>
      </c>
      <c r="H262" t="s">
        <v>206</v>
      </c>
      <c r="I262" s="3">
        <f t="shared" si="25"/>
        <v>68204.985475406487</v>
      </c>
      <c r="J262" s="3">
        <f t="shared" si="23"/>
        <v>2046149.5642621946</v>
      </c>
      <c r="K262" t="str">
        <f>VLOOKUP(E262,'Grouping Master'!A$2:H$102,8)</f>
        <v>26-40 Years</v>
      </c>
      <c r="L262" t="s">
        <v>795</v>
      </c>
      <c r="M262" t="s">
        <v>763</v>
      </c>
      <c r="N262" t="s">
        <v>764</v>
      </c>
      <c r="O262" t="s">
        <v>765</v>
      </c>
      <c r="P262">
        <f t="shared" si="34"/>
        <v>700000</v>
      </c>
      <c r="Q262" t="str">
        <f t="shared" si="35"/>
        <v>500001-700000</v>
      </c>
    </row>
    <row r="263" spans="1:17" x14ac:dyDescent="0.25">
      <c r="A263" s="2">
        <v>40657</v>
      </c>
      <c r="B263" t="str">
        <f t="shared" ref="B263:B326" si="37">CHOOSE(MONTH(A263),"January","February","March","April","May","June","July","August","September","October","November","December")</f>
        <v>April</v>
      </c>
      <c r="C263">
        <f t="shared" ref="C263:C288" si="38">YEAR(A263)</f>
        <v>2011</v>
      </c>
      <c r="D263" t="s">
        <v>326</v>
      </c>
      <c r="E263">
        <f t="shared" ref="E263" si="39">E262+1</f>
        <v>32</v>
      </c>
      <c r="F263" t="s">
        <v>7</v>
      </c>
      <c r="G263" t="s">
        <v>197</v>
      </c>
      <c r="H263" t="s">
        <v>206</v>
      </c>
      <c r="I263" s="3">
        <f t="shared" si="25"/>
        <v>69569.085184914613</v>
      </c>
      <c r="J263" s="3">
        <f t="shared" si="23"/>
        <v>2087072.5555474383</v>
      </c>
      <c r="K263" t="str">
        <f>VLOOKUP(E263,'Grouping Master'!A$2:H$102,8)</f>
        <v>26-40 Years</v>
      </c>
      <c r="L263" t="s">
        <v>795</v>
      </c>
      <c r="M263" t="s">
        <v>758</v>
      </c>
      <c r="N263" t="s">
        <v>769</v>
      </c>
      <c r="O263" t="s">
        <v>749</v>
      </c>
      <c r="P263">
        <f t="shared" si="34"/>
        <v>700000</v>
      </c>
      <c r="Q263" t="str">
        <f t="shared" si="35"/>
        <v>500001-700000</v>
      </c>
    </row>
    <row r="264" spans="1:17" x14ac:dyDescent="0.25">
      <c r="A264" s="2">
        <v>40699</v>
      </c>
      <c r="B264" t="str">
        <f t="shared" si="37"/>
        <v>June</v>
      </c>
      <c r="C264">
        <f t="shared" si="38"/>
        <v>2011</v>
      </c>
      <c r="D264" t="s">
        <v>327</v>
      </c>
      <c r="E264">
        <v>32</v>
      </c>
      <c r="F264" t="s">
        <v>7</v>
      </c>
      <c r="G264" t="s">
        <v>197</v>
      </c>
      <c r="H264" t="s">
        <v>206</v>
      </c>
      <c r="I264" s="3">
        <f t="shared" si="25"/>
        <v>70960.466888612907</v>
      </c>
      <c r="J264" s="3">
        <f t="shared" si="23"/>
        <v>2128814.0066583874</v>
      </c>
      <c r="K264" t="str">
        <f>VLOOKUP(E264,'Grouping Master'!A$2:H$102,8)</f>
        <v>26-40 Years</v>
      </c>
      <c r="L264" t="s">
        <v>795</v>
      </c>
      <c r="M264" t="s">
        <v>758</v>
      </c>
      <c r="N264" t="s">
        <v>783</v>
      </c>
      <c r="O264" t="s">
        <v>749</v>
      </c>
      <c r="P264">
        <f t="shared" si="34"/>
        <v>700000</v>
      </c>
      <c r="Q264" t="str">
        <f t="shared" si="35"/>
        <v>500001-700000</v>
      </c>
    </row>
    <row r="265" spans="1:17" x14ac:dyDescent="0.25">
      <c r="A265" s="2">
        <v>40694</v>
      </c>
      <c r="B265" t="str">
        <f t="shared" si="37"/>
        <v>May</v>
      </c>
      <c r="C265">
        <f t="shared" si="38"/>
        <v>2011</v>
      </c>
      <c r="D265" t="s">
        <v>328</v>
      </c>
      <c r="E265">
        <f t="shared" ref="E265" si="40">E264+1</f>
        <v>33</v>
      </c>
      <c r="F265" t="s">
        <v>7</v>
      </c>
      <c r="G265" t="s">
        <v>197</v>
      </c>
      <c r="H265" t="s">
        <v>206</v>
      </c>
      <c r="I265" s="3">
        <f t="shared" si="25"/>
        <v>72379.676226385171</v>
      </c>
      <c r="J265" s="3">
        <f t="shared" si="23"/>
        <v>2171390.2867915551</v>
      </c>
      <c r="K265" t="str">
        <f>VLOOKUP(E265,'Grouping Master'!A$2:H$102,8)</f>
        <v>26-40 Years</v>
      </c>
      <c r="L265" t="s">
        <v>795</v>
      </c>
      <c r="M265" t="s">
        <v>758</v>
      </c>
      <c r="N265" t="s">
        <v>759</v>
      </c>
      <c r="O265" t="s">
        <v>749</v>
      </c>
      <c r="P265">
        <f t="shared" si="34"/>
        <v>700000</v>
      </c>
      <c r="Q265" t="str">
        <f t="shared" si="35"/>
        <v>500001-700000</v>
      </c>
    </row>
    <row r="266" spans="1:17" x14ac:dyDescent="0.25">
      <c r="A266" s="2">
        <v>40682</v>
      </c>
      <c r="B266" t="str">
        <f t="shared" si="37"/>
        <v>May</v>
      </c>
      <c r="C266">
        <f t="shared" si="38"/>
        <v>2011</v>
      </c>
      <c r="D266" t="s">
        <v>329</v>
      </c>
      <c r="E266">
        <v>33</v>
      </c>
      <c r="F266" t="s">
        <v>7</v>
      </c>
      <c r="G266" t="s">
        <v>197</v>
      </c>
      <c r="H266" t="s">
        <v>206</v>
      </c>
      <c r="I266" s="3">
        <f t="shared" si="25"/>
        <v>73827.269750912877</v>
      </c>
      <c r="J266" s="3">
        <f t="shared" si="23"/>
        <v>2214818.0925273863</v>
      </c>
      <c r="K266" t="str">
        <f>VLOOKUP(E266,'Grouping Master'!A$2:H$102,8)</f>
        <v>26-40 Years</v>
      </c>
      <c r="L266" t="s">
        <v>795</v>
      </c>
      <c r="M266" t="s">
        <v>777</v>
      </c>
      <c r="N266" t="s">
        <v>778</v>
      </c>
      <c r="O266" t="s">
        <v>749</v>
      </c>
      <c r="P266">
        <f t="shared" si="34"/>
        <v>700000</v>
      </c>
      <c r="Q266" t="str">
        <f t="shared" si="35"/>
        <v>500001-700000</v>
      </c>
    </row>
    <row r="267" spans="1:17" x14ac:dyDescent="0.25">
      <c r="A267" s="2">
        <v>40670</v>
      </c>
      <c r="B267" t="str">
        <f t="shared" si="37"/>
        <v>May</v>
      </c>
      <c r="C267">
        <f t="shared" si="38"/>
        <v>2011</v>
      </c>
      <c r="D267" t="s">
        <v>330</v>
      </c>
      <c r="E267">
        <f t="shared" ref="E267" si="41">E266+1</f>
        <v>34</v>
      </c>
      <c r="F267" t="s">
        <v>7</v>
      </c>
      <c r="G267" t="s">
        <v>197</v>
      </c>
      <c r="H267" t="s">
        <v>206</v>
      </c>
      <c r="I267" s="3">
        <f t="shared" si="25"/>
        <v>75303.815145931134</v>
      </c>
      <c r="J267" s="3">
        <f t="shared" si="23"/>
        <v>2259114.4543779339</v>
      </c>
      <c r="K267" t="str">
        <f>VLOOKUP(E267,'Grouping Master'!A$2:H$102,8)</f>
        <v>26-40 Years</v>
      </c>
      <c r="L267" t="s">
        <v>795</v>
      </c>
      <c r="M267" t="s">
        <v>762</v>
      </c>
      <c r="N267" t="s">
        <v>784</v>
      </c>
      <c r="O267" t="s">
        <v>746</v>
      </c>
      <c r="P267">
        <f t="shared" si="34"/>
        <v>700000</v>
      </c>
      <c r="Q267" t="str">
        <f t="shared" si="35"/>
        <v>500001-700000</v>
      </c>
    </row>
    <row r="268" spans="1:17" x14ac:dyDescent="0.25">
      <c r="A268" s="2">
        <v>40779</v>
      </c>
      <c r="B268" t="str">
        <f t="shared" si="37"/>
        <v>August</v>
      </c>
      <c r="C268">
        <f t="shared" si="38"/>
        <v>2011</v>
      </c>
      <c r="D268" t="s">
        <v>331</v>
      </c>
      <c r="E268">
        <v>34</v>
      </c>
      <c r="F268" t="s">
        <v>7</v>
      </c>
      <c r="G268" t="s">
        <v>197</v>
      </c>
      <c r="H268" t="s">
        <v>206</v>
      </c>
      <c r="I268" s="3">
        <f t="shared" si="25"/>
        <v>76809.891448849754</v>
      </c>
      <c r="J268" s="3">
        <f t="shared" si="23"/>
        <v>2304296.7434654925</v>
      </c>
      <c r="K268" t="str">
        <f>VLOOKUP(E268,'Grouping Master'!A$2:H$102,8)</f>
        <v>26-40 Years</v>
      </c>
      <c r="L268" t="s">
        <v>795</v>
      </c>
      <c r="M268" t="s">
        <v>762</v>
      </c>
      <c r="N268" t="s">
        <v>791</v>
      </c>
      <c r="O268" t="s">
        <v>746</v>
      </c>
      <c r="P268">
        <f t="shared" si="34"/>
        <v>700000</v>
      </c>
      <c r="Q268" t="str">
        <f t="shared" si="35"/>
        <v>500001-700000</v>
      </c>
    </row>
    <row r="269" spans="1:17" x14ac:dyDescent="0.25">
      <c r="A269" s="2">
        <v>40659</v>
      </c>
      <c r="B269" t="str">
        <f t="shared" si="37"/>
        <v>April</v>
      </c>
      <c r="C269">
        <f t="shared" si="38"/>
        <v>2011</v>
      </c>
      <c r="D269" t="s">
        <v>332</v>
      </c>
      <c r="E269">
        <f t="shared" ref="E269" si="42">E268+1</f>
        <v>35</v>
      </c>
      <c r="F269" t="s">
        <v>7</v>
      </c>
      <c r="G269" t="s">
        <v>197</v>
      </c>
      <c r="H269" t="s">
        <v>206</v>
      </c>
      <c r="I269" s="3">
        <f t="shared" si="25"/>
        <v>78346.089277826744</v>
      </c>
      <c r="J269" s="3">
        <f t="shared" si="23"/>
        <v>2350382.6783348024</v>
      </c>
      <c r="K269" t="str">
        <f>VLOOKUP(E269,'Grouping Master'!A$2:H$102,8)</f>
        <v>26-40 Years</v>
      </c>
      <c r="L269" t="s">
        <v>795</v>
      </c>
      <c r="M269" t="s">
        <v>760</v>
      </c>
      <c r="N269" t="s">
        <v>779</v>
      </c>
      <c r="O269" t="s">
        <v>765</v>
      </c>
      <c r="P269">
        <f t="shared" si="34"/>
        <v>700000</v>
      </c>
      <c r="Q269" t="str">
        <f t="shared" si="35"/>
        <v>500001-700000</v>
      </c>
    </row>
    <row r="270" spans="1:17" x14ac:dyDescent="0.25">
      <c r="A270" s="2">
        <v>40724</v>
      </c>
      <c r="B270" t="str">
        <f t="shared" si="37"/>
        <v>June</v>
      </c>
      <c r="C270">
        <f t="shared" si="38"/>
        <v>2011</v>
      </c>
      <c r="D270" t="s">
        <v>333</v>
      </c>
      <c r="E270">
        <v>35</v>
      </c>
      <c r="F270" t="s">
        <v>7</v>
      </c>
      <c r="G270" t="s">
        <v>197</v>
      </c>
      <c r="H270" t="s">
        <v>206</v>
      </c>
      <c r="I270" s="3">
        <f t="shared" si="25"/>
        <v>79913.011063383281</v>
      </c>
      <c r="J270" s="3">
        <f t="shared" si="23"/>
        <v>2397390.3319014986</v>
      </c>
      <c r="K270" t="str">
        <f>VLOOKUP(E270,'Grouping Master'!A$2:H$102,8)</f>
        <v>26-40 Years</v>
      </c>
      <c r="L270" t="s">
        <v>795</v>
      </c>
      <c r="M270" t="s">
        <v>760</v>
      </c>
      <c r="N270" t="s">
        <v>786</v>
      </c>
      <c r="O270" t="s">
        <v>746</v>
      </c>
      <c r="P270">
        <f t="shared" si="34"/>
        <v>700000</v>
      </c>
      <c r="Q270" t="str">
        <f t="shared" si="35"/>
        <v>500001-700000</v>
      </c>
    </row>
    <row r="271" spans="1:17" x14ac:dyDescent="0.25">
      <c r="A271" s="2">
        <v>40628</v>
      </c>
      <c r="B271" t="str">
        <f t="shared" si="37"/>
        <v>March</v>
      </c>
      <c r="C271">
        <f t="shared" si="38"/>
        <v>2011</v>
      </c>
      <c r="D271" t="s">
        <v>334</v>
      </c>
      <c r="E271">
        <f t="shared" ref="E271" si="43">E270+1</f>
        <v>36</v>
      </c>
      <c r="F271" t="s">
        <v>7</v>
      </c>
      <c r="G271" t="s">
        <v>197</v>
      </c>
      <c r="H271" t="s">
        <v>206</v>
      </c>
      <c r="I271" s="3">
        <f t="shared" si="25"/>
        <v>81511.271284650953</v>
      </c>
      <c r="J271" s="3">
        <f t="shared" si="23"/>
        <v>2445338.1385395285</v>
      </c>
      <c r="K271" t="str">
        <f>VLOOKUP(E271,'Grouping Master'!A$2:H$102,8)</f>
        <v>26-40 Years</v>
      </c>
      <c r="L271" t="s">
        <v>795</v>
      </c>
      <c r="M271" t="s">
        <v>760</v>
      </c>
      <c r="N271" t="s">
        <v>793</v>
      </c>
      <c r="O271" t="s">
        <v>746</v>
      </c>
      <c r="P271">
        <f t="shared" si="34"/>
        <v>700000</v>
      </c>
      <c r="Q271" t="str">
        <f t="shared" si="35"/>
        <v>500001-700000</v>
      </c>
    </row>
    <row r="272" spans="1:17" x14ac:dyDescent="0.25">
      <c r="A272" s="2">
        <v>40672</v>
      </c>
      <c r="B272" t="str">
        <f t="shared" si="37"/>
        <v>May</v>
      </c>
      <c r="C272">
        <f t="shared" si="38"/>
        <v>2011</v>
      </c>
      <c r="D272" t="s">
        <v>335</v>
      </c>
      <c r="E272">
        <v>36</v>
      </c>
      <c r="F272" t="s">
        <v>7</v>
      </c>
      <c r="G272" t="s">
        <v>197</v>
      </c>
      <c r="H272" t="s">
        <v>206</v>
      </c>
      <c r="I272" s="3">
        <f t="shared" si="25"/>
        <v>83141.49671034397</v>
      </c>
      <c r="J272" s="3">
        <f t="shared" si="23"/>
        <v>2494244.9013103191</v>
      </c>
      <c r="K272" t="str">
        <f>VLOOKUP(E272,'Grouping Master'!A$2:H$102,8)</f>
        <v>26-40 Years</v>
      </c>
      <c r="L272" t="s">
        <v>795</v>
      </c>
      <c r="M272" t="s">
        <v>756</v>
      </c>
      <c r="N272" t="s">
        <v>789</v>
      </c>
      <c r="O272" t="s">
        <v>746</v>
      </c>
      <c r="P272">
        <f t="shared" si="34"/>
        <v>700000</v>
      </c>
      <c r="Q272" t="str">
        <f t="shared" si="35"/>
        <v>500001-700000</v>
      </c>
    </row>
    <row r="273" spans="1:17" x14ac:dyDescent="0.25">
      <c r="A273" s="2">
        <v>40614</v>
      </c>
      <c r="B273" t="str">
        <f t="shared" si="37"/>
        <v>March</v>
      </c>
      <c r="C273">
        <f t="shared" si="38"/>
        <v>2011</v>
      </c>
      <c r="D273" t="s">
        <v>336</v>
      </c>
      <c r="E273">
        <f t="shared" ref="E273" si="44">E272+1</f>
        <v>37</v>
      </c>
      <c r="F273" t="s">
        <v>7</v>
      </c>
      <c r="G273" t="s">
        <v>197</v>
      </c>
      <c r="H273" t="s">
        <v>206</v>
      </c>
      <c r="I273" s="3">
        <f t="shared" si="25"/>
        <v>84804.326644550849</v>
      </c>
      <c r="J273" s="3">
        <f t="shared" si="23"/>
        <v>2544129.7993365256</v>
      </c>
      <c r="K273" t="str">
        <f>VLOOKUP(E273,'Grouping Master'!A$2:H$102,8)</f>
        <v>26-40 Years</v>
      </c>
      <c r="L273" t="s">
        <v>795</v>
      </c>
      <c r="M273" t="s">
        <v>756</v>
      </c>
      <c r="N273" t="s">
        <v>757</v>
      </c>
      <c r="O273" t="s">
        <v>746</v>
      </c>
      <c r="P273">
        <f t="shared" si="34"/>
        <v>700000</v>
      </c>
      <c r="Q273" t="str">
        <f t="shared" si="35"/>
        <v>500001-700000</v>
      </c>
    </row>
    <row r="274" spans="1:17" x14ac:dyDescent="0.25">
      <c r="A274" s="2">
        <v>40772</v>
      </c>
      <c r="B274" t="str">
        <f t="shared" si="37"/>
        <v>August</v>
      </c>
      <c r="C274">
        <f t="shared" si="38"/>
        <v>2011</v>
      </c>
      <c r="D274" t="s">
        <v>337</v>
      </c>
      <c r="E274">
        <v>37</v>
      </c>
      <c r="F274" t="s">
        <v>7</v>
      </c>
      <c r="G274" t="s">
        <v>197</v>
      </c>
      <c r="H274" t="s">
        <v>206</v>
      </c>
      <c r="I274" s="3">
        <f t="shared" si="25"/>
        <v>86500.413177441864</v>
      </c>
      <c r="J274" s="3">
        <f t="shared" si="23"/>
        <v>2595012.395323256</v>
      </c>
      <c r="K274" t="str">
        <f>VLOOKUP(E274,'Grouping Master'!A$2:H$102,8)</f>
        <v>26-40 Years</v>
      </c>
      <c r="L274" t="s">
        <v>795</v>
      </c>
      <c r="M274" t="s">
        <v>747</v>
      </c>
      <c r="N274" t="s">
        <v>771</v>
      </c>
      <c r="O274" t="s">
        <v>749</v>
      </c>
      <c r="P274">
        <f t="shared" si="34"/>
        <v>700000</v>
      </c>
      <c r="Q274" t="str">
        <f t="shared" si="35"/>
        <v>500001-700000</v>
      </c>
    </row>
    <row r="275" spans="1:17" x14ac:dyDescent="0.25">
      <c r="A275" s="2">
        <v>40668</v>
      </c>
      <c r="B275" t="str">
        <f t="shared" si="37"/>
        <v>May</v>
      </c>
      <c r="C275">
        <f t="shared" si="38"/>
        <v>2011</v>
      </c>
      <c r="D275" t="s">
        <v>338</v>
      </c>
      <c r="E275">
        <f t="shared" ref="E275" si="45">E274+1</f>
        <v>38</v>
      </c>
      <c r="F275" t="s">
        <v>7</v>
      </c>
      <c r="G275" t="s">
        <v>197</v>
      </c>
      <c r="H275" t="s">
        <v>206</v>
      </c>
      <c r="I275" s="3">
        <f t="shared" si="25"/>
        <v>88230.4214409907</v>
      </c>
      <c r="J275" s="3">
        <f t="shared" si="23"/>
        <v>2646912.6432297211</v>
      </c>
      <c r="K275" t="str">
        <f>VLOOKUP(E275,'Grouping Master'!A$2:H$102,8)</f>
        <v>26-40 Years</v>
      </c>
      <c r="L275" t="s">
        <v>795</v>
      </c>
      <c r="M275" t="s">
        <v>747</v>
      </c>
      <c r="N275" t="s">
        <v>772</v>
      </c>
      <c r="O275" t="s">
        <v>746</v>
      </c>
      <c r="P275">
        <f t="shared" si="34"/>
        <v>700000</v>
      </c>
      <c r="Q275" t="str">
        <f t="shared" si="35"/>
        <v>500001-700000</v>
      </c>
    </row>
    <row r="276" spans="1:17" x14ac:dyDescent="0.25">
      <c r="A276" s="2">
        <v>40776</v>
      </c>
      <c r="B276" t="str">
        <f t="shared" si="37"/>
        <v>August</v>
      </c>
      <c r="C276">
        <f t="shared" si="38"/>
        <v>2011</v>
      </c>
      <c r="D276" t="s">
        <v>339</v>
      </c>
      <c r="E276">
        <v>38</v>
      </c>
      <c r="F276" t="s">
        <v>7</v>
      </c>
      <c r="G276" t="s">
        <v>197</v>
      </c>
      <c r="H276" t="s">
        <v>206</v>
      </c>
      <c r="I276" s="3">
        <f t="shared" si="25"/>
        <v>89995.029869810518</v>
      </c>
      <c r="J276" s="3">
        <f t="shared" si="23"/>
        <v>2699850.8960943157</v>
      </c>
      <c r="K276" t="str">
        <f>VLOOKUP(E276,'Grouping Master'!A$2:H$102,8)</f>
        <v>26-40 Years</v>
      </c>
      <c r="L276" t="s">
        <v>795</v>
      </c>
      <c r="M276" t="s">
        <v>747</v>
      </c>
      <c r="N276" t="s">
        <v>776</v>
      </c>
      <c r="O276" t="s">
        <v>765</v>
      </c>
      <c r="P276">
        <f t="shared" si="34"/>
        <v>700000</v>
      </c>
      <c r="Q276" t="str">
        <f t="shared" si="35"/>
        <v>500001-700000</v>
      </c>
    </row>
    <row r="277" spans="1:17" x14ac:dyDescent="0.25">
      <c r="A277" s="2">
        <v>40784</v>
      </c>
      <c r="B277" t="str">
        <f t="shared" si="37"/>
        <v>August</v>
      </c>
      <c r="C277">
        <f t="shared" si="38"/>
        <v>2011</v>
      </c>
      <c r="D277" t="s">
        <v>340</v>
      </c>
      <c r="E277">
        <f t="shared" ref="E277" si="46">E276+1</f>
        <v>39</v>
      </c>
      <c r="F277" t="s">
        <v>7</v>
      </c>
      <c r="G277" t="s">
        <v>197</v>
      </c>
      <c r="H277" t="s">
        <v>206</v>
      </c>
      <c r="I277" s="3">
        <f t="shared" si="25"/>
        <v>91794.930467206723</v>
      </c>
      <c r="J277" s="3">
        <f t="shared" si="23"/>
        <v>2753847.9140162016</v>
      </c>
      <c r="K277" t="str">
        <f>VLOOKUP(E277,'Grouping Master'!A$2:H$102,8)</f>
        <v>26-40 Years</v>
      </c>
      <c r="L277" t="s">
        <v>795</v>
      </c>
      <c r="M277" t="s">
        <v>747</v>
      </c>
      <c r="N277" t="s">
        <v>787</v>
      </c>
      <c r="O277" t="s">
        <v>749</v>
      </c>
      <c r="P277">
        <f t="shared" si="34"/>
        <v>700000</v>
      </c>
      <c r="Q277" t="str">
        <f t="shared" si="35"/>
        <v>500001-700000</v>
      </c>
    </row>
    <row r="278" spans="1:17" x14ac:dyDescent="0.25">
      <c r="A278" s="2">
        <v>40781</v>
      </c>
      <c r="B278" t="str">
        <f t="shared" si="37"/>
        <v>August</v>
      </c>
      <c r="C278">
        <f t="shared" si="38"/>
        <v>2011</v>
      </c>
      <c r="D278" t="s">
        <v>341</v>
      </c>
      <c r="E278">
        <v>39</v>
      </c>
      <c r="F278" t="s">
        <v>7</v>
      </c>
      <c r="G278" t="s">
        <v>197</v>
      </c>
      <c r="H278" t="s">
        <v>206</v>
      </c>
      <c r="I278" s="3">
        <f t="shared" si="25"/>
        <v>93630.829076550857</v>
      </c>
      <c r="J278" s="3">
        <f t="shared" si="23"/>
        <v>2808924.8722965256</v>
      </c>
      <c r="K278" t="str">
        <f>VLOOKUP(E278,'Grouping Master'!A$2:H$102,8)</f>
        <v>26-40 Years</v>
      </c>
      <c r="L278" t="s">
        <v>795</v>
      </c>
      <c r="M278" t="s">
        <v>747</v>
      </c>
      <c r="N278" t="s">
        <v>754</v>
      </c>
      <c r="O278" t="s">
        <v>746</v>
      </c>
      <c r="P278">
        <f t="shared" si="34"/>
        <v>700000</v>
      </c>
      <c r="Q278" t="str">
        <f t="shared" si="35"/>
        <v>500001-700000</v>
      </c>
    </row>
    <row r="279" spans="1:17" x14ac:dyDescent="0.25">
      <c r="A279" s="2">
        <v>40686</v>
      </c>
      <c r="B279" t="str">
        <f t="shared" si="37"/>
        <v>May</v>
      </c>
      <c r="C279">
        <f t="shared" si="38"/>
        <v>2011</v>
      </c>
      <c r="D279" t="s">
        <v>342</v>
      </c>
      <c r="E279">
        <f t="shared" ref="E279" si="47">E278+1</f>
        <v>40</v>
      </c>
      <c r="F279" t="s">
        <v>7</v>
      </c>
      <c r="G279" t="s">
        <v>197</v>
      </c>
      <c r="H279" t="s">
        <v>206</v>
      </c>
      <c r="I279" s="3">
        <f t="shared" si="25"/>
        <v>95503.445658081881</v>
      </c>
      <c r="J279" s="3">
        <f t="shared" si="23"/>
        <v>2865103.3697424564</v>
      </c>
      <c r="K279" t="str">
        <f>VLOOKUP(E279,'Grouping Master'!A$2:H$102,8)</f>
        <v>26-40 Years</v>
      </c>
      <c r="L279" t="s">
        <v>795</v>
      </c>
      <c r="M279" t="s">
        <v>747</v>
      </c>
      <c r="N279" t="s">
        <v>766</v>
      </c>
      <c r="O279" t="s">
        <v>746</v>
      </c>
      <c r="P279">
        <f t="shared" si="34"/>
        <v>700000</v>
      </c>
      <c r="Q279" t="str">
        <f t="shared" si="35"/>
        <v>500001-700000</v>
      </c>
    </row>
    <row r="280" spans="1:17" x14ac:dyDescent="0.25">
      <c r="A280" s="2">
        <v>40702</v>
      </c>
      <c r="B280" t="str">
        <f t="shared" si="37"/>
        <v>June</v>
      </c>
      <c r="C280">
        <f t="shared" si="38"/>
        <v>2011</v>
      </c>
      <c r="D280" t="s">
        <v>343</v>
      </c>
      <c r="E280">
        <v>40</v>
      </c>
      <c r="F280" t="s">
        <v>7</v>
      </c>
      <c r="G280" t="s">
        <v>197</v>
      </c>
      <c r="H280" t="s">
        <v>206</v>
      </c>
      <c r="I280" s="3">
        <f t="shared" ref="I280:I300" si="48">I279*1.02</f>
        <v>97413.514571243519</v>
      </c>
      <c r="J280" s="3">
        <f t="shared" si="23"/>
        <v>2922405.4371373057</v>
      </c>
      <c r="K280" t="str">
        <f>VLOOKUP(E280,'Grouping Master'!A$2:H$102,8)</f>
        <v>26-40 Years</v>
      </c>
      <c r="L280" t="s">
        <v>795</v>
      </c>
      <c r="M280" t="s">
        <v>747</v>
      </c>
      <c r="N280" t="s">
        <v>782</v>
      </c>
      <c r="O280" t="s">
        <v>749</v>
      </c>
      <c r="P280">
        <f t="shared" si="34"/>
        <v>700000</v>
      </c>
      <c r="Q280" t="str">
        <f t="shared" si="35"/>
        <v>500001-700000</v>
      </c>
    </row>
    <row r="281" spans="1:17" x14ac:dyDescent="0.25">
      <c r="A281" s="2">
        <v>40677</v>
      </c>
      <c r="B281" t="str">
        <f t="shared" si="37"/>
        <v>May</v>
      </c>
      <c r="C281">
        <f t="shared" si="38"/>
        <v>2011</v>
      </c>
      <c r="D281" t="s">
        <v>344</v>
      </c>
      <c r="E281">
        <f t="shared" ref="E281" si="49">E280+1</f>
        <v>41</v>
      </c>
      <c r="F281" t="s">
        <v>7</v>
      </c>
      <c r="G281" t="s">
        <v>197</v>
      </c>
      <c r="H281" t="s">
        <v>206</v>
      </c>
      <c r="I281" s="3">
        <f t="shared" si="48"/>
        <v>99361.784862668384</v>
      </c>
      <c r="J281" s="3">
        <f t="shared" si="23"/>
        <v>2980853.5458800513</v>
      </c>
      <c r="K281" t="str">
        <f>VLOOKUP(E281,'Grouping Master'!A$2:H$102,8)</f>
        <v>41-50 Years</v>
      </c>
      <c r="L281" t="s">
        <v>795</v>
      </c>
      <c r="M281" t="s">
        <v>747</v>
      </c>
      <c r="N281" t="s">
        <v>770</v>
      </c>
      <c r="O281" t="s">
        <v>746</v>
      </c>
      <c r="P281">
        <f t="shared" si="34"/>
        <v>1500000</v>
      </c>
      <c r="Q281" t="str">
        <f t="shared" si="35"/>
        <v>700001-1500000</v>
      </c>
    </row>
    <row r="282" spans="1:17" x14ac:dyDescent="0.25">
      <c r="A282" s="2">
        <v>40791</v>
      </c>
      <c r="B282" t="str">
        <f t="shared" si="37"/>
        <v>September</v>
      </c>
      <c r="C282">
        <f t="shared" si="38"/>
        <v>2011</v>
      </c>
      <c r="D282" t="s">
        <v>345</v>
      </c>
      <c r="E282">
        <v>41</v>
      </c>
      <c r="F282" t="s">
        <v>7</v>
      </c>
      <c r="G282" t="s">
        <v>197</v>
      </c>
      <c r="H282" t="s">
        <v>206</v>
      </c>
      <c r="I282" s="3">
        <f t="shared" si="48"/>
        <v>101349.02055992176</v>
      </c>
      <c r="J282" s="3">
        <f t="shared" si="23"/>
        <v>3040470.6167976526</v>
      </c>
      <c r="K282" t="str">
        <f>VLOOKUP(E282,'Grouping Master'!A$2:H$102,8)</f>
        <v>41-50 Years</v>
      </c>
      <c r="L282" t="s">
        <v>795</v>
      </c>
      <c r="M282" t="s">
        <v>747</v>
      </c>
      <c r="N282" t="s">
        <v>780</v>
      </c>
      <c r="O282" t="s">
        <v>746</v>
      </c>
      <c r="P282">
        <f t="shared" si="34"/>
        <v>1500000</v>
      </c>
      <c r="Q282" t="str">
        <f t="shared" si="35"/>
        <v>700001-1500000</v>
      </c>
    </row>
    <row r="283" spans="1:17" x14ac:dyDescent="0.25">
      <c r="A283" s="2">
        <v>40681</v>
      </c>
      <c r="B283" t="str">
        <f t="shared" si="37"/>
        <v>May</v>
      </c>
      <c r="C283">
        <f t="shared" si="38"/>
        <v>2011</v>
      </c>
      <c r="D283" t="s">
        <v>346</v>
      </c>
      <c r="E283">
        <f t="shared" ref="E283" si="50">E282+1</f>
        <v>42</v>
      </c>
      <c r="F283" t="s">
        <v>7</v>
      </c>
      <c r="G283" t="s">
        <v>197</v>
      </c>
      <c r="H283" t="s">
        <v>206</v>
      </c>
      <c r="I283" s="3">
        <f t="shared" si="48"/>
        <v>103376.0009711202</v>
      </c>
      <c r="J283" s="3">
        <f t="shared" si="23"/>
        <v>3101280.0291336058</v>
      </c>
      <c r="K283" t="str">
        <f>VLOOKUP(E283,'Grouping Master'!A$2:H$102,8)</f>
        <v>41-50 Years</v>
      </c>
      <c r="L283" t="s">
        <v>795</v>
      </c>
      <c r="M283" t="s">
        <v>747</v>
      </c>
      <c r="N283" t="s">
        <v>748</v>
      </c>
      <c r="O283" t="s">
        <v>746</v>
      </c>
      <c r="P283">
        <f t="shared" si="34"/>
        <v>1500000</v>
      </c>
      <c r="Q283" t="str">
        <f t="shared" si="35"/>
        <v>700001-1500000</v>
      </c>
    </row>
    <row r="284" spans="1:17" x14ac:dyDescent="0.25">
      <c r="A284" s="2">
        <v>40779</v>
      </c>
      <c r="B284" t="str">
        <f t="shared" si="37"/>
        <v>August</v>
      </c>
      <c r="C284">
        <f t="shared" si="38"/>
        <v>2011</v>
      </c>
      <c r="D284" t="s">
        <v>347</v>
      </c>
      <c r="E284">
        <v>42</v>
      </c>
      <c r="F284" t="s">
        <v>7</v>
      </c>
      <c r="G284" t="s">
        <v>197</v>
      </c>
      <c r="H284" t="s">
        <v>206</v>
      </c>
      <c r="I284" s="3">
        <f t="shared" si="48"/>
        <v>105443.5209905426</v>
      </c>
      <c r="J284" s="3">
        <f t="shared" si="23"/>
        <v>3163305.6297162781</v>
      </c>
      <c r="K284" t="str">
        <f>VLOOKUP(E284,'Grouping Master'!A$2:H$102,8)</f>
        <v>41-50 Years</v>
      </c>
      <c r="L284" t="s">
        <v>795</v>
      </c>
      <c r="M284" t="s">
        <v>755</v>
      </c>
      <c r="N284" t="s">
        <v>794</v>
      </c>
      <c r="O284" t="s">
        <v>746</v>
      </c>
      <c r="P284">
        <f t="shared" si="34"/>
        <v>1500000</v>
      </c>
      <c r="Q284" t="str">
        <f t="shared" si="35"/>
        <v>700001-1500000</v>
      </c>
    </row>
    <row r="285" spans="1:17" x14ac:dyDescent="0.25">
      <c r="A285" s="2">
        <v>40783</v>
      </c>
      <c r="B285" t="str">
        <f t="shared" si="37"/>
        <v>August</v>
      </c>
      <c r="C285">
        <f t="shared" si="38"/>
        <v>2011</v>
      </c>
      <c r="D285" t="s">
        <v>348</v>
      </c>
      <c r="E285">
        <f t="shared" ref="E285" si="51">E284+1</f>
        <v>43</v>
      </c>
      <c r="F285" t="s">
        <v>7</v>
      </c>
      <c r="G285" t="s">
        <v>197</v>
      </c>
      <c r="H285" t="s">
        <v>206</v>
      </c>
      <c r="I285" s="3">
        <f t="shared" si="48"/>
        <v>107552.39141035346</v>
      </c>
      <c r="J285" s="3">
        <f t="shared" si="23"/>
        <v>3226571.7423106041</v>
      </c>
      <c r="K285" t="str">
        <f>VLOOKUP(E285,'Grouping Master'!A$2:H$102,8)</f>
        <v>41-50 Years</v>
      </c>
      <c r="L285" t="s">
        <v>795</v>
      </c>
      <c r="M285" t="s">
        <v>761</v>
      </c>
      <c r="N285" t="s">
        <v>781</v>
      </c>
      <c r="O285" t="s">
        <v>765</v>
      </c>
      <c r="P285">
        <f t="shared" si="34"/>
        <v>1500000</v>
      </c>
      <c r="Q285" t="str">
        <f t="shared" si="35"/>
        <v>700001-1500000</v>
      </c>
    </row>
    <row r="286" spans="1:17" x14ac:dyDescent="0.25">
      <c r="A286" s="2">
        <v>40641</v>
      </c>
      <c r="B286" t="str">
        <f t="shared" si="37"/>
        <v>April</v>
      </c>
      <c r="C286">
        <f t="shared" si="38"/>
        <v>2011</v>
      </c>
      <c r="D286" t="s">
        <v>349</v>
      </c>
      <c r="E286">
        <v>43</v>
      </c>
      <c r="F286" t="s">
        <v>7</v>
      </c>
      <c r="G286" t="s">
        <v>197</v>
      </c>
      <c r="H286" t="s">
        <v>206</v>
      </c>
      <c r="I286" s="3">
        <f t="shared" si="48"/>
        <v>109703.43923856053</v>
      </c>
      <c r="J286" s="3">
        <f t="shared" si="23"/>
        <v>3291103.1771568158</v>
      </c>
      <c r="K286" t="str">
        <f>VLOOKUP(E286,'Grouping Master'!A$2:H$102,8)</f>
        <v>41-50 Years</v>
      </c>
      <c r="L286" t="s">
        <v>795</v>
      </c>
      <c r="M286" t="s">
        <v>758</v>
      </c>
      <c r="N286" t="s">
        <v>759</v>
      </c>
      <c r="O286" t="s">
        <v>749</v>
      </c>
      <c r="P286">
        <f t="shared" si="34"/>
        <v>1500000</v>
      </c>
      <c r="Q286" t="str">
        <f t="shared" si="35"/>
        <v>700001-1500000</v>
      </c>
    </row>
    <row r="287" spans="1:17" x14ac:dyDescent="0.25">
      <c r="A287" s="2">
        <v>40774</v>
      </c>
      <c r="B287" t="str">
        <f t="shared" si="37"/>
        <v>August</v>
      </c>
      <c r="C287">
        <f t="shared" si="38"/>
        <v>2011</v>
      </c>
      <c r="D287" t="s">
        <v>350</v>
      </c>
      <c r="E287">
        <f t="shared" ref="E287" si="52">E286+1</f>
        <v>44</v>
      </c>
      <c r="F287" t="s">
        <v>7</v>
      </c>
      <c r="G287" t="s">
        <v>197</v>
      </c>
      <c r="H287" t="s">
        <v>206</v>
      </c>
      <c r="I287" s="3">
        <f t="shared" si="48"/>
        <v>111897.50802333174</v>
      </c>
      <c r="J287" s="3">
        <f t="shared" si="23"/>
        <v>3356925.2406999525</v>
      </c>
      <c r="K287" t="str">
        <f>VLOOKUP(E287,'Grouping Master'!A$2:H$102,8)</f>
        <v>41-50 Years</v>
      </c>
      <c r="L287" t="s">
        <v>795</v>
      </c>
      <c r="M287" t="s">
        <v>777</v>
      </c>
      <c r="N287" t="s">
        <v>778</v>
      </c>
      <c r="O287" t="s">
        <v>749</v>
      </c>
      <c r="P287">
        <f t="shared" si="34"/>
        <v>1500000</v>
      </c>
      <c r="Q287" t="str">
        <f t="shared" si="35"/>
        <v>700001-1500000</v>
      </c>
    </row>
    <row r="288" spans="1:17" x14ac:dyDescent="0.25">
      <c r="A288" s="2">
        <v>40675</v>
      </c>
      <c r="B288" t="str">
        <f t="shared" si="37"/>
        <v>May</v>
      </c>
      <c r="C288">
        <f t="shared" si="38"/>
        <v>2011</v>
      </c>
      <c r="D288" t="s">
        <v>351</v>
      </c>
      <c r="E288">
        <v>44</v>
      </c>
      <c r="F288" t="s">
        <v>7</v>
      </c>
      <c r="G288" t="s">
        <v>197</v>
      </c>
      <c r="H288" t="s">
        <v>206</v>
      </c>
      <c r="I288" s="3">
        <f t="shared" si="48"/>
        <v>114135.45818379839</v>
      </c>
      <c r="J288" s="3">
        <f t="shared" si="23"/>
        <v>3424063.7455139514</v>
      </c>
      <c r="K288" t="str">
        <f>VLOOKUP(E288,'Grouping Master'!A$2:H$102,8)</f>
        <v>41-50 Years</v>
      </c>
      <c r="L288" t="s">
        <v>795</v>
      </c>
      <c r="M288" t="s">
        <v>762</v>
      </c>
      <c r="N288" t="s">
        <v>784</v>
      </c>
      <c r="O288" t="s">
        <v>746</v>
      </c>
      <c r="P288">
        <f t="shared" si="34"/>
        <v>1500000</v>
      </c>
      <c r="Q288" t="str">
        <f t="shared" si="35"/>
        <v>700001-1500000</v>
      </c>
    </row>
    <row r="289" spans="1:17" x14ac:dyDescent="0.25">
      <c r="A289" s="2">
        <v>41137</v>
      </c>
      <c r="B289" t="str">
        <f t="shared" ref="B289:B322" si="53">CHOOSE(MONTH(A289),"January","February","March","April","May","June","July","August","September","October","November","December")</f>
        <v>August</v>
      </c>
      <c r="C289">
        <f t="shared" ref="C289:C322" si="54">YEAR(A289)</f>
        <v>2012</v>
      </c>
      <c r="D289" t="s">
        <v>352</v>
      </c>
      <c r="E289">
        <f t="shared" ref="E289" si="55">E288+1</f>
        <v>45</v>
      </c>
      <c r="F289" t="s">
        <v>7</v>
      </c>
      <c r="G289" t="s">
        <v>197</v>
      </c>
      <c r="H289" t="s">
        <v>206</v>
      </c>
      <c r="I289" s="3">
        <f t="shared" si="48"/>
        <v>116418.16734747436</v>
      </c>
      <c r="J289" s="3">
        <f t="shared" si="23"/>
        <v>3492545.020424231</v>
      </c>
      <c r="K289" t="str">
        <f>VLOOKUP(E289,'Grouping Master'!A$2:H$102,8)</f>
        <v>41-50 Years</v>
      </c>
      <c r="L289" t="s">
        <v>795</v>
      </c>
      <c r="M289" t="s">
        <v>762</v>
      </c>
      <c r="N289" t="s">
        <v>791</v>
      </c>
      <c r="O289" t="s">
        <v>746</v>
      </c>
      <c r="P289">
        <f t="shared" si="34"/>
        <v>1500000</v>
      </c>
      <c r="Q289" t="str">
        <f t="shared" si="35"/>
        <v>700001-1500000</v>
      </c>
    </row>
    <row r="290" spans="1:17" x14ac:dyDescent="0.25">
      <c r="A290" s="2">
        <v>41028</v>
      </c>
      <c r="B290" t="str">
        <f t="shared" si="53"/>
        <v>April</v>
      </c>
      <c r="C290">
        <f t="shared" si="54"/>
        <v>2012</v>
      </c>
      <c r="D290" t="s">
        <v>353</v>
      </c>
      <c r="E290">
        <v>45</v>
      </c>
      <c r="F290" t="s">
        <v>7</v>
      </c>
      <c r="G290" t="s">
        <v>197</v>
      </c>
      <c r="H290" t="s">
        <v>206</v>
      </c>
      <c r="I290" s="3">
        <f t="shared" si="48"/>
        <v>118746.53069442385</v>
      </c>
      <c r="J290" s="3">
        <f t="shared" si="23"/>
        <v>3562395.9208327155</v>
      </c>
      <c r="K290" t="str">
        <f>VLOOKUP(E290,'Grouping Master'!A$2:H$102,8)</f>
        <v>41-50 Years</v>
      </c>
      <c r="L290" t="s">
        <v>795</v>
      </c>
      <c r="M290" t="s">
        <v>760</v>
      </c>
      <c r="N290" t="s">
        <v>779</v>
      </c>
      <c r="O290" t="s">
        <v>765</v>
      </c>
      <c r="P290">
        <f t="shared" si="34"/>
        <v>1500000</v>
      </c>
      <c r="Q290" t="str">
        <f t="shared" si="35"/>
        <v>700001-1500000</v>
      </c>
    </row>
    <row r="291" spans="1:17" x14ac:dyDescent="0.25">
      <c r="A291" s="2">
        <v>40973</v>
      </c>
      <c r="B291" t="str">
        <f t="shared" si="53"/>
        <v>March</v>
      </c>
      <c r="C291">
        <f t="shared" si="54"/>
        <v>2012</v>
      </c>
      <c r="D291" t="s">
        <v>354</v>
      </c>
      <c r="E291">
        <f t="shared" ref="E291" si="56">E290+1</f>
        <v>46</v>
      </c>
      <c r="F291" t="s">
        <v>7</v>
      </c>
      <c r="G291" t="s">
        <v>197</v>
      </c>
      <c r="H291" t="s">
        <v>206</v>
      </c>
      <c r="I291" s="3">
        <f t="shared" si="48"/>
        <v>121121.46130831234</v>
      </c>
      <c r="J291" s="3">
        <f t="shared" si="23"/>
        <v>3633643.8392493702</v>
      </c>
      <c r="K291" t="str">
        <f>VLOOKUP(E291,'Grouping Master'!A$2:H$102,8)</f>
        <v>41-50 Years</v>
      </c>
      <c r="L291" t="s">
        <v>795</v>
      </c>
      <c r="M291" t="s">
        <v>760</v>
      </c>
      <c r="N291" t="s">
        <v>786</v>
      </c>
      <c r="O291" t="s">
        <v>746</v>
      </c>
      <c r="P291">
        <f t="shared" si="34"/>
        <v>1500000</v>
      </c>
      <c r="Q291" t="str">
        <f t="shared" si="35"/>
        <v>700001-1500000</v>
      </c>
    </row>
    <row r="292" spans="1:17" x14ac:dyDescent="0.25">
      <c r="A292" s="2">
        <v>40993</v>
      </c>
      <c r="B292" t="str">
        <f t="shared" si="53"/>
        <v>March</v>
      </c>
      <c r="C292">
        <f t="shared" si="54"/>
        <v>2012</v>
      </c>
      <c r="D292" t="s">
        <v>355</v>
      </c>
      <c r="E292">
        <v>46</v>
      </c>
      <c r="F292" t="s">
        <v>7</v>
      </c>
      <c r="G292" t="s">
        <v>197</v>
      </c>
      <c r="H292" t="s">
        <v>206</v>
      </c>
      <c r="I292" s="3">
        <f t="shared" si="48"/>
        <v>123543.89053447859</v>
      </c>
      <c r="J292" s="3">
        <f t="shared" si="23"/>
        <v>3706316.7160343574</v>
      </c>
      <c r="K292" t="str">
        <f>VLOOKUP(E292,'Grouping Master'!A$2:H$102,8)</f>
        <v>41-50 Years</v>
      </c>
      <c r="L292" t="s">
        <v>795</v>
      </c>
      <c r="M292" t="s">
        <v>760</v>
      </c>
      <c r="N292" t="s">
        <v>793</v>
      </c>
      <c r="O292" t="s">
        <v>746</v>
      </c>
      <c r="P292">
        <f t="shared" si="34"/>
        <v>1500000</v>
      </c>
      <c r="Q292" t="str">
        <f t="shared" si="35"/>
        <v>700001-1500000</v>
      </c>
    </row>
    <row r="293" spans="1:17" x14ac:dyDescent="0.25">
      <c r="A293" s="2">
        <v>41047</v>
      </c>
      <c r="B293" t="str">
        <f t="shared" si="53"/>
        <v>May</v>
      </c>
      <c r="C293">
        <f t="shared" si="54"/>
        <v>2012</v>
      </c>
      <c r="D293" t="s">
        <v>356</v>
      </c>
      <c r="E293">
        <f t="shared" ref="E293" si="57">E292+1</f>
        <v>47</v>
      </c>
      <c r="F293" t="s">
        <v>7</v>
      </c>
      <c r="G293" t="s">
        <v>197</v>
      </c>
      <c r="H293" t="s">
        <v>206</v>
      </c>
      <c r="I293" s="3">
        <f t="shared" si="48"/>
        <v>126014.76834516817</v>
      </c>
      <c r="J293" s="3">
        <f t="shared" si="23"/>
        <v>3780443.0503550451</v>
      </c>
      <c r="K293" t="str">
        <f>VLOOKUP(E293,'Grouping Master'!A$2:H$102,8)</f>
        <v>41-50 Years</v>
      </c>
      <c r="L293" t="s">
        <v>795</v>
      </c>
      <c r="M293" t="s">
        <v>756</v>
      </c>
      <c r="N293" t="s">
        <v>789</v>
      </c>
      <c r="O293" t="s">
        <v>746</v>
      </c>
      <c r="P293">
        <f t="shared" si="34"/>
        <v>1500000</v>
      </c>
      <c r="Q293" t="str">
        <f t="shared" si="35"/>
        <v>700001-1500000</v>
      </c>
    </row>
    <row r="294" spans="1:17" x14ac:dyDescent="0.25">
      <c r="A294" s="2">
        <v>40993</v>
      </c>
      <c r="B294" t="str">
        <f t="shared" si="53"/>
        <v>March</v>
      </c>
      <c r="C294">
        <f t="shared" si="54"/>
        <v>2012</v>
      </c>
      <c r="D294" t="s">
        <v>357</v>
      </c>
      <c r="E294">
        <v>47</v>
      </c>
      <c r="F294" t="s">
        <v>7</v>
      </c>
      <c r="G294" t="s">
        <v>197</v>
      </c>
      <c r="H294" t="s">
        <v>206</v>
      </c>
      <c r="I294" s="3">
        <f t="shared" si="48"/>
        <v>128535.06371207153</v>
      </c>
      <c r="J294" s="3">
        <f t="shared" si="23"/>
        <v>3856051.9113621456</v>
      </c>
      <c r="K294" t="str">
        <f>VLOOKUP(E294,'Grouping Master'!A$2:H$102,8)</f>
        <v>41-50 Years</v>
      </c>
      <c r="L294" t="s">
        <v>795</v>
      </c>
      <c r="M294" t="s">
        <v>756</v>
      </c>
      <c r="N294" t="s">
        <v>757</v>
      </c>
      <c r="O294" t="s">
        <v>746</v>
      </c>
      <c r="P294">
        <f t="shared" si="34"/>
        <v>1500000</v>
      </c>
      <c r="Q294" t="str">
        <f t="shared" si="35"/>
        <v>700001-1500000</v>
      </c>
    </row>
    <row r="295" spans="1:17" x14ac:dyDescent="0.25">
      <c r="A295" s="2">
        <v>41017</v>
      </c>
      <c r="B295" t="str">
        <f t="shared" si="53"/>
        <v>April</v>
      </c>
      <c r="C295">
        <f t="shared" si="54"/>
        <v>2012</v>
      </c>
      <c r="D295" t="s">
        <v>358</v>
      </c>
      <c r="E295">
        <f t="shared" ref="E295" si="58">E294+1</f>
        <v>48</v>
      </c>
      <c r="F295" t="s">
        <v>7</v>
      </c>
      <c r="G295" t="s">
        <v>197</v>
      </c>
      <c r="H295" t="s">
        <v>206</v>
      </c>
      <c r="I295" s="3">
        <f t="shared" si="48"/>
        <v>131105.76498631295</v>
      </c>
      <c r="J295" s="3">
        <f t="shared" si="23"/>
        <v>3933172.9495893884</v>
      </c>
      <c r="K295" t="str">
        <f>VLOOKUP(E295,'Grouping Master'!A$2:H$102,8)</f>
        <v>41-50 Years</v>
      </c>
      <c r="L295" t="s">
        <v>795</v>
      </c>
      <c r="M295" t="s">
        <v>747</v>
      </c>
      <c r="N295" t="s">
        <v>771</v>
      </c>
      <c r="O295" t="s">
        <v>749</v>
      </c>
      <c r="P295">
        <f t="shared" si="34"/>
        <v>1500000</v>
      </c>
      <c r="Q295" t="str">
        <f t="shared" si="35"/>
        <v>700001-1500000</v>
      </c>
    </row>
    <row r="296" spans="1:17" x14ac:dyDescent="0.25">
      <c r="A296" s="2">
        <v>41016</v>
      </c>
      <c r="B296" t="str">
        <f t="shared" si="53"/>
        <v>April</v>
      </c>
      <c r="C296">
        <f t="shared" si="54"/>
        <v>2012</v>
      </c>
      <c r="D296" t="s">
        <v>359</v>
      </c>
      <c r="E296">
        <v>48</v>
      </c>
      <c r="F296" t="s">
        <v>7</v>
      </c>
      <c r="G296" t="s">
        <v>197</v>
      </c>
      <c r="H296" t="s">
        <v>206</v>
      </c>
      <c r="I296" s="3">
        <f t="shared" si="48"/>
        <v>133727.8802860392</v>
      </c>
      <c r="J296" s="3">
        <f t="shared" si="23"/>
        <v>4011836.4085811758</v>
      </c>
      <c r="K296" t="str">
        <f>VLOOKUP(E296,'Grouping Master'!A$2:H$102,8)</f>
        <v>41-50 Years</v>
      </c>
      <c r="L296" t="s">
        <v>795</v>
      </c>
      <c r="M296" t="s">
        <v>747</v>
      </c>
      <c r="N296" t="s">
        <v>772</v>
      </c>
      <c r="O296" t="s">
        <v>746</v>
      </c>
      <c r="P296">
        <f t="shared" si="34"/>
        <v>1500000</v>
      </c>
      <c r="Q296" t="str">
        <f t="shared" si="35"/>
        <v>700001-1500000</v>
      </c>
    </row>
    <row r="297" spans="1:17" x14ac:dyDescent="0.25">
      <c r="A297" s="2">
        <v>41030</v>
      </c>
      <c r="B297" t="str">
        <f t="shared" si="53"/>
        <v>May</v>
      </c>
      <c r="C297">
        <f t="shared" si="54"/>
        <v>2012</v>
      </c>
      <c r="D297" t="s">
        <v>360</v>
      </c>
      <c r="E297">
        <f t="shared" ref="E297" si="59">E296+1</f>
        <v>49</v>
      </c>
      <c r="F297" t="s">
        <v>7</v>
      </c>
      <c r="G297" t="s">
        <v>197</v>
      </c>
      <c r="H297" t="s">
        <v>206</v>
      </c>
      <c r="I297" s="3">
        <f t="shared" si="48"/>
        <v>136402.43789176</v>
      </c>
      <c r="J297" s="3">
        <f t="shared" si="23"/>
        <v>4092073.1367528001</v>
      </c>
      <c r="K297" t="str">
        <f>VLOOKUP(E297,'Grouping Master'!A$2:H$102,8)</f>
        <v>41-50 Years</v>
      </c>
      <c r="L297" t="s">
        <v>795</v>
      </c>
      <c r="M297" t="s">
        <v>747</v>
      </c>
      <c r="N297" t="s">
        <v>776</v>
      </c>
      <c r="O297" t="s">
        <v>765</v>
      </c>
      <c r="P297">
        <f t="shared" si="34"/>
        <v>1500000</v>
      </c>
      <c r="Q297" t="str">
        <f t="shared" si="35"/>
        <v>700001-1500000</v>
      </c>
    </row>
    <row r="298" spans="1:17" x14ac:dyDescent="0.25">
      <c r="A298" s="2">
        <v>41018</v>
      </c>
      <c r="B298" t="str">
        <f t="shared" si="53"/>
        <v>April</v>
      </c>
      <c r="C298">
        <f t="shared" si="54"/>
        <v>2012</v>
      </c>
      <c r="D298" t="s">
        <v>361</v>
      </c>
      <c r="E298">
        <v>49</v>
      </c>
      <c r="F298" t="s">
        <v>7</v>
      </c>
      <c r="G298" t="s">
        <v>197</v>
      </c>
      <c r="H298" t="s">
        <v>206</v>
      </c>
      <c r="I298" s="3">
        <f t="shared" si="48"/>
        <v>139130.4866495952</v>
      </c>
      <c r="J298" s="3">
        <f t="shared" si="23"/>
        <v>4173914.599487856</v>
      </c>
      <c r="K298" t="str">
        <f>VLOOKUP(E298,'Grouping Master'!A$2:H$102,8)</f>
        <v>41-50 Years</v>
      </c>
      <c r="L298" t="s">
        <v>795</v>
      </c>
      <c r="M298" t="s">
        <v>747</v>
      </c>
      <c r="N298" t="s">
        <v>787</v>
      </c>
      <c r="O298" t="s">
        <v>749</v>
      </c>
      <c r="P298">
        <f t="shared" si="34"/>
        <v>1500000</v>
      </c>
      <c r="Q298" t="str">
        <f t="shared" si="35"/>
        <v>700001-1500000</v>
      </c>
    </row>
    <row r="299" spans="1:17" x14ac:dyDescent="0.25">
      <c r="A299" s="2">
        <v>41033</v>
      </c>
      <c r="B299" t="str">
        <f t="shared" si="53"/>
        <v>May</v>
      </c>
      <c r="C299">
        <f t="shared" si="54"/>
        <v>2012</v>
      </c>
      <c r="D299" t="s">
        <v>362</v>
      </c>
      <c r="E299">
        <f t="shared" ref="E299" si="60">E298+1</f>
        <v>50</v>
      </c>
      <c r="F299" t="s">
        <v>7</v>
      </c>
      <c r="G299" t="s">
        <v>197</v>
      </c>
      <c r="H299" t="s">
        <v>206</v>
      </c>
      <c r="I299" s="3">
        <f t="shared" si="48"/>
        <v>141913.0963825871</v>
      </c>
      <c r="J299" s="3">
        <f t="shared" si="23"/>
        <v>4257392.8914776128</v>
      </c>
      <c r="K299" t="str">
        <f>VLOOKUP(E299,'Grouping Master'!A$2:H$102,8)</f>
        <v>41-50 Years</v>
      </c>
      <c r="L299" t="s">
        <v>795</v>
      </c>
      <c r="M299" t="s">
        <v>747</v>
      </c>
      <c r="N299" t="s">
        <v>754</v>
      </c>
      <c r="O299" t="s">
        <v>746</v>
      </c>
      <c r="P299">
        <f t="shared" si="34"/>
        <v>1500000</v>
      </c>
      <c r="Q299" t="str">
        <f t="shared" si="35"/>
        <v>700001-1500000</v>
      </c>
    </row>
    <row r="300" spans="1:17" x14ac:dyDescent="0.25">
      <c r="A300" s="2">
        <v>41035</v>
      </c>
      <c r="B300" t="str">
        <f t="shared" si="53"/>
        <v>May</v>
      </c>
      <c r="C300">
        <f t="shared" si="54"/>
        <v>2012</v>
      </c>
      <c r="D300" t="s">
        <v>363</v>
      </c>
      <c r="E300">
        <v>50</v>
      </c>
      <c r="F300" t="s">
        <v>7</v>
      </c>
      <c r="G300" t="s">
        <v>197</v>
      </c>
      <c r="H300" t="s">
        <v>206</v>
      </c>
      <c r="I300" s="3">
        <f t="shared" si="48"/>
        <v>144751.35831023884</v>
      </c>
      <c r="J300" s="3">
        <f t="shared" si="23"/>
        <v>4342540.7493071649</v>
      </c>
      <c r="K300" t="str">
        <f>VLOOKUP(E300,'Grouping Master'!A$2:H$102,8)</f>
        <v>41-50 Years</v>
      </c>
      <c r="L300" t="s">
        <v>795</v>
      </c>
      <c r="M300" t="s">
        <v>747</v>
      </c>
      <c r="N300" t="s">
        <v>766</v>
      </c>
      <c r="O300" t="s">
        <v>746</v>
      </c>
      <c r="P300">
        <f t="shared" si="34"/>
        <v>1500000</v>
      </c>
      <c r="Q300" t="str">
        <f t="shared" si="35"/>
        <v>700001-1500000</v>
      </c>
    </row>
    <row r="301" spans="1:17" x14ac:dyDescent="0.25">
      <c r="A301" s="2">
        <v>41133</v>
      </c>
      <c r="B301" t="str">
        <f t="shared" si="53"/>
        <v>August</v>
      </c>
      <c r="C301">
        <f t="shared" si="54"/>
        <v>2012</v>
      </c>
      <c r="D301" t="s">
        <v>364</v>
      </c>
      <c r="E301">
        <f t="shared" ref="E301" si="61">E300+1</f>
        <v>51</v>
      </c>
      <c r="F301" t="s">
        <v>7</v>
      </c>
      <c r="G301" t="s">
        <v>11</v>
      </c>
      <c r="H301" t="s">
        <v>211</v>
      </c>
      <c r="I301" s="3">
        <v>5435</v>
      </c>
      <c r="J301" s="3">
        <f>I301*20</f>
        <v>108700</v>
      </c>
      <c r="K301" t="str">
        <f>VLOOKUP(E301,'Grouping Master'!A$2:H$102,8)</f>
        <v>51-60 Years</v>
      </c>
      <c r="L301" t="s">
        <v>795</v>
      </c>
      <c r="M301" t="s">
        <v>747</v>
      </c>
      <c r="N301" t="s">
        <v>782</v>
      </c>
      <c r="O301" t="s">
        <v>749</v>
      </c>
      <c r="P301">
        <f t="shared" si="34"/>
        <v>1700000</v>
      </c>
      <c r="Q301" t="str">
        <f t="shared" si="35"/>
        <v>More than 1500000</v>
      </c>
    </row>
    <row r="302" spans="1:17" x14ac:dyDescent="0.25">
      <c r="A302" s="2">
        <v>40988</v>
      </c>
      <c r="B302" t="str">
        <f t="shared" si="53"/>
        <v>March</v>
      </c>
      <c r="C302">
        <f t="shared" si="54"/>
        <v>2012</v>
      </c>
      <c r="D302" t="s">
        <v>365</v>
      </c>
      <c r="E302">
        <v>51</v>
      </c>
      <c r="F302" t="s">
        <v>7</v>
      </c>
      <c r="G302" t="s">
        <v>11</v>
      </c>
      <c r="H302" t="s">
        <v>211</v>
      </c>
      <c r="I302" s="3">
        <v>5436</v>
      </c>
      <c r="J302" s="3">
        <f t="shared" ref="J302:J321" si="62">I302*20</f>
        <v>108720</v>
      </c>
      <c r="K302" t="str">
        <f>VLOOKUP(E302,'Grouping Master'!A$2:H$102,8)</f>
        <v>51-60 Years</v>
      </c>
      <c r="L302" t="s">
        <v>795</v>
      </c>
      <c r="M302" t="s">
        <v>747</v>
      </c>
      <c r="N302" t="s">
        <v>770</v>
      </c>
      <c r="O302" t="s">
        <v>746</v>
      </c>
      <c r="P302">
        <f t="shared" si="34"/>
        <v>1700000</v>
      </c>
      <c r="Q302" t="str">
        <f t="shared" si="35"/>
        <v>More than 1500000</v>
      </c>
    </row>
    <row r="303" spans="1:17" x14ac:dyDescent="0.25">
      <c r="A303" s="2">
        <v>41047</v>
      </c>
      <c r="B303" t="str">
        <f t="shared" si="53"/>
        <v>May</v>
      </c>
      <c r="C303">
        <f t="shared" si="54"/>
        <v>2012</v>
      </c>
      <c r="D303" t="s">
        <v>366</v>
      </c>
      <c r="E303">
        <f t="shared" ref="E303" si="63">E302+1</f>
        <v>52</v>
      </c>
      <c r="F303" t="s">
        <v>7</v>
      </c>
      <c r="G303" t="s">
        <v>11</v>
      </c>
      <c r="H303" t="s">
        <v>211</v>
      </c>
      <c r="I303" s="3">
        <v>4000</v>
      </c>
      <c r="J303" s="3">
        <f t="shared" si="62"/>
        <v>80000</v>
      </c>
      <c r="K303" t="str">
        <f>VLOOKUP(E303,'Grouping Master'!A$2:H$102,8)</f>
        <v>51-60 Years</v>
      </c>
      <c r="L303" t="s">
        <v>795</v>
      </c>
      <c r="M303" t="s">
        <v>747</v>
      </c>
      <c r="N303" t="s">
        <v>780</v>
      </c>
      <c r="O303" t="s">
        <v>746</v>
      </c>
      <c r="P303">
        <f t="shared" si="34"/>
        <v>1700000</v>
      </c>
      <c r="Q303" t="str">
        <f t="shared" si="35"/>
        <v>More than 1500000</v>
      </c>
    </row>
    <row r="304" spans="1:17" x14ac:dyDescent="0.25">
      <c r="A304" s="2">
        <v>41105</v>
      </c>
      <c r="B304" t="str">
        <f t="shared" si="53"/>
        <v>July</v>
      </c>
      <c r="C304">
        <f t="shared" si="54"/>
        <v>2012</v>
      </c>
      <c r="D304" t="s">
        <v>367</v>
      </c>
      <c r="E304">
        <v>52</v>
      </c>
      <c r="F304" t="s">
        <v>7</v>
      </c>
      <c r="G304" t="s">
        <v>11</v>
      </c>
      <c r="H304" t="s">
        <v>211</v>
      </c>
      <c r="I304" s="3">
        <v>6755</v>
      </c>
      <c r="J304" s="3">
        <f t="shared" si="62"/>
        <v>135100</v>
      </c>
      <c r="K304" t="str">
        <f>VLOOKUP(E304,'Grouping Master'!A$2:H$102,8)</f>
        <v>51-60 Years</v>
      </c>
      <c r="L304" t="s">
        <v>795</v>
      </c>
      <c r="M304" t="s">
        <v>747</v>
      </c>
      <c r="N304" t="s">
        <v>748</v>
      </c>
      <c r="O304" t="s">
        <v>746</v>
      </c>
      <c r="P304">
        <f t="shared" si="34"/>
        <v>1700000</v>
      </c>
      <c r="Q304" t="str">
        <f t="shared" si="35"/>
        <v>More than 1500000</v>
      </c>
    </row>
    <row r="305" spans="1:17" x14ac:dyDescent="0.25">
      <c r="A305" s="2">
        <v>41021</v>
      </c>
      <c r="B305" t="str">
        <f t="shared" si="53"/>
        <v>April</v>
      </c>
      <c r="C305">
        <f t="shared" si="54"/>
        <v>2012</v>
      </c>
      <c r="D305" t="s">
        <v>368</v>
      </c>
      <c r="E305">
        <f t="shared" ref="E305" si="64">E304+1</f>
        <v>53</v>
      </c>
      <c r="F305" t="s">
        <v>7</v>
      </c>
      <c r="G305" t="s">
        <v>11</v>
      </c>
      <c r="H305" t="s">
        <v>211</v>
      </c>
      <c r="I305" s="3">
        <v>43456</v>
      </c>
      <c r="J305" s="3">
        <f t="shared" si="62"/>
        <v>869120</v>
      </c>
      <c r="K305" t="str">
        <f>VLOOKUP(E305,'Grouping Master'!A$2:H$102,8)</f>
        <v>51-60 Years</v>
      </c>
      <c r="L305" t="s">
        <v>795</v>
      </c>
      <c r="M305" t="s">
        <v>755</v>
      </c>
      <c r="N305" t="s">
        <v>794</v>
      </c>
      <c r="O305" t="s">
        <v>746</v>
      </c>
      <c r="P305">
        <f t="shared" si="34"/>
        <v>1700000</v>
      </c>
      <c r="Q305" t="str">
        <f t="shared" si="35"/>
        <v>More than 1500000</v>
      </c>
    </row>
    <row r="306" spans="1:17" x14ac:dyDescent="0.25">
      <c r="A306" s="2">
        <v>41020</v>
      </c>
      <c r="B306" t="str">
        <f t="shared" si="53"/>
        <v>April</v>
      </c>
      <c r="C306">
        <f t="shared" si="54"/>
        <v>2012</v>
      </c>
      <c r="D306" t="s">
        <v>369</v>
      </c>
      <c r="E306">
        <v>53</v>
      </c>
      <c r="F306" t="s">
        <v>7</v>
      </c>
      <c r="G306" t="s">
        <v>11</v>
      </c>
      <c r="H306" t="s">
        <v>211</v>
      </c>
      <c r="I306" s="3">
        <v>1000</v>
      </c>
      <c r="J306" s="3">
        <f t="shared" si="62"/>
        <v>20000</v>
      </c>
      <c r="K306" t="str">
        <f>VLOOKUP(E306,'Grouping Master'!A$2:H$102,8)</f>
        <v>51-60 Years</v>
      </c>
      <c r="L306" t="s">
        <v>795</v>
      </c>
      <c r="M306" t="s">
        <v>761</v>
      </c>
      <c r="N306" t="s">
        <v>781</v>
      </c>
      <c r="O306" t="s">
        <v>765</v>
      </c>
      <c r="P306">
        <f t="shared" si="34"/>
        <v>1700000</v>
      </c>
      <c r="Q306" t="str">
        <f t="shared" si="35"/>
        <v>More than 1500000</v>
      </c>
    </row>
    <row r="307" spans="1:17" x14ac:dyDescent="0.25">
      <c r="A307" s="2">
        <v>41053</v>
      </c>
      <c r="B307" t="str">
        <f t="shared" si="53"/>
        <v>May</v>
      </c>
      <c r="C307">
        <f t="shared" si="54"/>
        <v>2012</v>
      </c>
      <c r="D307" t="s">
        <v>370</v>
      </c>
      <c r="E307">
        <f t="shared" ref="E307" si="65">E306+1</f>
        <v>54</v>
      </c>
      <c r="F307" t="s">
        <v>7</v>
      </c>
      <c r="G307" t="s">
        <v>11</v>
      </c>
      <c r="H307" t="s">
        <v>211</v>
      </c>
      <c r="I307" s="3">
        <v>10000</v>
      </c>
      <c r="J307" s="3">
        <f t="shared" si="62"/>
        <v>200000</v>
      </c>
      <c r="K307" t="str">
        <f>VLOOKUP(E307,'Grouping Master'!A$2:H$102,8)</f>
        <v>51-60 Years</v>
      </c>
      <c r="L307" t="s">
        <v>795</v>
      </c>
      <c r="M307" t="s">
        <v>747</v>
      </c>
      <c r="N307" t="s">
        <v>776</v>
      </c>
      <c r="O307" t="s">
        <v>765</v>
      </c>
      <c r="P307">
        <f t="shared" si="34"/>
        <v>1700000</v>
      </c>
      <c r="Q307" t="str">
        <f t="shared" si="35"/>
        <v>More than 1500000</v>
      </c>
    </row>
    <row r="308" spans="1:17" x14ac:dyDescent="0.25">
      <c r="A308" s="2">
        <v>41117</v>
      </c>
      <c r="B308" t="str">
        <f t="shared" si="53"/>
        <v>July</v>
      </c>
      <c r="C308">
        <f t="shared" si="54"/>
        <v>2012</v>
      </c>
      <c r="D308" t="s">
        <v>371</v>
      </c>
      <c r="E308">
        <v>54</v>
      </c>
      <c r="F308" t="s">
        <v>7</v>
      </c>
      <c r="G308" t="s">
        <v>11</v>
      </c>
      <c r="H308" t="s">
        <v>211</v>
      </c>
      <c r="I308" s="3">
        <v>19000</v>
      </c>
      <c r="J308" s="3">
        <f t="shared" si="62"/>
        <v>380000</v>
      </c>
      <c r="K308" t="str">
        <f>VLOOKUP(E308,'Grouping Master'!A$2:H$102,8)</f>
        <v>51-60 Years</v>
      </c>
      <c r="L308" t="s">
        <v>795</v>
      </c>
      <c r="M308" t="s">
        <v>747</v>
      </c>
      <c r="N308" t="s">
        <v>787</v>
      </c>
      <c r="O308" t="s">
        <v>749</v>
      </c>
      <c r="P308">
        <f t="shared" si="34"/>
        <v>1700000</v>
      </c>
      <c r="Q308" t="str">
        <f t="shared" si="35"/>
        <v>More than 1500000</v>
      </c>
    </row>
    <row r="309" spans="1:17" x14ac:dyDescent="0.25">
      <c r="A309" s="2">
        <v>41027</v>
      </c>
      <c r="B309" t="str">
        <f t="shared" si="53"/>
        <v>April</v>
      </c>
      <c r="C309">
        <f t="shared" si="54"/>
        <v>2012</v>
      </c>
      <c r="D309" t="s">
        <v>372</v>
      </c>
      <c r="E309">
        <f t="shared" ref="E309" si="66">E308+1</f>
        <v>55</v>
      </c>
      <c r="F309" t="s">
        <v>7</v>
      </c>
      <c r="G309" t="s">
        <v>11</v>
      </c>
      <c r="H309" t="s">
        <v>211</v>
      </c>
      <c r="I309" s="3">
        <v>28000</v>
      </c>
      <c r="J309" s="3">
        <f t="shared" si="62"/>
        <v>560000</v>
      </c>
      <c r="K309" t="str">
        <f>VLOOKUP(E309,'Grouping Master'!A$2:H$102,8)</f>
        <v>51-60 Years</v>
      </c>
      <c r="L309" t="s">
        <v>795</v>
      </c>
      <c r="M309" t="s">
        <v>747</v>
      </c>
      <c r="N309" t="s">
        <v>754</v>
      </c>
      <c r="O309" t="s">
        <v>746</v>
      </c>
      <c r="P309">
        <f t="shared" si="34"/>
        <v>1700000</v>
      </c>
      <c r="Q309" t="str">
        <f t="shared" si="35"/>
        <v>More than 1500000</v>
      </c>
    </row>
    <row r="310" spans="1:17" x14ac:dyDescent="0.25">
      <c r="A310" s="2">
        <v>41028</v>
      </c>
      <c r="B310" t="str">
        <f t="shared" si="53"/>
        <v>April</v>
      </c>
      <c r="C310">
        <f t="shared" si="54"/>
        <v>2012</v>
      </c>
      <c r="D310" t="s">
        <v>373</v>
      </c>
      <c r="E310">
        <v>55</v>
      </c>
      <c r="F310" t="s">
        <v>7</v>
      </c>
      <c r="G310" t="s">
        <v>11</v>
      </c>
      <c r="H310" t="s">
        <v>211</v>
      </c>
      <c r="I310" s="3">
        <v>37000</v>
      </c>
      <c r="J310" s="3">
        <f t="shared" si="62"/>
        <v>740000</v>
      </c>
      <c r="K310" t="str">
        <f>VLOOKUP(E310,'Grouping Master'!A$2:H$102,8)</f>
        <v>51-60 Years</v>
      </c>
      <c r="L310" t="s">
        <v>795</v>
      </c>
      <c r="M310" t="s">
        <v>747</v>
      </c>
      <c r="N310" t="s">
        <v>766</v>
      </c>
      <c r="O310" t="s">
        <v>746</v>
      </c>
      <c r="P310">
        <f t="shared" si="34"/>
        <v>1700000</v>
      </c>
      <c r="Q310" t="str">
        <f t="shared" si="35"/>
        <v>More than 1500000</v>
      </c>
    </row>
    <row r="311" spans="1:17" x14ac:dyDescent="0.25">
      <c r="A311" s="2">
        <v>41019</v>
      </c>
      <c r="B311" t="str">
        <f t="shared" si="53"/>
        <v>April</v>
      </c>
      <c r="C311">
        <f t="shared" si="54"/>
        <v>2012</v>
      </c>
      <c r="D311" t="s">
        <v>374</v>
      </c>
      <c r="E311">
        <f t="shared" ref="E311" si="67">E310+1</f>
        <v>56</v>
      </c>
      <c r="F311" t="s">
        <v>7</v>
      </c>
      <c r="G311" t="s">
        <v>11</v>
      </c>
      <c r="H311" t="s">
        <v>211</v>
      </c>
      <c r="I311" s="3">
        <v>46000</v>
      </c>
      <c r="J311" s="3">
        <f t="shared" si="62"/>
        <v>920000</v>
      </c>
      <c r="K311" t="str">
        <f>VLOOKUP(E311,'Grouping Master'!A$2:H$102,8)</f>
        <v>51-60 Years</v>
      </c>
      <c r="L311" t="s">
        <v>795</v>
      </c>
      <c r="M311" t="s">
        <v>747</v>
      </c>
      <c r="N311" t="s">
        <v>782</v>
      </c>
      <c r="O311" t="s">
        <v>749</v>
      </c>
      <c r="P311">
        <f t="shared" si="34"/>
        <v>1700000</v>
      </c>
      <c r="Q311" t="str">
        <f t="shared" si="35"/>
        <v>More than 1500000</v>
      </c>
    </row>
    <row r="312" spans="1:17" x14ac:dyDescent="0.25">
      <c r="A312" s="2">
        <v>41007</v>
      </c>
      <c r="B312" t="str">
        <f t="shared" si="53"/>
        <v>April</v>
      </c>
      <c r="C312">
        <f t="shared" si="54"/>
        <v>2012</v>
      </c>
      <c r="D312" t="s">
        <v>375</v>
      </c>
      <c r="E312">
        <v>56</v>
      </c>
      <c r="F312" t="s">
        <v>7</v>
      </c>
      <c r="G312" t="s">
        <v>11</v>
      </c>
      <c r="H312" t="s">
        <v>211</v>
      </c>
      <c r="I312" s="3">
        <v>1000</v>
      </c>
      <c r="J312" s="3">
        <f t="shared" si="62"/>
        <v>20000</v>
      </c>
      <c r="K312" t="str">
        <f>VLOOKUP(E312,'Grouping Master'!A$2:H$102,8)</f>
        <v>51-60 Years</v>
      </c>
      <c r="L312" t="s">
        <v>795</v>
      </c>
      <c r="M312" t="s">
        <v>747</v>
      </c>
      <c r="N312" t="s">
        <v>776</v>
      </c>
      <c r="O312" t="s">
        <v>765</v>
      </c>
      <c r="P312">
        <f t="shared" si="34"/>
        <v>1700000</v>
      </c>
      <c r="Q312" t="str">
        <f t="shared" si="35"/>
        <v>More than 1500000</v>
      </c>
    </row>
    <row r="313" spans="1:17" x14ac:dyDescent="0.25">
      <c r="A313" s="2">
        <v>41036</v>
      </c>
      <c r="B313" t="str">
        <f t="shared" si="53"/>
        <v>May</v>
      </c>
      <c r="C313">
        <f t="shared" si="54"/>
        <v>2012</v>
      </c>
      <c r="D313" t="s">
        <v>376</v>
      </c>
      <c r="E313">
        <v>22</v>
      </c>
      <c r="F313" t="s">
        <v>7</v>
      </c>
      <c r="G313" t="s">
        <v>11</v>
      </c>
      <c r="H313" t="s">
        <v>211</v>
      </c>
      <c r="I313" s="3">
        <v>4000</v>
      </c>
      <c r="J313" s="3">
        <f t="shared" si="62"/>
        <v>80000</v>
      </c>
      <c r="K313" t="str">
        <f>VLOOKUP(E313,'Grouping Master'!A$2:H$102,8)</f>
        <v>19-25 Years</v>
      </c>
      <c r="L313" t="s">
        <v>795</v>
      </c>
      <c r="M313" t="s">
        <v>747</v>
      </c>
      <c r="N313" t="s">
        <v>787</v>
      </c>
      <c r="O313" t="s">
        <v>749</v>
      </c>
      <c r="P313">
        <f t="shared" si="34"/>
        <v>700000</v>
      </c>
      <c r="Q313" t="str">
        <f t="shared" si="35"/>
        <v>500001-700000</v>
      </c>
    </row>
    <row r="314" spans="1:17" x14ac:dyDescent="0.25">
      <c r="A314" s="2">
        <v>41019</v>
      </c>
      <c r="B314" t="str">
        <f t="shared" si="53"/>
        <v>April</v>
      </c>
      <c r="C314">
        <f t="shared" si="54"/>
        <v>2012</v>
      </c>
      <c r="D314" t="s">
        <v>377</v>
      </c>
      <c r="E314">
        <v>22</v>
      </c>
      <c r="F314" t="s">
        <v>10</v>
      </c>
      <c r="G314" t="s">
        <v>11</v>
      </c>
      <c r="H314" t="s">
        <v>211</v>
      </c>
      <c r="I314" s="3">
        <v>7000</v>
      </c>
      <c r="J314" s="3">
        <f t="shared" si="62"/>
        <v>140000</v>
      </c>
      <c r="K314" t="str">
        <f>VLOOKUP(E314,'Grouping Master'!A$2:H$102,8)</f>
        <v>19-25 Years</v>
      </c>
      <c r="L314" t="s">
        <v>795</v>
      </c>
      <c r="M314" t="s">
        <v>747</v>
      </c>
      <c r="N314" t="s">
        <v>754</v>
      </c>
      <c r="O314" t="s">
        <v>746</v>
      </c>
      <c r="P314">
        <f t="shared" si="34"/>
        <v>700000</v>
      </c>
      <c r="Q314" t="str">
        <f t="shared" si="35"/>
        <v>500001-700000</v>
      </c>
    </row>
    <row r="315" spans="1:17" x14ac:dyDescent="0.25">
      <c r="A315" s="2">
        <v>41003</v>
      </c>
      <c r="B315" t="str">
        <f t="shared" si="53"/>
        <v>April</v>
      </c>
      <c r="C315">
        <f t="shared" si="54"/>
        <v>2012</v>
      </c>
      <c r="D315" t="s">
        <v>378</v>
      </c>
      <c r="E315">
        <v>22</v>
      </c>
      <c r="F315" t="s">
        <v>7</v>
      </c>
      <c r="G315" t="s">
        <v>11</v>
      </c>
      <c r="H315" t="s">
        <v>211</v>
      </c>
      <c r="I315" s="3">
        <v>10000</v>
      </c>
      <c r="J315" s="3">
        <f t="shared" si="62"/>
        <v>200000</v>
      </c>
      <c r="K315" t="str">
        <f>VLOOKUP(E315,'Grouping Master'!A$2:H$102,8)</f>
        <v>19-25 Years</v>
      </c>
      <c r="L315" t="s">
        <v>795</v>
      </c>
      <c r="M315" t="s">
        <v>747</v>
      </c>
      <c r="N315" t="s">
        <v>766</v>
      </c>
      <c r="O315" t="s">
        <v>746</v>
      </c>
      <c r="P315">
        <f t="shared" si="34"/>
        <v>700000</v>
      </c>
      <c r="Q315" t="str">
        <f t="shared" si="35"/>
        <v>500001-700000</v>
      </c>
    </row>
    <row r="316" spans="1:17" x14ac:dyDescent="0.25">
      <c r="A316" s="2">
        <v>41029</v>
      </c>
      <c r="B316" t="str">
        <f t="shared" si="53"/>
        <v>April</v>
      </c>
      <c r="C316">
        <f t="shared" si="54"/>
        <v>2012</v>
      </c>
      <c r="D316" t="s">
        <v>379</v>
      </c>
      <c r="E316">
        <v>23</v>
      </c>
      <c r="F316" t="s">
        <v>10</v>
      </c>
      <c r="G316" t="s">
        <v>11</v>
      </c>
      <c r="H316" t="s">
        <v>211</v>
      </c>
      <c r="I316" s="3">
        <v>13000</v>
      </c>
      <c r="J316" s="3">
        <f t="shared" si="62"/>
        <v>260000</v>
      </c>
      <c r="K316" t="str">
        <f>VLOOKUP(E316,'Grouping Master'!A$2:H$102,8)</f>
        <v>19-25 Years</v>
      </c>
      <c r="L316" t="s">
        <v>795</v>
      </c>
      <c r="M316" t="s">
        <v>747</v>
      </c>
      <c r="N316" t="s">
        <v>782</v>
      </c>
      <c r="O316" t="s">
        <v>749</v>
      </c>
      <c r="P316">
        <f t="shared" si="34"/>
        <v>700000</v>
      </c>
      <c r="Q316" t="str">
        <f t="shared" si="35"/>
        <v>500001-700000</v>
      </c>
    </row>
    <row r="317" spans="1:17" x14ac:dyDescent="0.25">
      <c r="A317" s="2">
        <v>41153</v>
      </c>
      <c r="B317" t="str">
        <f t="shared" si="53"/>
        <v>September</v>
      </c>
      <c r="C317">
        <f t="shared" si="54"/>
        <v>2012</v>
      </c>
      <c r="D317" t="s">
        <v>380</v>
      </c>
      <c r="E317">
        <v>23</v>
      </c>
      <c r="F317" t="s">
        <v>7</v>
      </c>
      <c r="G317" t="s">
        <v>11</v>
      </c>
      <c r="H317" t="s">
        <v>211</v>
      </c>
      <c r="I317" s="3">
        <v>16000</v>
      </c>
      <c r="J317" s="3">
        <f t="shared" si="62"/>
        <v>320000</v>
      </c>
      <c r="K317" t="str">
        <f>VLOOKUP(E317,'Grouping Master'!A$2:H$102,8)</f>
        <v>19-25 Years</v>
      </c>
      <c r="L317" t="s">
        <v>795</v>
      </c>
      <c r="M317" t="s">
        <v>747</v>
      </c>
      <c r="N317" t="s">
        <v>776</v>
      </c>
      <c r="O317" t="s">
        <v>765</v>
      </c>
      <c r="P317">
        <f t="shared" si="34"/>
        <v>700000</v>
      </c>
      <c r="Q317" t="str">
        <f t="shared" si="35"/>
        <v>500001-700000</v>
      </c>
    </row>
    <row r="318" spans="1:17" x14ac:dyDescent="0.25">
      <c r="A318" s="2">
        <v>41036</v>
      </c>
      <c r="B318" t="str">
        <f t="shared" si="53"/>
        <v>May</v>
      </c>
      <c r="C318">
        <f t="shared" si="54"/>
        <v>2012</v>
      </c>
      <c r="D318" t="s">
        <v>381</v>
      </c>
      <c r="E318">
        <v>23</v>
      </c>
      <c r="F318" t="s">
        <v>10</v>
      </c>
      <c r="G318" t="s">
        <v>11</v>
      </c>
      <c r="H318" t="s">
        <v>211</v>
      </c>
      <c r="I318" s="3">
        <v>19000</v>
      </c>
      <c r="J318" s="3">
        <f t="shared" si="62"/>
        <v>380000</v>
      </c>
      <c r="K318" t="str">
        <f>VLOOKUP(E318,'Grouping Master'!A$2:H$102,8)</f>
        <v>19-25 Years</v>
      </c>
      <c r="L318" t="s">
        <v>795</v>
      </c>
      <c r="M318" t="s">
        <v>747</v>
      </c>
      <c r="N318" t="s">
        <v>787</v>
      </c>
      <c r="O318" t="s">
        <v>749</v>
      </c>
      <c r="P318">
        <f t="shared" si="34"/>
        <v>700000</v>
      </c>
      <c r="Q318" t="str">
        <f t="shared" si="35"/>
        <v>500001-700000</v>
      </c>
    </row>
    <row r="319" spans="1:17" x14ac:dyDescent="0.25">
      <c r="A319" s="2">
        <v>41117</v>
      </c>
      <c r="B319" t="str">
        <f t="shared" si="53"/>
        <v>July</v>
      </c>
      <c r="C319">
        <f t="shared" si="54"/>
        <v>2012</v>
      </c>
      <c r="D319" t="s">
        <v>382</v>
      </c>
      <c r="E319">
        <v>22</v>
      </c>
      <c r="F319" t="s">
        <v>7</v>
      </c>
      <c r="G319" t="s">
        <v>11</v>
      </c>
      <c r="H319" t="s">
        <v>211</v>
      </c>
      <c r="I319" s="3">
        <v>22000</v>
      </c>
      <c r="J319" s="3">
        <f t="shared" si="62"/>
        <v>440000</v>
      </c>
      <c r="K319" t="str">
        <f>VLOOKUP(E319,'Grouping Master'!A$2:H$102,8)</f>
        <v>19-25 Years</v>
      </c>
      <c r="L319" t="s">
        <v>795</v>
      </c>
      <c r="M319" t="s">
        <v>747</v>
      </c>
      <c r="N319" t="s">
        <v>776</v>
      </c>
      <c r="O319" t="s">
        <v>765</v>
      </c>
      <c r="P319">
        <f t="shared" si="34"/>
        <v>700000</v>
      </c>
      <c r="Q319" t="str">
        <f t="shared" si="35"/>
        <v>500001-700000</v>
      </c>
    </row>
    <row r="320" spans="1:17" x14ac:dyDescent="0.25">
      <c r="A320" s="2">
        <v>41126</v>
      </c>
      <c r="B320" t="str">
        <f t="shared" si="53"/>
        <v>August</v>
      </c>
      <c r="C320">
        <f t="shared" si="54"/>
        <v>2012</v>
      </c>
      <c r="D320" t="s">
        <v>383</v>
      </c>
      <c r="E320">
        <v>22</v>
      </c>
      <c r="F320" t="s">
        <v>10</v>
      </c>
      <c r="G320" t="s">
        <v>11</v>
      </c>
      <c r="H320" t="s">
        <v>211</v>
      </c>
      <c r="I320" s="3">
        <v>25000</v>
      </c>
      <c r="J320" s="3">
        <f t="shared" si="62"/>
        <v>500000</v>
      </c>
      <c r="K320" t="str">
        <f>VLOOKUP(E320,'Grouping Master'!A$2:H$102,8)</f>
        <v>19-25 Years</v>
      </c>
      <c r="L320" t="s">
        <v>795</v>
      </c>
      <c r="M320" t="s">
        <v>747</v>
      </c>
      <c r="N320" t="s">
        <v>787</v>
      </c>
      <c r="O320" t="s">
        <v>749</v>
      </c>
      <c r="P320">
        <f t="shared" si="34"/>
        <v>700000</v>
      </c>
      <c r="Q320" t="str">
        <f t="shared" si="35"/>
        <v>500001-700000</v>
      </c>
    </row>
    <row r="321" spans="1:17" x14ac:dyDescent="0.25">
      <c r="A321" s="2">
        <v>41010</v>
      </c>
      <c r="B321" t="str">
        <f t="shared" si="53"/>
        <v>April</v>
      </c>
      <c r="C321">
        <f t="shared" si="54"/>
        <v>2012</v>
      </c>
      <c r="D321" t="s">
        <v>384</v>
      </c>
      <c r="E321">
        <v>22</v>
      </c>
      <c r="F321" t="s">
        <v>7</v>
      </c>
      <c r="G321" t="s">
        <v>11</v>
      </c>
      <c r="H321" t="s">
        <v>211</v>
      </c>
      <c r="I321" s="3">
        <v>28000</v>
      </c>
      <c r="J321" s="3">
        <f t="shared" si="62"/>
        <v>560000</v>
      </c>
      <c r="K321" t="str">
        <f>VLOOKUP(E321,'Grouping Master'!A$2:H$102,8)</f>
        <v>19-25 Years</v>
      </c>
      <c r="L321" t="s">
        <v>795</v>
      </c>
      <c r="M321" t="s">
        <v>747</v>
      </c>
      <c r="N321" t="s">
        <v>782</v>
      </c>
      <c r="O321" t="s">
        <v>749</v>
      </c>
      <c r="P321">
        <f t="shared" si="34"/>
        <v>700000</v>
      </c>
      <c r="Q321" t="str">
        <f t="shared" si="35"/>
        <v>500001-700000</v>
      </c>
    </row>
    <row r="322" spans="1:17" x14ac:dyDescent="0.25">
      <c r="A322" s="2">
        <v>40944</v>
      </c>
      <c r="B322" t="str">
        <f t="shared" si="53"/>
        <v>February</v>
      </c>
      <c r="C322">
        <f t="shared" si="54"/>
        <v>2012</v>
      </c>
      <c r="D322" t="s">
        <v>385</v>
      </c>
      <c r="E322">
        <v>23</v>
      </c>
      <c r="F322" t="s">
        <v>10</v>
      </c>
      <c r="G322" t="s">
        <v>11</v>
      </c>
      <c r="H322" t="s">
        <v>211</v>
      </c>
      <c r="I322" s="3">
        <v>31000</v>
      </c>
      <c r="J322" s="3">
        <f t="shared" ref="J322:J366" si="68">I322*30</f>
        <v>930000</v>
      </c>
      <c r="K322" t="str">
        <f>VLOOKUP(E322,'Grouping Master'!A$2:H$102,8)</f>
        <v>19-25 Years</v>
      </c>
      <c r="L322" t="s">
        <v>795</v>
      </c>
      <c r="M322" t="s">
        <v>747</v>
      </c>
      <c r="N322" t="s">
        <v>776</v>
      </c>
      <c r="O322" t="s">
        <v>765</v>
      </c>
      <c r="P322">
        <f t="shared" si="34"/>
        <v>700000</v>
      </c>
      <c r="Q322" t="str">
        <f t="shared" si="35"/>
        <v>500001-700000</v>
      </c>
    </row>
    <row r="323" spans="1:17" x14ac:dyDescent="0.25">
      <c r="A323" s="2">
        <v>40999</v>
      </c>
      <c r="B323" t="str">
        <f t="shared" ref="B323:B386" si="69">CHOOSE(MONTH(A323),"January","February","March","April","May","June","July","August","September","October","November","December")</f>
        <v>March</v>
      </c>
      <c r="C323">
        <f t="shared" ref="C323:C386" si="70">YEAR(A323)</f>
        <v>2012</v>
      </c>
      <c r="D323" t="s">
        <v>386</v>
      </c>
      <c r="E323">
        <v>23</v>
      </c>
      <c r="F323" t="s">
        <v>7</v>
      </c>
      <c r="G323" t="s">
        <v>11</v>
      </c>
      <c r="H323" t="s">
        <v>211</v>
      </c>
      <c r="I323" s="3">
        <v>34000</v>
      </c>
      <c r="J323" s="3">
        <f t="shared" si="68"/>
        <v>1020000</v>
      </c>
      <c r="K323" t="str">
        <f>VLOOKUP(E323,'Grouping Master'!A$2:H$102,8)</f>
        <v>19-25 Years</v>
      </c>
      <c r="L323" t="s">
        <v>795</v>
      </c>
      <c r="M323" t="s">
        <v>747</v>
      </c>
      <c r="N323" t="s">
        <v>787</v>
      </c>
      <c r="O323" t="s">
        <v>749</v>
      </c>
      <c r="P323">
        <f t="shared" ref="P323:P386" si="71">IF(E323&gt;60,100000,IF(E323&gt;50,1700000,IF(E323&gt;40,1500000,IF(E323&gt;21,700000,0))))</f>
        <v>700000</v>
      </c>
      <c r="Q323" t="str">
        <f t="shared" ref="Q323:Q386" si="72">IF(P323=0,"Less than 100000",IF(P323=100000,"100000-500000",IF(P323=700000,"500001-700000",IF(P323=1500000,"700001-1500000","More than 1500000"))))</f>
        <v>500001-700000</v>
      </c>
    </row>
    <row r="324" spans="1:17" x14ac:dyDescent="0.25">
      <c r="A324" s="2">
        <v>41127</v>
      </c>
      <c r="B324" t="str">
        <f t="shared" si="69"/>
        <v>August</v>
      </c>
      <c r="C324">
        <f t="shared" si="70"/>
        <v>2012</v>
      </c>
      <c r="D324" t="s">
        <v>387</v>
      </c>
      <c r="E324">
        <v>23</v>
      </c>
      <c r="F324" t="s">
        <v>10</v>
      </c>
      <c r="G324" t="s">
        <v>11</v>
      </c>
      <c r="H324" t="s">
        <v>211</v>
      </c>
      <c r="I324" s="3">
        <v>37000</v>
      </c>
      <c r="J324" s="3">
        <f t="shared" si="68"/>
        <v>1110000</v>
      </c>
      <c r="K324" t="str">
        <f>VLOOKUP(E324,'Grouping Master'!A$2:H$102,8)</f>
        <v>19-25 Years</v>
      </c>
      <c r="L324" t="s">
        <v>795</v>
      </c>
      <c r="M324" t="s">
        <v>747</v>
      </c>
      <c r="N324" t="s">
        <v>776</v>
      </c>
      <c r="O324" t="s">
        <v>765</v>
      </c>
      <c r="P324">
        <f t="shared" si="71"/>
        <v>700000</v>
      </c>
      <c r="Q324" t="str">
        <f t="shared" si="72"/>
        <v>500001-700000</v>
      </c>
    </row>
    <row r="325" spans="1:17" x14ac:dyDescent="0.25">
      <c r="A325" s="2">
        <v>40987</v>
      </c>
      <c r="B325" t="str">
        <f t="shared" si="69"/>
        <v>March</v>
      </c>
      <c r="C325">
        <f t="shared" si="70"/>
        <v>2012</v>
      </c>
      <c r="D325" t="s">
        <v>388</v>
      </c>
      <c r="E325">
        <v>24</v>
      </c>
      <c r="F325" t="s">
        <v>7</v>
      </c>
      <c r="G325" t="s">
        <v>11</v>
      </c>
      <c r="H325" t="s">
        <v>211</v>
      </c>
      <c r="I325" s="3">
        <v>40000</v>
      </c>
      <c r="J325" s="3">
        <f t="shared" si="68"/>
        <v>1200000</v>
      </c>
      <c r="K325" t="str">
        <f>VLOOKUP(E325,'Grouping Master'!A$2:H$102,8)</f>
        <v>19-25 Years</v>
      </c>
      <c r="L325" t="s">
        <v>795</v>
      </c>
      <c r="M325" t="s">
        <v>747</v>
      </c>
      <c r="N325" t="s">
        <v>787</v>
      </c>
      <c r="O325" t="s">
        <v>749</v>
      </c>
      <c r="P325">
        <f t="shared" si="71"/>
        <v>700000</v>
      </c>
      <c r="Q325" t="str">
        <f t="shared" si="72"/>
        <v>500001-700000</v>
      </c>
    </row>
    <row r="326" spans="1:17" x14ac:dyDescent="0.25">
      <c r="A326" s="2">
        <v>41009</v>
      </c>
      <c r="B326" t="str">
        <f t="shared" si="69"/>
        <v>April</v>
      </c>
      <c r="C326">
        <f t="shared" si="70"/>
        <v>2012</v>
      </c>
      <c r="D326" t="s">
        <v>389</v>
      </c>
      <c r="E326">
        <v>24</v>
      </c>
      <c r="F326" t="s">
        <v>10</v>
      </c>
      <c r="G326" t="s">
        <v>11</v>
      </c>
      <c r="H326" t="s">
        <v>211</v>
      </c>
      <c r="I326" s="3">
        <v>43000</v>
      </c>
      <c r="J326" s="3">
        <f t="shared" si="68"/>
        <v>1290000</v>
      </c>
      <c r="K326" t="str">
        <f>VLOOKUP(E326,'Grouping Master'!A$2:H$102,8)</f>
        <v>19-25 Years</v>
      </c>
      <c r="L326" t="s">
        <v>795</v>
      </c>
      <c r="M326" t="s">
        <v>747</v>
      </c>
      <c r="N326" t="s">
        <v>776</v>
      </c>
      <c r="O326" t="s">
        <v>765</v>
      </c>
      <c r="P326">
        <f t="shared" si="71"/>
        <v>700000</v>
      </c>
      <c r="Q326" t="str">
        <f t="shared" si="72"/>
        <v>500001-700000</v>
      </c>
    </row>
    <row r="327" spans="1:17" x14ac:dyDescent="0.25">
      <c r="A327" s="2">
        <v>41015</v>
      </c>
      <c r="B327" t="str">
        <f t="shared" si="69"/>
        <v>April</v>
      </c>
      <c r="C327">
        <f t="shared" si="70"/>
        <v>2012</v>
      </c>
      <c r="D327" t="s">
        <v>390</v>
      </c>
      <c r="E327">
        <v>24</v>
      </c>
      <c r="F327" t="s">
        <v>7</v>
      </c>
      <c r="G327" t="s">
        <v>11</v>
      </c>
      <c r="H327" t="s">
        <v>211</v>
      </c>
      <c r="I327" s="3">
        <v>5000</v>
      </c>
      <c r="J327" s="3">
        <f t="shared" si="68"/>
        <v>150000</v>
      </c>
      <c r="K327" t="str">
        <f>VLOOKUP(E327,'Grouping Master'!A$2:H$102,8)</f>
        <v>19-25 Years</v>
      </c>
      <c r="L327" t="s">
        <v>795</v>
      </c>
      <c r="M327" t="s">
        <v>747</v>
      </c>
      <c r="N327" t="s">
        <v>776</v>
      </c>
      <c r="O327" t="s">
        <v>765</v>
      </c>
      <c r="P327">
        <f t="shared" si="71"/>
        <v>700000</v>
      </c>
      <c r="Q327" t="str">
        <f t="shared" si="72"/>
        <v>500001-700000</v>
      </c>
    </row>
    <row r="328" spans="1:17" x14ac:dyDescent="0.25">
      <c r="A328" s="2">
        <v>41016</v>
      </c>
      <c r="B328" t="str">
        <f t="shared" si="69"/>
        <v>April</v>
      </c>
      <c r="C328">
        <f t="shared" si="70"/>
        <v>2012</v>
      </c>
      <c r="D328" t="s">
        <v>391</v>
      </c>
      <c r="E328">
        <v>26</v>
      </c>
      <c r="F328" t="s">
        <v>10</v>
      </c>
      <c r="G328" t="s">
        <v>11</v>
      </c>
      <c r="H328" t="s">
        <v>211</v>
      </c>
      <c r="I328" s="3">
        <v>5500</v>
      </c>
      <c r="J328" s="3">
        <f t="shared" si="68"/>
        <v>165000</v>
      </c>
      <c r="K328" t="str">
        <f>VLOOKUP(E328,'Grouping Master'!A$2:H$102,8)</f>
        <v>26-40 Years</v>
      </c>
      <c r="L328" t="s">
        <v>795</v>
      </c>
      <c r="M328" t="s">
        <v>747</v>
      </c>
      <c r="N328" t="s">
        <v>776</v>
      </c>
      <c r="O328" t="s">
        <v>765</v>
      </c>
      <c r="P328">
        <f t="shared" si="71"/>
        <v>700000</v>
      </c>
      <c r="Q328" t="str">
        <f t="shared" si="72"/>
        <v>500001-700000</v>
      </c>
    </row>
    <row r="329" spans="1:17" x14ac:dyDescent="0.25">
      <c r="A329" s="2">
        <v>41029</v>
      </c>
      <c r="B329" t="str">
        <f t="shared" si="69"/>
        <v>April</v>
      </c>
      <c r="C329">
        <f t="shared" si="70"/>
        <v>2012</v>
      </c>
      <c r="D329" t="s">
        <v>392</v>
      </c>
      <c r="E329">
        <v>26</v>
      </c>
      <c r="F329" t="s">
        <v>7</v>
      </c>
      <c r="G329" t="s">
        <v>11</v>
      </c>
      <c r="H329" t="s">
        <v>211</v>
      </c>
      <c r="I329" s="3">
        <v>6000</v>
      </c>
      <c r="J329" s="3">
        <f t="shared" si="68"/>
        <v>180000</v>
      </c>
      <c r="K329" t="str">
        <f>VLOOKUP(E329,'Grouping Master'!A$2:H$102,8)</f>
        <v>26-40 Years</v>
      </c>
      <c r="L329" t="s">
        <v>795</v>
      </c>
      <c r="M329" t="s">
        <v>747</v>
      </c>
      <c r="N329" t="s">
        <v>776</v>
      </c>
      <c r="O329" t="s">
        <v>765</v>
      </c>
      <c r="P329">
        <f t="shared" si="71"/>
        <v>700000</v>
      </c>
      <c r="Q329" t="str">
        <f t="shared" si="72"/>
        <v>500001-700000</v>
      </c>
    </row>
    <row r="330" spans="1:17" x14ac:dyDescent="0.25">
      <c r="A330" s="2">
        <v>41104</v>
      </c>
      <c r="B330" t="str">
        <f t="shared" si="69"/>
        <v>July</v>
      </c>
      <c r="C330">
        <f t="shared" si="70"/>
        <v>2012</v>
      </c>
      <c r="D330" t="s">
        <v>393</v>
      </c>
      <c r="E330">
        <v>26</v>
      </c>
      <c r="F330" t="s">
        <v>10</v>
      </c>
      <c r="G330" t="s">
        <v>11</v>
      </c>
      <c r="H330" t="s">
        <v>211</v>
      </c>
      <c r="I330" s="3">
        <v>6500</v>
      </c>
      <c r="J330" s="3">
        <f t="shared" si="68"/>
        <v>195000</v>
      </c>
      <c r="K330" t="str">
        <f>VLOOKUP(E330,'Grouping Master'!A$2:H$102,8)</f>
        <v>26-40 Years</v>
      </c>
      <c r="L330" t="s">
        <v>795</v>
      </c>
      <c r="M330" t="s">
        <v>747</v>
      </c>
      <c r="N330" t="s">
        <v>776</v>
      </c>
      <c r="O330" t="s">
        <v>765</v>
      </c>
      <c r="P330">
        <f t="shared" si="71"/>
        <v>700000</v>
      </c>
      <c r="Q330" t="str">
        <f t="shared" si="72"/>
        <v>500001-700000</v>
      </c>
    </row>
    <row r="331" spans="1:17" x14ac:dyDescent="0.25">
      <c r="A331" s="2">
        <v>41149</v>
      </c>
      <c r="B331" t="str">
        <f t="shared" si="69"/>
        <v>August</v>
      </c>
      <c r="C331">
        <f t="shared" si="70"/>
        <v>2012</v>
      </c>
      <c r="D331" t="s">
        <v>394</v>
      </c>
      <c r="E331">
        <v>22</v>
      </c>
      <c r="F331" t="s">
        <v>7</v>
      </c>
      <c r="G331" t="s">
        <v>11</v>
      </c>
      <c r="H331" t="s">
        <v>211</v>
      </c>
      <c r="I331" s="3">
        <v>7000</v>
      </c>
      <c r="J331" s="3">
        <f t="shared" si="68"/>
        <v>210000</v>
      </c>
      <c r="K331" t="str">
        <f>VLOOKUP(E331,'Grouping Master'!A$2:H$102,8)</f>
        <v>19-25 Years</v>
      </c>
      <c r="L331" t="s">
        <v>795</v>
      </c>
      <c r="M331" t="s">
        <v>747</v>
      </c>
      <c r="N331" t="s">
        <v>776</v>
      </c>
      <c r="O331" t="s">
        <v>765</v>
      </c>
      <c r="P331">
        <f t="shared" si="71"/>
        <v>700000</v>
      </c>
      <c r="Q331" t="str">
        <f t="shared" si="72"/>
        <v>500001-700000</v>
      </c>
    </row>
    <row r="332" spans="1:17" x14ac:dyDescent="0.25">
      <c r="A332" s="2">
        <v>41050</v>
      </c>
      <c r="B332" t="str">
        <f t="shared" si="69"/>
        <v>May</v>
      </c>
      <c r="C332">
        <f t="shared" si="70"/>
        <v>2012</v>
      </c>
      <c r="D332" t="s">
        <v>395</v>
      </c>
      <c r="E332">
        <v>22</v>
      </c>
      <c r="F332" t="s">
        <v>10</v>
      </c>
      <c r="G332" t="s">
        <v>11</v>
      </c>
      <c r="H332" t="s">
        <v>211</v>
      </c>
      <c r="I332" s="3">
        <v>7500</v>
      </c>
      <c r="J332" s="3">
        <f t="shared" si="68"/>
        <v>225000</v>
      </c>
      <c r="K332" t="str">
        <f>VLOOKUP(E332,'Grouping Master'!A$2:H$102,8)</f>
        <v>19-25 Years</v>
      </c>
      <c r="L332" t="s">
        <v>795</v>
      </c>
      <c r="M332" t="s">
        <v>747</v>
      </c>
      <c r="N332" t="s">
        <v>776</v>
      </c>
      <c r="O332" t="s">
        <v>765</v>
      </c>
      <c r="P332">
        <f t="shared" si="71"/>
        <v>700000</v>
      </c>
      <c r="Q332" t="str">
        <f t="shared" si="72"/>
        <v>500001-700000</v>
      </c>
    </row>
    <row r="333" spans="1:17" x14ac:dyDescent="0.25">
      <c r="A333" s="2">
        <v>41117</v>
      </c>
      <c r="B333" t="str">
        <f t="shared" si="69"/>
        <v>July</v>
      </c>
      <c r="C333">
        <f t="shared" si="70"/>
        <v>2012</v>
      </c>
      <c r="D333" t="s">
        <v>396</v>
      </c>
      <c r="E333">
        <v>22</v>
      </c>
      <c r="F333" t="s">
        <v>7</v>
      </c>
      <c r="G333" t="s">
        <v>11</v>
      </c>
      <c r="H333" t="s">
        <v>211</v>
      </c>
      <c r="I333" s="3">
        <v>8000</v>
      </c>
      <c r="J333" s="3">
        <f t="shared" si="68"/>
        <v>240000</v>
      </c>
      <c r="K333" t="str">
        <f>VLOOKUP(E333,'Grouping Master'!A$2:H$102,8)</f>
        <v>19-25 Years</v>
      </c>
      <c r="L333" t="s">
        <v>795</v>
      </c>
      <c r="M333" t="s">
        <v>747</v>
      </c>
      <c r="N333" t="s">
        <v>776</v>
      </c>
      <c r="O333" t="s">
        <v>765</v>
      </c>
      <c r="P333">
        <f t="shared" si="71"/>
        <v>700000</v>
      </c>
      <c r="Q333" t="str">
        <f t="shared" si="72"/>
        <v>500001-700000</v>
      </c>
    </row>
    <row r="334" spans="1:17" x14ac:dyDescent="0.25">
      <c r="A334" s="2">
        <v>41003</v>
      </c>
      <c r="B334" t="str">
        <f t="shared" si="69"/>
        <v>April</v>
      </c>
      <c r="C334">
        <f t="shared" si="70"/>
        <v>2012</v>
      </c>
      <c r="D334" t="s">
        <v>397</v>
      </c>
      <c r="E334">
        <v>23</v>
      </c>
      <c r="F334" t="s">
        <v>10</v>
      </c>
      <c r="G334" t="s">
        <v>11</v>
      </c>
      <c r="H334" t="s">
        <v>211</v>
      </c>
      <c r="I334" s="3">
        <v>8500</v>
      </c>
      <c r="J334" s="3">
        <f t="shared" si="68"/>
        <v>255000</v>
      </c>
      <c r="K334" t="str">
        <f>VLOOKUP(E334,'Grouping Master'!A$2:H$102,8)</f>
        <v>19-25 Years</v>
      </c>
      <c r="L334" t="s">
        <v>795</v>
      </c>
      <c r="M334" t="s">
        <v>747</v>
      </c>
      <c r="N334" t="s">
        <v>776</v>
      </c>
      <c r="O334" t="s">
        <v>765</v>
      </c>
      <c r="P334">
        <f t="shared" si="71"/>
        <v>700000</v>
      </c>
      <c r="Q334" t="str">
        <f t="shared" si="72"/>
        <v>500001-700000</v>
      </c>
    </row>
    <row r="335" spans="1:17" x14ac:dyDescent="0.25">
      <c r="A335" s="2">
        <v>41148</v>
      </c>
      <c r="B335" t="str">
        <f t="shared" si="69"/>
        <v>August</v>
      </c>
      <c r="C335">
        <f t="shared" si="70"/>
        <v>2012</v>
      </c>
      <c r="D335" t="s">
        <v>398</v>
      </c>
      <c r="E335">
        <v>23</v>
      </c>
      <c r="F335" t="s">
        <v>7</v>
      </c>
      <c r="G335" t="s">
        <v>11</v>
      </c>
      <c r="H335" t="s">
        <v>211</v>
      </c>
      <c r="I335" s="3">
        <v>9000</v>
      </c>
      <c r="J335" s="3">
        <f t="shared" si="68"/>
        <v>270000</v>
      </c>
      <c r="K335" t="str">
        <f>VLOOKUP(E335,'Grouping Master'!A$2:H$102,8)</f>
        <v>19-25 Years</v>
      </c>
      <c r="L335" t="s">
        <v>795</v>
      </c>
      <c r="M335" t="s">
        <v>747</v>
      </c>
      <c r="N335" t="s">
        <v>776</v>
      </c>
      <c r="O335" t="s">
        <v>765</v>
      </c>
      <c r="P335">
        <f t="shared" si="71"/>
        <v>700000</v>
      </c>
      <c r="Q335" t="str">
        <f t="shared" si="72"/>
        <v>500001-700000</v>
      </c>
    </row>
    <row r="336" spans="1:17" x14ac:dyDescent="0.25">
      <c r="A336" s="2">
        <v>41144</v>
      </c>
      <c r="B336" t="str">
        <f t="shared" si="69"/>
        <v>August</v>
      </c>
      <c r="C336">
        <f t="shared" si="70"/>
        <v>2012</v>
      </c>
      <c r="D336" t="s">
        <v>399</v>
      </c>
      <c r="E336">
        <v>23</v>
      </c>
      <c r="F336" t="s">
        <v>10</v>
      </c>
      <c r="G336" t="s">
        <v>11</v>
      </c>
      <c r="H336" t="s">
        <v>211</v>
      </c>
      <c r="I336" s="3">
        <v>9500</v>
      </c>
      <c r="J336" s="3">
        <f t="shared" si="68"/>
        <v>285000</v>
      </c>
      <c r="K336" t="str">
        <f>VLOOKUP(E336,'Grouping Master'!A$2:H$102,8)</f>
        <v>19-25 Years</v>
      </c>
      <c r="L336" t="s">
        <v>795</v>
      </c>
      <c r="M336" t="s">
        <v>747</v>
      </c>
      <c r="N336" t="s">
        <v>776</v>
      </c>
      <c r="O336" t="s">
        <v>765</v>
      </c>
      <c r="P336">
        <f t="shared" si="71"/>
        <v>700000</v>
      </c>
      <c r="Q336" t="str">
        <f t="shared" si="72"/>
        <v>500001-700000</v>
      </c>
    </row>
    <row r="337" spans="1:17" x14ac:dyDescent="0.25">
      <c r="A337" s="2">
        <v>41135</v>
      </c>
      <c r="B337" t="str">
        <f t="shared" si="69"/>
        <v>August</v>
      </c>
      <c r="C337">
        <f t="shared" si="70"/>
        <v>2012</v>
      </c>
      <c r="D337" t="s">
        <v>400</v>
      </c>
      <c r="E337">
        <v>22</v>
      </c>
      <c r="F337" t="s">
        <v>7</v>
      </c>
      <c r="G337" t="s">
        <v>11</v>
      </c>
      <c r="H337" t="s">
        <v>211</v>
      </c>
      <c r="I337" s="3">
        <v>10000</v>
      </c>
      <c r="J337" s="3">
        <f t="shared" si="68"/>
        <v>300000</v>
      </c>
      <c r="K337" t="str">
        <f>VLOOKUP(E337,'Grouping Master'!A$2:H$102,8)</f>
        <v>19-25 Years</v>
      </c>
      <c r="L337" t="s">
        <v>795</v>
      </c>
      <c r="M337" t="s">
        <v>747</v>
      </c>
      <c r="N337" t="s">
        <v>776</v>
      </c>
      <c r="O337" t="s">
        <v>765</v>
      </c>
      <c r="P337">
        <f t="shared" si="71"/>
        <v>700000</v>
      </c>
      <c r="Q337" t="str">
        <f t="shared" si="72"/>
        <v>500001-700000</v>
      </c>
    </row>
    <row r="338" spans="1:17" x14ac:dyDescent="0.25">
      <c r="A338" s="2">
        <v>41048</v>
      </c>
      <c r="B338" t="str">
        <f t="shared" si="69"/>
        <v>May</v>
      </c>
      <c r="C338">
        <f t="shared" si="70"/>
        <v>2012</v>
      </c>
      <c r="D338" t="s">
        <v>401</v>
      </c>
      <c r="E338">
        <v>22</v>
      </c>
      <c r="F338" t="s">
        <v>10</v>
      </c>
      <c r="G338" t="s">
        <v>11</v>
      </c>
      <c r="H338" t="s">
        <v>211</v>
      </c>
      <c r="I338" s="3">
        <v>10500</v>
      </c>
      <c r="J338" s="3">
        <f t="shared" si="68"/>
        <v>315000</v>
      </c>
      <c r="K338" t="str">
        <f>VLOOKUP(E338,'Grouping Master'!A$2:H$102,8)</f>
        <v>19-25 Years</v>
      </c>
      <c r="L338" t="s">
        <v>795</v>
      </c>
      <c r="M338" t="s">
        <v>747</v>
      </c>
      <c r="N338" t="s">
        <v>776</v>
      </c>
      <c r="O338" t="s">
        <v>765</v>
      </c>
      <c r="P338">
        <f t="shared" si="71"/>
        <v>700000</v>
      </c>
      <c r="Q338" t="str">
        <f t="shared" si="72"/>
        <v>500001-700000</v>
      </c>
    </row>
    <row r="339" spans="1:17" x14ac:dyDescent="0.25">
      <c r="A339" s="2">
        <v>41071</v>
      </c>
      <c r="B339" t="str">
        <f t="shared" si="69"/>
        <v>June</v>
      </c>
      <c r="C339">
        <f t="shared" si="70"/>
        <v>2012</v>
      </c>
      <c r="D339" t="s">
        <v>402</v>
      </c>
      <c r="E339">
        <v>22</v>
      </c>
      <c r="F339" t="s">
        <v>7</v>
      </c>
      <c r="G339" t="s">
        <v>11</v>
      </c>
      <c r="H339" t="s">
        <v>211</v>
      </c>
      <c r="I339" s="3">
        <v>11000</v>
      </c>
      <c r="J339" s="3">
        <f t="shared" si="68"/>
        <v>330000</v>
      </c>
      <c r="K339" t="str">
        <f>VLOOKUP(E339,'Grouping Master'!A$2:H$102,8)</f>
        <v>19-25 Years</v>
      </c>
      <c r="L339" t="s">
        <v>795</v>
      </c>
      <c r="M339" t="s">
        <v>747</v>
      </c>
      <c r="N339" t="s">
        <v>776</v>
      </c>
      <c r="O339" t="s">
        <v>765</v>
      </c>
      <c r="P339">
        <f t="shared" si="71"/>
        <v>700000</v>
      </c>
      <c r="Q339" t="str">
        <f t="shared" si="72"/>
        <v>500001-700000</v>
      </c>
    </row>
    <row r="340" spans="1:17" x14ac:dyDescent="0.25">
      <c r="A340" s="2">
        <v>41038</v>
      </c>
      <c r="B340" t="str">
        <f t="shared" si="69"/>
        <v>May</v>
      </c>
      <c r="C340">
        <f t="shared" si="70"/>
        <v>2012</v>
      </c>
      <c r="D340" t="s">
        <v>403</v>
      </c>
      <c r="E340">
        <v>23</v>
      </c>
      <c r="F340" t="s">
        <v>10</v>
      </c>
      <c r="G340" t="s">
        <v>11</v>
      </c>
      <c r="H340" t="s">
        <v>211</v>
      </c>
      <c r="I340" s="3">
        <v>11500</v>
      </c>
      <c r="J340" s="3">
        <f t="shared" si="68"/>
        <v>345000</v>
      </c>
      <c r="K340" t="str">
        <f>VLOOKUP(E340,'Grouping Master'!A$2:H$102,8)</f>
        <v>19-25 Years</v>
      </c>
      <c r="L340" t="s">
        <v>795</v>
      </c>
      <c r="M340" t="s">
        <v>747</v>
      </c>
      <c r="N340" t="s">
        <v>776</v>
      </c>
      <c r="O340" t="s">
        <v>765</v>
      </c>
      <c r="P340">
        <f t="shared" si="71"/>
        <v>700000</v>
      </c>
      <c r="Q340" t="str">
        <f t="shared" si="72"/>
        <v>500001-700000</v>
      </c>
    </row>
    <row r="341" spans="1:17" x14ac:dyDescent="0.25">
      <c r="A341" s="2">
        <v>41029</v>
      </c>
      <c r="B341" t="str">
        <f t="shared" si="69"/>
        <v>April</v>
      </c>
      <c r="C341">
        <f t="shared" si="70"/>
        <v>2012</v>
      </c>
      <c r="D341" t="s">
        <v>404</v>
      </c>
      <c r="E341">
        <v>23</v>
      </c>
      <c r="F341" t="s">
        <v>7</v>
      </c>
      <c r="G341" t="s">
        <v>11</v>
      </c>
      <c r="H341" t="s">
        <v>211</v>
      </c>
      <c r="I341" s="3">
        <v>12000</v>
      </c>
      <c r="J341" s="3">
        <f t="shared" si="68"/>
        <v>360000</v>
      </c>
      <c r="K341" t="str">
        <f>VLOOKUP(E341,'Grouping Master'!A$2:H$102,8)</f>
        <v>19-25 Years</v>
      </c>
      <c r="L341" t="s">
        <v>795</v>
      </c>
      <c r="M341" t="s">
        <v>747</v>
      </c>
      <c r="N341" t="s">
        <v>776</v>
      </c>
      <c r="O341" t="s">
        <v>765</v>
      </c>
      <c r="P341">
        <f t="shared" si="71"/>
        <v>700000</v>
      </c>
      <c r="Q341" t="str">
        <f t="shared" si="72"/>
        <v>500001-700000</v>
      </c>
    </row>
    <row r="342" spans="1:17" x14ac:dyDescent="0.25">
      <c r="A342" s="2">
        <v>41142</v>
      </c>
      <c r="B342" t="str">
        <f t="shared" si="69"/>
        <v>August</v>
      </c>
      <c r="C342">
        <f t="shared" si="70"/>
        <v>2012</v>
      </c>
      <c r="D342" t="s">
        <v>405</v>
      </c>
      <c r="E342">
        <v>23</v>
      </c>
      <c r="F342" t="s">
        <v>10</v>
      </c>
      <c r="G342" t="s">
        <v>11</v>
      </c>
      <c r="H342" t="s">
        <v>211</v>
      </c>
      <c r="I342" s="3">
        <v>12500</v>
      </c>
      <c r="J342" s="3">
        <f t="shared" si="68"/>
        <v>375000</v>
      </c>
      <c r="K342" t="str">
        <f>VLOOKUP(E342,'Grouping Master'!A$2:H$102,8)</f>
        <v>19-25 Years</v>
      </c>
      <c r="L342" t="s">
        <v>795</v>
      </c>
      <c r="M342" t="s">
        <v>747</v>
      </c>
      <c r="N342" t="s">
        <v>776</v>
      </c>
      <c r="O342" t="s">
        <v>765</v>
      </c>
      <c r="P342">
        <f t="shared" si="71"/>
        <v>700000</v>
      </c>
      <c r="Q342" t="str">
        <f t="shared" si="72"/>
        <v>500001-700000</v>
      </c>
    </row>
    <row r="343" spans="1:17" x14ac:dyDescent="0.25">
      <c r="A343" s="2">
        <v>41033</v>
      </c>
      <c r="B343" t="str">
        <f t="shared" si="69"/>
        <v>May</v>
      </c>
      <c r="C343">
        <f t="shared" si="70"/>
        <v>2012</v>
      </c>
      <c r="D343" t="s">
        <v>406</v>
      </c>
      <c r="E343">
        <v>24</v>
      </c>
      <c r="F343" t="s">
        <v>7</v>
      </c>
      <c r="G343" t="s">
        <v>11</v>
      </c>
      <c r="H343" t="s">
        <v>211</v>
      </c>
      <c r="I343" s="3">
        <v>13000</v>
      </c>
      <c r="J343" s="3">
        <f t="shared" si="68"/>
        <v>390000</v>
      </c>
      <c r="K343" t="str">
        <f>VLOOKUP(E343,'Grouping Master'!A$2:H$102,8)</f>
        <v>19-25 Years</v>
      </c>
      <c r="L343" t="s">
        <v>795</v>
      </c>
      <c r="M343" t="s">
        <v>747</v>
      </c>
      <c r="N343" t="s">
        <v>776</v>
      </c>
      <c r="O343" t="s">
        <v>765</v>
      </c>
      <c r="P343">
        <f t="shared" si="71"/>
        <v>700000</v>
      </c>
      <c r="Q343" t="str">
        <f t="shared" si="72"/>
        <v>500001-700000</v>
      </c>
    </row>
    <row r="344" spans="1:17" x14ac:dyDescent="0.25">
      <c r="A344" s="2">
        <v>41060</v>
      </c>
      <c r="B344" t="str">
        <f t="shared" si="69"/>
        <v>May</v>
      </c>
      <c r="C344">
        <f t="shared" si="70"/>
        <v>2012</v>
      </c>
      <c r="D344" t="s">
        <v>407</v>
      </c>
      <c r="E344">
        <v>24</v>
      </c>
      <c r="F344" t="s">
        <v>10</v>
      </c>
      <c r="G344" t="s">
        <v>11</v>
      </c>
      <c r="H344" t="s">
        <v>211</v>
      </c>
      <c r="I344" s="3">
        <v>13500</v>
      </c>
      <c r="J344" s="3">
        <f t="shared" si="68"/>
        <v>405000</v>
      </c>
      <c r="K344" t="str">
        <f>VLOOKUP(E344,'Grouping Master'!A$2:H$102,8)</f>
        <v>19-25 Years</v>
      </c>
      <c r="L344" t="s">
        <v>795</v>
      </c>
      <c r="M344" t="s">
        <v>747</v>
      </c>
      <c r="N344" t="s">
        <v>776</v>
      </c>
      <c r="O344" t="s">
        <v>765</v>
      </c>
      <c r="P344">
        <f t="shared" si="71"/>
        <v>700000</v>
      </c>
      <c r="Q344" t="str">
        <f t="shared" si="72"/>
        <v>500001-700000</v>
      </c>
    </row>
    <row r="345" spans="1:17" x14ac:dyDescent="0.25">
      <c r="A345" s="2">
        <v>41063</v>
      </c>
      <c r="B345" t="str">
        <f t="shared" si="69"/>
        <v>June</v>
      </c>
      <c r="C345">
        <f t="shared" si="70"/>
        <v>2012</v>
      </c>
      <c r="D345" t="s">
        <v>408</v>
      </c>
      <c r="E345">
        <v>24</v>
      </c>
      <c r="F345" t="s">
        <v>7</v>
      </c>
      <c r="G345" t="s">
        <v>11</v>
      </c>
      <c r="H345" t="s">
        <v>211</v>
      </c>
      <c r="I345" s="3">
        <v>14000</v>
      </c>
      <c r="J345" s="3">
        <f t="shared" si="68"/>
        <v>420000</v>
      </c>
      <c r="K345" t="str">
        <f>VLOOKUP(E345,'Grouping Master'!A$2:H$102,8)</f>
        <v>19-25 Years</v>
      </c>
      <c r="L345" t="s">
        <v>795</v>
      </c>
      <c r="M345" t="s">
        <v>747</v>
      </c>
      <c r="N345" t="s">
        <v>776</v>
      </c>
      <c r="O345" t="s">
        <v>765</v>
      </c>
      <c r="P345">
        <f t="shared" si="71"/>
        <v>700000</v>
      </c>
      <c r="Q345" t="str">
        <f t="shared" si="72"/>
        <v>500001-700000</v>
      </c>
    </row>
    <row r="346" spans="1:17" x14ac:dyDescent="0.25">
      <c r="A346" s="2">
        <v>41046</v>
      </c>
      <c r="B346" t="str">
        <f t="shared" si="69"/>
        <v>May</v>
      </c>
      <c r="C346">
        <f t="shared" si="70"/>
        <v>2012</v>
      </c>
      <c r="D346" t="s">
        <v>409</v>
      </c>
      <c r="E346">
        <v>26</v>
      </c>
      <c r="F346" t="s">
        <v>10</v>
      </c>
      <c r="G346" t="s">
        <v>11</v>
      </c>
      <c r="H346" t="s">
        <v>211</v>
      </c>
      <c r="I346" s="3">
        <v>14500</v>
      </c>
      <c r="J346" s="3">
        <f t="shared" si="68"/>
        <v>435000</v>
      </c>
      <c r="K346" t="str">
        <f>VLOOKUP(E346,'Grouping Master'!A$2:H$102,8)</f>
        <v>26-40 Years</v>
      </c>
      <c r="L346" t="s">
        <v>795</v>
      </c>
      <c r="M346" t="s">
        <v>747</v>
      </c>
      <c r="N346" t="s">
        <v>776</v>
      </c>
      <c r="O346" t="s">
        <v>765</v>
      </c>
      <c r="P346">
        <f t="shared" si="71"/>
        <v>700000</v>
      </c>
      <c r="Q346" t="str">
        <f t="shared" si="72"/>
        <v>500001-700000</v>
      </c>
    </row>
    <row r="347" spans="1:17" x14ac:dyDescent="0.25">
      <c r="A347" s="2">
        <v>41126</v>
      </c>
      <c r="B347" t="str">
        <f t="shared" si="69"/>
        <v>August</v>
      </c>
      <c r="C347">
        <f t="shared" si="70"/>
        <v>2012</v>
      </c>
      <c r="D347" t="s">
        <v>410</v>
      </c>
      <c r="E347">
        <v>26</v>
      </c>
      <c r="F347" t="s">
        <v>7</v>
      </c>
      <c r="G347" t="s">
        <v>11</v>
      </c>
      <c r="H347" t="s">
        <v>211</v>
      </c>
      <c r="I347" s="3">
        <v>15000</v>
      </c>
      <c r="J347" s="3">
        <f t="shared" si="68"/>
        <v>450000</v>
      </c>
      <c r="K347" t="str">
        <f>VLOOKUP(E347,'Grouping Master'!A$2:H$102,8)</f>
        <v>26-40 Years</v>
      </c>
      <c r="L347" t="s">
        <v>795</v>
      </c>
      <c r="M347" t="s">
        <v>747</v>
      </c>
      <c r="N347" t="s">
        <v>776</v>
      </c>
      <c r="O347" t="s">
        <v>765</v>
      </c>
      <c r="P347">
        <f t="shared" si="71"/>
        <v>700000</v>
      </c>
      <c r="Q347" t="str">
        <f t="shared" si="72"/>
        <v>500001-700000</v>
      </c>
    </row>
    <row r="348" spans="1:17" x14ac:dyDescent="0.25">
      <c r="A348" s="2">
        <v>41127</v>
      </c>
      <c r="B348" t="str">
        <f t="shared" si="69"/>
        <v>August</v>
      </c>
      <c r="C348">
        <f t="shared" si="70"/>
        <v>2012</v>
      </c>
      <c r="D348" t="s">
        <v>411</v>
      </c>
      <c r="E348">
        <v>26</v>
      </c>
      <c r="F348" t="s">
        <v>10</v>
      </c>
      <c r="G348" t="s">
        <v>11</v>
      </c>
      <c r="H348" t="s">
        <v>211</v>
      </c>
      <c r="I348" s="3">
        <v>15500</v>
      </c>
      <c r="J348" s="3">
        <f t="shared" si="68"/>
        <v>465000</v>
      </c>
      <c r="K348" t="str">
        <f>VLOOKUP(E348,'Grouping Master'!A$2:H$102,8)</f>
        <v>26-40 Years</v>
      </c>
      <c r="L348" t="s">
        <v>795</v>
      </c>
      <c r="M348" t="s">
        <v>747</v>
      </c>
      <c r="N348" t="s">
        <v>776</v>
      </c>
      <c r="O348" t="s">
        <v>765</v>
      </c>
      <c r="P348">
        <f t="shared" si="71"/>
        <v>700000</v>
      </c>
      <c r="Q348" t="str">
        <f t="shared" si="72"/>
        <v>500001-700000</v>
      </c>
    </row>
    <row r="349" spans="1:17" x14ac:dyDescent="0.25">
      <c r="A349" s="2">
        <v>41106</v>
      </c>
      <c r="B349" t="str">
        <f t="shared" si="69"/>
        <v>July</v>
      </c>
      <c r="C349">
        <f t="shared" si="70"/>
        <v>2012</v>
      </c>
      <c r="D349" t="s">
        <v>412</v>
      </c>
      <c r="E349">
        <v>31</v>
      </c>
      <c r="F349" t="s">
        <v>7</v>
      </c>
      <c r="G349" t="s">
        <v>11</v>
      </c>
      <c r="H349" t="s">
        <v>211</v>
      </c>
      <c r="I349" s="3">
        <v>16000</v>
      </c>
      <c r="J349" s="3">
        <f t="shared" si="68"/>
        <v>480000</v>
      </c>
      <c r="K349" t="str">
        <f>VLOOKUP(E349,'Grouping Master'!A$2:H$102,8)</f>
        <v>26-40 Years</v>
      </c>
      <c r="L349" t="s">
        <v>795</v>
      </c>
      <c r="M349" t="s">
        <v>747</v>
      </c>
      <c r="N349" t="s">
        <v>776</v>
      </c>
      <c r="O349" t="s">
        <v>765</v>
      </c>
      <c r="P349">
        <f t="shared" si="71"/>
        <v>700000</v>
      </c>
      <c r="Q349" t="str">
        <f t="shared" si="72"/>
        <v>500001-700000</v>
      </c>
    </row>
    <row r="350" spans="1:17" x14ac:dyDescent="0.25">
      <c r="A350" s="2">
        <v>41145</v>
      </c>
      <c r="B350" t="str">
        <f t="shared" si="69"/>
        <v>August</v>
      </c>
      <c r="C350">
        <f t="shared" si="70"/>
        <v>2012</v>
      </c>
      <c r="D350" t="s">
        <v>413</v>
      </c>
      <c r="E350">
        <v>32</v>
      </c>
      <c r="F350" t="s">
        <v>10</v>
      </c>
      <c r="G350" t="s">
        <v>11</v>
      </c>
      <c r="H350" t="s">
        <v>211</v>
      </c>
      <c r="I350" s="3">
        <v>16500</v>
      </c>
      <c r="J350" s="3">
        <f t="shared" si="68"/>
        <v>495000</v>
      </c>
      <c r="K350" t="str">
        <f>VLOOKUP(E350,'Grouping Master'!A$2:H$102,8)</f>
        <v>26-40 Years</v>
      </c>
      <c r="L350" t="s">
        <v>795</v>
      </c>
      <c r="M350" t="s">
        <v>747</v>
      </c>
      <c r="N350" t="s">
        <v>776</v>
      </c>
      <c r="O350" t="s">
        <v>765</v>
      </c>
      <c r="P350">
        <f t="shared" si="71"/>
        <v>700000</v>
      </c>
      <c r="Q350" t="str">
        <f t="shared" si="72"/>
        <v>500001-700000</v>
      </c>
    </row>
    <row r="351" spans="1:17" x14ac:dyDescent="0.25">
      <c r="A351" s="2">
        <v>41050</v>
      </c>
      <c r="B351" t="str">
        <f t="shared" si="69"/>
        <v>May</v>
      </c>
      <c r="C351">
        <f t="shared" si="70"/>
        <v>2012</v>
      </c>
      <c r="D351" t="s">
        <v>414</v>
      </c>
      <c r="E351">
        <v>33</v>
      </c>
      <c r="F351" t="s">
        <v>7</v>
      </c>
      <c r="G351" t="s">
        <v>11</v>
      </c>
      <c r="H351" t="s">
        <v>211</v>
      </c>
      <c r="I351" s="3">
        <v>17000</v>
      </c>
      <c r="J351" s="3">
        <f t="shared" si="68"/>
        <v>510000</v>
      </c>
      <c r="K351" t="str">
        <f>VLOOKUP(E351,'Grouping Master'!A$2:H$102,8)</f>
        <v>26-40 Years</v>
      </c>
      <c r="L351" t="s">
        <v>795</v>
      </c>
      <c r="M351" t="s">
        <v>750</v>
      </c>
      <c r="N351" t="s">
        <v>768</v>
      </c>
      <c r="O351" t="s">
        <v>746</v>
      </c>
      <c r="P351">
        <f t="shared" si="71"/>
        <v>700000</v>
      </c>
      <c r="Q351" t="str">
        <f t="shared" si="72"/>
        <v>500001-700000</v>
      </c>
    </row>
    <row r="352" spans="1:17" x14ac:dyDescent="0.25">
      <c r="A352" s="2">
        <v>41148</v>
      </c>
      <c r="B352" t="str">
        <f t="shared" si="69"/>
        <v>August</v>
      </c>
      <c r="C352">
        <f t="shared" si="70"/>
        <v>2012</v>
      </c>
      <c r="D352" t="s">
        <v>415</v>
      </c>
      <c r="E352">
        <v>34</v>
      </c>
      <c r="F352" t="s">
        <v>10</v>
      </c>
      <c r="G352" t="s">
        <v>11</v>
      </c>
      <c r="H352" t="s">
        <v>211</v>
      </c>
      <c r="I352" s="3">
        <v>17500</v>
      </c>
      <c r="J352" s="3">
        <f t="shared" si="68"/>
        <v>525000</v>
      </c>
      <c r="K352" t="str">
        <f>VLOOKUP(E352,'Grouping Master'!A$2:H$102,8)</f>
        <v>26-40 Years</v>
      </c>
      <c r="L352" t="s">
        <v>795</v>
      </c>
      <c r="M352" t="s">
        <v>750</v>
      </c>
      <c r="N352" t="s">
        <v>773</v>
      </c>
      <c r="O352" t="s">
        <v>746</v>
      </c>
      <c r="P352">
        <f t="shared" si="71"/>
        <v>700000</v>
      </c>
      <c r="Q352" t="str">
        <f t="shared" si="72"/>
        <v>500001-700000</v>
      </c>
    </row>
    <row r="353" spans="1:17" x14ac:dyDescent="0.25">
      <c r="A353" s="2">
        <v>41019</v>
      </c>
      <c r="B353" t="str">
        <f t="shared" si="69"/>
        <v>April</v>
      </c>
      <c r="C353">
        <f t="shared" si="70"/>
        <v>2012</v>
      </c>
      <c r="D353" t="s">
        <v>416</v>
      </c>
      <c r="E353">
        <v>35</v>
      </c>
      <c r="F353" t="s">
        <v>7</v>
      </c>
      <c r="G353" t="s">
        <v>11</v>
      </c>
      <c r="H353" t="s">
        <v>211</v>
      </c>
      <c r="I353" s="3">
        <v>18000</v>
      </c>
      <c r="J353" s="3">
        <f t="shared" si="68"/>
        <v>540000</v>
      </c>
      <c r="K353" t="str">
        <f>VLOOKUP(E353,'Grouping Master'!A$2:H$102,8)</f>
        <v>26-40 Years</v>
      </c>
      <c r="L353" t="s">
        <v>795</v>
      </c>
      <c r="M353" t="s">
        <v>747</v>
      </c>
      <c r="N353" t="s">
        <v>776</v>
      </c>
      <c r="O353" t="s">
        <v>765</v>
      </c>
      <c r="P353">
        <f t="shared" si="71"/>
        <v>700000</v>
      </c>
      <c r="Q353" t="str">
        <f t="shared" si="72"/>
        <v>500001-700000</v>
      </c>
    </row>
    <row r="354" spans="1:17" x14ac:dyDescent="0.25">
      <c r="A354" s="2">
        <v>41065</v>
      </c>
      <c r="B354" t="str">
        <f t="shared" si="69"/>
        <v>June</v>
      </c>
      <c r="C354">
        <f t="shared" si="70"/>
        <v>2012</v>
      </c>
      <c r="D354" t="s">
        <v>417</v>
      </c>
      <c r="E354">
        <v>36</v>
      </c>
      <c r="F354" t="s">
        <v>10</v>
      </c>
      <c r="G354" t="s">
        <v>11</v>
      </c>
      <c r="H354" t="s">
        <v>211</v>
      </c>
      <c r="I354" s="3">
        <v>18500</v>
      </c>
      <c r="J354" s="3">
        <f t="shared" si="68"/>
        <v>555000</v>
      </c>
      <c r="K354" t="str">
        <f>VLOOKUP(E354,'Grouping Master'!A$2:H$102,8)</f>
        <v>26-40 Years</v>
      </c>
      <c r="L354" t="s">
        <v>795</v>
      </c>
      <c r="M354" t="s">
        <v>747</v>
      </c>
      <c r="N354" t="s">
        <v>776</v>
      </c>
      <c r="O354" t="s">
        <v>765</v>
      </c>
      <c r="P354">
        <f t="shared" si="71"/>
        <v>700000</v>
      </c>
      <c r="Q354" t="str">
        <f t="shared" si="72"/>
        <v>500001-700000</v>
      </c>
    </row>
    <row r="355" spans="1:17" x14ac:dyDescent="0.25">
      <c r="A355" s="2">
        <v>41050</v>
      </c>
      <c r="B355" t="str">
        <f t="shared" si="69"/>
        <v>May</v>
      </c>
      <c r="C355">
        <f t="shared" si="70"/>
        <v>2012</v>
      </c>
      <c r="D355" t="s">
        <v>418</v>
      </c>
      <c r="E355">
        <v>37</v>
      </c>
      <c r="F355" t="s">
        <v>7</v>
      </c>
      <c r="G355" t="s">
        <v>11</v>
      </c>
      <c r="H355" t="s">
        <v>211</v>
      </c>
      <c r="I355" s="3">
        <v>19000</v>
      </c>
      <c r="J355" s="3">
        <f t="shared" si="68"/>
        <v>570000</v>
      </c>
      <c r="K355" t="str">
        <f>VLOOKUP(E355,'Grouping Master'!A$2:H$102,8)</f>
        <v>26-40 Years</v>
      </c>
      <c r="L355" t="s">
        <v>795</v>
      </c>
      <c r="M355" t="s">
        <v>747</v>
      </c>
      <c r="N355" t="s">
        <v>776</v>
      </c>
      <c r="O355" t="s">
        <v>765</v>
      </c>
      <c r="P355">
        <f t="shared" si="71"/>
        <v>700000</v>
      </c>
      <c r="Q355" t="str">
        <f t="shared" si="72"/>
        <v>500001-700000</v>
      </c>
    </row>
    <row r="356" spans="1:17" x14ac:dyDescent="0.25">
      <c r="A356" s="2">
        <v>41008</v>
      </c>
      <c r="B356" t="str">
        <f t="shared" si="69"/>
        <v>April</v>
      </c>
      <c r="C356">
        <f t="shared" si="70"/>
        <v>2012</v>
      </c>
      <c r="D356" t="s">
        <v>419</v>
      </c>
      <c r="E356">
        <v>38</v>
      </c>
      <c r="F356" t="s">
        <v>10</v>
      </c>
      <c r="G356" t="s">
        <v>11</v>
      </c>
      <c r="H356" t="s">
        <v>211</v>
      </c>
      <c r="I356" s="3">
        <v>19500</v>
      </c>
      <c r="J356" s="3">
        <f t="shared" si="68"/>
        <v>585000</v>
      </c>
      <c r="K356" t="str">
        <f>VLOOKUP(E356,'Grouping Master'!A$2:H$102,8)</f>
        <v>26-40 Years</v>
      </c>
      <c r="L356" t="s">
        <v>795</v>
      </c>
      <c r="M356" t="s">
        <v>747</v>
      </c>
      <c r="N356" t="s">
        <v>776</v>
      </c>
      <c r="O356" t="s">
        <v>765</v>
      </c>
      <c r="P356">
        <f t="shared" si="71"/>
        <v>700000</v>
      </c>
      <c r="Q356" t="str">
        <f t="shared" si="72"/>
        <v>500001-700000</v>
      </c>
    </row>
    <row r="357" spans="1:17" x14ac:dyDescent="0.25">
      <c r="A357" s="2">
        <v>41127</v>
      </c>
      <c r="B357" t="str">
        <f t="shared" si="69"/>
        <v>August</v>
      </c>
      <c r="C357">
        <f t="shared" si="70"/>
        <v>2012</v>
      </c>
      <c r="D357" t="s">
        <v>420</v>
      </c>
      <c r="E357">
        <v>39</v>
      </c>
      <c r="F357" t="s">
        <v>7</v>
      </c>
      <c r="G357" t="s">
        <v>11</v>
      </c>
      <c r="H357" t="s">
        <v>211</v>
      </c>
      <c r="I357" s="3">
        <v>20000</v>
      </c>
      <c r="J357" s="3">
        <f t="shared" si="68"/>
        <v>600000</v>
      </c>
      <c r="K357" t="str">
        <f>VLOOKUP(E357,'Grouping Master'!A$2:H$102,8)</f>
        <v>26-40 Years</v>
      </c>
      <c r="L357" t="s">
        <v>795</v>
      </c>
      <c r="M357" t="s">
        <v>747</v>
      </c>
      <c r="N357" t="s">
        <v>776</v>
      </c>
      <c r="O357" t="s">
        <v>765</v>
      </c>
      <c r="P357">
        <f t="shared" si="71"/>
        <v>700000</v>
      </c>
      <c r="Q357" t="str">
        <f t="shared" si="72"/>
        <v>500001-700000</v>
      </c>
    </row>
    <row r="358" spans="1:17" x14ac:dyDescent="0.25">
      <c r="A358" s="2">
        <v>41138</v>
      </c>
      <c r="B358" t="str">
        <f t="shared" si="69"/>
        <v>August</v>
      </c>
      <c r="C358">
        <f t="shared" si="70"/>
        <v>2012</v>
      </c>
      <c r="D358" t="s">
        <v>421</v>
      </c>
      <c r="E358">
        <v>40</v>
      </c>
      <c r="F358" t="s">
        <v>10</v>
      </c>
      <c r="G358" t="s">
        <v>11</v>
      </c>
      <c r="H358" t="s">
        <v>211</v>
      </c>
      <c r="I358" s="3">
        <v>20500</v>
      </c>
      <c r="J358" s="3">
        <f t="shared" si="68"/>
        <v>615000</v>
      </c>
      <c r="K358" t="str">
        <f>VLOOKUP(E358,'Grouping Master'!A$2:H$102,8)</f>
        <v>26-40 Years</v>
      </c>
      <c r="L358" t="s">
        <v>795</v>
      </c>
      <c r="M358" t="s">
        <v>747</v>
      </c>
      <c r="N358" t="s">
        <v>776</v>
      </c>
      <c r="O358" t="s">
        <v>765</v>
      </c>
      <c r="P358">
        <f t="shared" si="71"/>
        <v>700000</v>
      </c>
      <c r="Q358" t="str">
        <f t="shared" si="72"/>
        <v>500001-700000</v>
      </c>
    </row>
    <row r="359" spans="1:17" x14ac:dyDescent="0.25">
      <c r="A359" s="2">
        <v>41043</v>
      </c>
      <c r="B359" t="str">
        <f t="shared" si="69"/>
        <v>May</v>
      </c>
      <c r="C359">
        <f t="shared" si="70"/>
        <v>2012</v>
      </c>
      <c r="D359" t="s">
        <v>422</v>
      </c>
      <c r="E359">
        <v>41</v>
      </c>
      <c r="F359" t="s">
        <v>7</v>
      </c>
      <c r="G359" t="s">
        <v>11</v>
      </c>
      <c r="H359" t="s">
        <v>211</v>
      </c>
      <c r="I359" s="3">
        <v>21000</v>
      </c>
      <c r="J359" s="3">
        <f t="shared" si="68"/>
        <v>630000</v>
      </c>
      <c r="K359" t="str">
        <f>VLOOKUP(E359,'Grouping Master'!A$2:H$102,8)</f>
        <v>41-50 Years</v>
      </c>
      <c r="L359" t="s">
        <v>795</v>
      </c>
      <c r="M359" t="s">
        <v>747</v>
      </c>
      <c r="N359" t="s">
        <v>776</v>
      </c>
      <c r="O359" t="s">
        <v>765</v>
      </c>
      <c r="P359">
        <f t="shared" si="71"/>
        <v>1500000</v>
      </c>
      <c r="Q359" t="str">
        <f t="shared" si="72"/>
        <v>700001-1500000</v>
      </c>
    </row>
    <row r="360" spans="1:17" x14ac:dyDescent="0.25">
      <c r="A360" s="2">
        <v>41038</v>
      </c>
      <c r="B360" t="str">
        <f t="shared" si="69"/>
        <v>May</v>
      </c>
      <c r="C360">
        <f t="shared" si="70"/>
        <v>2012</v>
      </c>
      <c r="D360" t="s">
        <v>423</v>
      </c>
      <c r="E360">
        <v>42</v>
      </c>
      <c r="F360" t="s">
        <v>10</v>
      </c>
      <c r="G360" t="s">
        <v>11</v>
      </c>
      <c r="H360" t="s">
        <v>211</v>
      </c>
      <c r="I360" s="3">
        <v>21500</v>
      </c>
      <c r="J360" s="3">
        <f t="shared" si="68"/>
        <v>645000</v>
      </c>
      <c r="K360" t="str">
        <f>VLOOKUP(E360,'Grouping Master'!A$2:H$102,8)</f>
        <v>41-50 Years</v>
      </c>
      <c r="L360" t="s">
        <v>795</v>
      </c>
      <c r="M360" t="s">
        <v>747</v>
      </c>
      <c r="N360" t="s">
        <v>776</v>
      </c>
      <c r="O360" t="s">
        <v>765</v>
      </c>
      <c r="P360">
        <f t="shared" si="71"/>
        <v>1500000</v>
      </c>
      <c r="Q360" t="str">
        <f t="shared" si="72"/>
        <v>700001-1500000</v>
      </c>
    </row>
    <row r="361" spans="1:17" x14ac:dyDescent="0.25">
      <c r="A361" s="2">
        <v>41065</v>
      </c>
      <c r="B361" t="str">
        <f t="shared" si="69"/>
        <v>June</v>
      </c>
      <c r="C361">
        <f t="shared" si="70"/>
        <v>2012</v>
      </c>
      <c r="D361" t="s">
        <v>424</v>
      </c>
      <c r="E361">
        <v>43</v>
      </c>
      <c r="F361" t="s">
        <v>7</v>
      </c>
      <c r="G361" t="s">
        <v>11</v>
      </c>
      <c r="H361" t="s">
        <v>211</v>
      </c>
      <c r="I361" s="3">
        <v>22000</v>
      </c>
      <c r="J361" s="3">
        <f t="shared" si="68"/>
        <v>660000</v>
      </c>
      <c r="K361" t="str">
        <f>VLOOKUP(E361,'Grouping Master'!A$2:H$102,8)</f>
        <v>41-50 Years</v>
      </c>
      <c r="L361" t="s">
        <v>795</v>
      </c>
      <c r="M361" t="s">
        <v>747</v>
      </c>
      <c r="N361" t="s">
        <v>776</v>
      </c>
      <c r="O361" t="s">
        <v>765</v>
      </c>
      <c r="P361">
        <f t="shared" si="71"/>
        <v>1500000</v>
      </c>
      <c r="Q361" t="str">
        <f t="shared" si="72"/>
        <v>700001-1500000</v>
      </c>
    </row>
    <row r="362" spans="1:17" x14ac:dyDescent="0.25">
      <c r="A362" s="2">
        <v>41040</v>
      </c>
      <c r="B362" t="str">
        <f t="shared" si="69"/>
        <v>May</v>
      </c>
      <c r="C362">
        <f t="shared" si="70"/>
        <v>2012</v>
      </c>
      <c r="D362" t="s">
        <v>425</v>
      </c>
      <c r="E362">
        <v>44</v>
      </c>
      <c r="F362" t="s">
        <v>10</v>
      </c>
      <c r="G362" t="s">
        <v>11</v>
      </c>
      <c r="H362" t="s">
        <v>211</v>
      </c>
      <c r="I362" s="3">
        <v>22500</v>
      </c>
      <c r="J362" s="3">
        <f t="shared" si="68"/>
        <v>675000</v>
      </c>
      <c r="K362" t="str">
        <f>VLOOKUP(E362,'Grouping Master'!A$2:H$102,8)</f>
        <v>41-50 Years</v>
      </c>
      <c r="L362" t="s">
        <v>795</v>
      </c>
      <c r="M362" t="s">
        <v>747</v>
      </c>
      <c r="N362" t="s">
        <v>776</v>
      </c>
      <c r="O362" t="s">
        <v>765</v>
      </c>
      <c r="P362">
        <f t="shared" si="71"/>
        <v>1500000</v>
      </c>
      <c r="Q362" t="str">
        <f t="shared" si="72"/>
        <v>700001-1500000</v>
      </c>
    </row>
    <row r="363" spans="1:17" x14ac:dyDescent="0.25">
      <c r="A363" s="2">
        <v>41126</v>
      </c>
      <c r="B363" t="str">
        <f t="shared" si="69"/>
        <v>August</v>
      </c>
      <c r="C363">
        <f t="shared" si="70"/>
        <v>2012</v>
      </c>
      <c r="D363" t="s">
        <v>426</v>
      </c>
      <c r="E363">
        <v>45</v>
      </c>
      <c r="F363" t="s">
        <v>7</v>
      </c>
      <c r="G363" t="s">
        <v>11</v>
      </c>
      <c r="H363" t="s">
        <v>211</v>
      </c>
      <c r="I363" s="3">
        <v>23000</v>
      </c>
      <c r="J363" s="3">
        <f t="shared" si="68"/>
        <v>690000</v>
      </c>
      <c r="K363" t="str">
        <f>VLOOKUP(E363,'Grouping Master'!A$2:H$102,8)</f>
        <v>41-50 Years</v>
      </c>
      <c r="L363" t="s">
        <v>795</v>
      </c>
      <c r="M363" t="s">
        <v>750</v>
      </c>
      <c r="N363" t="s">
        <v>768</v>
      </c>
      <c r="O363" t="s">
        <v>746</v>
      </c>
      <c r="P363">
        <f t="shared" si="71"/>
        <v>1500000</v>
      </c>
      <c r="Q363" t="str">
        <f t="shared" si="72"/>
        <v>700001-1500000</v>
      </c>
    </row>
    <row r="364" spans="1:17" x14ac:dyDescent="0.25">
      <c r="A364" s="2">
        <v>41147</v>
      </c>
      <c r="B364" t="str">
        <f t="shared" si="69"/>
        <v>August</v>
      </c>
      <c r="C364">
        <f t="shared" si="70"/>
        <v>2012</v>
      </c>
      <c r="D364" t="s">
        <v>427</v>
      </c>
      <c r="E364">
        <v>46</v>
      </c>
      <c r="F364" t="s">
        <v>10</v>
      </c>
      <c r="G364" t="s">
        <v>11</v>
      </c>
      <c r="H364" t="s">
        <v>211</v>
      </c>
      <c r="I364" s="3">
        <v>23500</v>
      </c>
      <c r="J364" s="3">
        <f t="shared" si="68"/>
        <v>705000</v>
      </c>
      <c r="K364" t="str">
        <f>VLOOKUP(E364,'Grouping Master'!A$2:H$102,8)</f>
        <v>41-50 Years</v>
      </c>
      <c r="L364" t="s">
        <v>795</v>
      </c>
      <c r="M364" t="s">
        <v>750</v>
      </c>
      <c r="N364" t="s">
        <v>773</v>
      </c>
      <c r="O364" t="s">
        <v>746</v>
      </c>
      <c r="P364">
        <f t="shared" si="71"/>
        <v>1500000</v>
      </c>
      <c r="Q364" t="str">
        <f t="shared" si="72"/>
        <v>700001-1500000</v>
      </c>
    </row>
    <row r="365" spans="1:17" x14ac:dyDescent="0.25">
      <c r="A365" s="2">
        <v>41037</v>
      </c>
      <c r="B365" t="str">
        <f t="shared" si="69"/>
        <v>May</v>
      </c>
      <c r="C365">
        <f t="shared" si="70"/>
        <v>2012</v>
      </c>
      <c r="D365" t="s">
        <v>428</v>
      </c>
      <c r="E365">
        <v>47</v>
      </c>
      <c r="F365" t="s">
        <v>7</v>
      </c>
      <c r="G365" t="s">
        <v>11</v>
      </c>
      <c r="H365" t="s">
        <v>211</v>
      </c>
      <c r="I365" s="3">
        <v>24000</v>
      </c>
      <c r="J365" s="3">
        <f t="shared" si="68"/>
        <v>720000</v>
      </c>
      <c r="K365" t="str">
        <f>VLOOKUP(E365,'Grouping Master'!A$2:H$102,8)</f>
        <v>41-50 Years</v>
      </c>
      <c r="L365" t="s">
        <v>795</v>
      </c>
      <c r="M365" t="s">
        <v>747</v>
      </c>
      <c r="N365" t="s">
        <v>776</v>
      </c>
      <c r="O365" t="s">
        <v>765</v>
      </c>
      <c r="P365">
        <f t="shared" si="71"/>
        <v>1500000</v>
      </c>
      <c r="Q365" t="str">
        <f t="shared" si="72"/>
        <v>700001-1500000</v>
      </c>
    </row>
    <row r="366" spans="1:17" x14ac:dyDescent="0.25">
      <c r="A366" s="2">
        <v>41143</v>
      </c>
      <c r="B366" t="str">
        <f t="shared" si="69"/>
        <v>August</v>
      </c>
      <c r="C366">
        <f t="shared" si="70"/>
        <v>2012</v>
      </c>
      <c r="D366" t="s">
        <v>429</v>
      </c>
      <c r="E366">
        <v>48</v>
      </c>
      <c r="F366" t="s">
        <v>10</v>
      </c>
      <c r="G366" t="s">
        <v>11</v>
      </c>
      <c r="H366" t="s">
        <v>211</v>
      </c>
      <c r="I366" s="3">
        <v>24500</v>
      </c>
      <c r="J366" s="3">
        <f t="shared" si="68"/>
        <v>735000</v>
      </c>
      <c r="K366" t="str">
        <f>VLOOKUP(E366,'Grouping Master'!A$2:H$102,8)</f>
        <v>41-50 Years</v>
      </c>
      <c r="L366" t="s">
        <v>795</v>
      </c>
      <c r="M366" t="s">
        <v>747</v>
      </c>
      <c r="N366" t="s">
        <v>776</v>
      </c>
      <c r="O366" t="s">
        <v>765</v>
      </c>
      <c r="P366">
        <f t="shared" si="71"/>
        <v>1500000</v>
      </c>
      <c r="Q366" t="str">
        <f t="shared" si="72"/>
        <v>700001-1500000</v>
      </c>
    </row>
    <row r="367" spans="1:17" x14ac:dyDescent="0.25">
      <c r="A367" s="2">
        <v>40993</v>
      </c>
      <c r="B367" t="str">
        <f t="shared" si="69"/>
        <v>March</v>
      </c>
      <c r="C367">
        <f t="shared" si="70"/>
        <v>2012</v>
      </c>
      <c r="D367" t="s">
        <v>430</v>
      </c>
      <c r="E367">
        <v>25</v>
      </c>
      <c r="F367" t="s">
        <v>7</v>
      </c>
      <c r="G367" t="s">
        <v>197</v>
      </c>
      <c r="H367" t="s">
        <v>180</v>
      </c>
      <c r="I367" s="3">
        <v>49385</v>
      </c>
      <c r="J367" s="3">
        <f>I367*30</f>
        <v>1481550</v>
      </c>
      <c r="K367" t="str">
        <f>VLOOKUP(E367,'Grouping Master'!A$2:H$102,8)</f>
        <v>19-25 Years</v>
      </c>
      <c r="L367" t="s">
        <v>795</v>
      </c>
      <c r="M367" t="s">
        <v>747</v>
      </c>
      <c r="N367" t="s">
        <v>776</v>
      </c>
      <c r="O367" t="s">
        <v>765</v>
      </c>
      <c r="P367">
        <f t="shared" si="71"/>
        <v>700000</v>
      </c>
      <c r="Q367" t="str">
        <f t="shared" si="72"/>
        <v>500001-700000</v>
      </c>
    </row>
    <row r="368" spans="1:17" x14ac:dyDescent="0.25">
      <c r="A368" s="2">
        <v>41127</v>
      </c>
      <c r="B368" t="str">
        <f t="shared" si="69"/>
        <v>August</v>
      </c>
      <c r="C368">
        <f t="shared" si="70"/>
        <v>2012</v>
      </c>
      <c r="D368" t="s">
        <v>431</v>
      </c>
      <c r="E368">
        <v>27</v>
      </c>
      <c r="F368" t="s">
        <v>10</v>
      </c>
      <c r="G368" t="s">
        <v>197</v>
      </c>
      <c r="H368" t="s">
        <v>180</v>
      </c>
      <c r="I368" s="3">
        <v>20000</v>
      </c>
      <c r="J368" s="3">
        <f>I368*30</f>
        <v>600000</v>
      </c>
      <c r="K368" t="str">
        <f>VLOOKUP(E368,'Grouping Master'!A$2:H$102,8)</f>
        <v>26-40 Years</v>
      </c>
      <c r="L368" t="s">
        <v>795</v>
      </c>
      <c r="M368" t="s">
        <v>747</v>
      </c>
      <c r="N368" t="s">
        <v>776</v>
      </c>
      <c r="O368" t="s">
        <v>765</v>
      </c>
      <c r="P368">
        <f t="shared" si="71"/>
        <v>700000</v>
      </c>
      <c r="Q368" t="str">
        <f t="shared" si="72"/>
        <v>500001-700000</v>
      </c>
    </row>
    <row r="369" spans="1:17" x14ac:dyDescent="0.25">
      <c r="A369" s="2">
        <v>41034</v>
      </c>
      <c r="B369" t="str">
        <f t="shared" si="69"/>
        <v>May</v>
      </c>
      <c r="C369">
        <f t="shared" si="70"/>
        <v>2012</v>
      </c>
      <c r="D369" t="s">
        <v>432</v>
      </c>
      <c r="E369">
        <v>30</v>
      </c>
      <c r="F369" t="s">
        <v>7</v>
      </c>
      <c r="G369" t="s">
        <v>197</v>
      </c>
      <c r="H369" t="s">
        <v>180</v>
      </c>
      <c r="I369" s="3">
        <f>I368*1.1</f>
        <v>22000</v>
      </c>
      <c r="J369" s="3">
        <f>I369*30</f>
        <v>660000</v>
      </c>
      <c r="K369" t="str">
        <f>VLOOKUP(E369,'Grouping Master'!A$2:H$102,8)</f>
        <v>26-40 Years</v>
      </c>
      <c r="L369" t="s">
        <v>795</v>
      </c>
      <c r="M369" t="s">
        <v>747</v>
      </c>
      <c r="N369" t="s">
        <v>776</v>
      </c>
      <c r="O369" t="s">
        <v>765</v>
      </c>
      <c r="P369">
        <f t="shared" si="71"/>
        <v>700000</v>
      </c>
      <c r="Q369" t="str">
        <f t="shared" si="72"/>
        <v>500001-700000</v>
      </c>
    </row>
    <row r="370" spans="1:17" x14ac:dyDescent="0.25">
      <c r="A370" s="2">
        <v>41031</v>
      </c>
      <c r="B370" t="str">
        <f t="shared" si="69"/>
        <v>May</v>
      </c>
      <c r="C370">
        <f t="shared" si="70"/>
        <v>2012</v>
      </c>
      <c r="D370" t="s">
        <v>433</v>
      </c>
      <c r="E370">
        <v>33</v>
      </c>
      <c r="F370" t="s">
        <v>10</v>
      </c>
      <c r="G370" t="s">
        <v>197</v>
      </c>
      <c r="H370" t="s">
        <v>180</v>
      </c>
      <c r="I370" s="3">
        <f t="shared" ref="I370:I381" si="73">I369*1.1</f>
        <v>24200.000000000004</v>
      </c>
      <c r="J370" s="3">
        <f>I370*30</f>
        <v>726000.00000000012</v>
      </c>
      <c r="K370" t="str">
        <f>VLOOKUP(E370,'Grouping Master'!A$2:H$102,8)</f>
        <v>26-40 Years</v>
      </c>
      <c r="L370" t="s">
        <v>795</v>
      </c>
      <c r="M370" t="s">
        <v>747</v>
      </c>
      <c r="N370" t="s">
        <v>776</v>
      </c>
      <c r="O370" t="s">
        <v>765</v>
      </c>
      <c r="P370">
        <f t="shared" si="71"/>
        <v>700000</v>
      </c>
      <c r="Q370" t="str">
        <f t="shared" si="72"/>
        <v>500001-700000</v>
      </c>
    </row>
    <row r="371" spans="1:17" x14ac:dyDescent="0.25">
      <c r="A371" s="2">
        <v>41035</v>
      </c>
      <c r="B371" t="str">
        <f t="shared" si="69"/>
        <v>May</v>
      </c>
      <c r="C371">
        <f t="shared" si="70"/>
        <v>2012</v>
      </c>
      <c r="D371" t="s">
        <v>434</v>
      </c>
      <c r="E371">
        <v>36</v>
      </c>
      <c r="F371" t="s">
        <v>7</v>
      </c>
      <c r="G371" t="s">
        <v>197</v>
      </c>
      <c r="H371" t="s">
        <v>180</v>
      </c>
      <c r="I371" s="3">
        <f t="shared" si="73"/>
        <v>26620.000000000007</v>
      </c>
      <c r="J371" s="3">
        <f t="shared" ref="J371" si="74">I371*30</f>
        <v>798600.00000000023</v>
      </c>
      <c r="K371" t="str">
        <f>VLOOKUP(E371,'Grouping Master'!A$2:H$102,8)</f>
        <v>26-40 Years</v>
      </c>
      <c r="L371" t="s">
        <v>795</v>
      </c>
      <c r="M371" t="s">
        <v>747</v>
      </c>
      <c r="N371" t="s">
        <v>776</v>
      </c>
      <c r="O371" t="s">
        <v>765</v>
      </c>
      <c r="P371">
        <f t="shared" si="71"/>
        <v>700000</v>
      </c>
      <c r="Q371" t="str">
        <f t="shared" si="72"/>
        <v>500001-700000</v>
      </c>
    </row>
    <row r="372" spans="1:17" x14ac:dyDescent="0.25">
      <c r="A372" s="2">
        <v>41067</v>
      </c>
      <c r="B372" t="str">
        <f t="shared" si="69"/>
        <v>June</v>
      </c>
      <c r="C372">
        <f t="shared" si="70"/>
        <v>2012</v>
      </c>
      <c r="D372" t="s">
        <v>435</v>
      </c>
      <c r="E372">
        <v>39</v>
      </c>
      <c r="F372" t="s">
        <v>10</v>
      </c>
      <c r="G372" t="s">
        <v>197</v>
      </c>
      <c r="H372" t="s">
        <v>180</v>
      </c>
      <c r="I372" s="3">
        <f t="shared" si="73"/>
        <v>29282.000000000011</v>
      </c>
      <c r="J372" s="3">
        <f t="shared" ref="J372" si="75">I372*30</f>
        <v>878460.00000000035</v>
      </c>
      <c r="K372" t="str">
        <f>VLOOKUP(E372,'Grouping Master'!A$2:H$102,8)</f>
        <v>26-40 Years</v>
      </c>
      <c r="L372" t="s">
        <v>795</v>
      </c>
      <c r="M372" t="s">
        <v>747</v>
      </c>
      <c r="N372" t="s">
        <v>776</v>
      </c>
      <c r="O372" t="s">
        <v>765</v>
      </c>
      <c r="P372">
        <f t="shared" si="71"/>
        <v>700000</v>
      </c>
      <c r="Q372" t="str">
        <f t="shared" si="72"/>
        <v>500001-700000</v>
      </c>
    </row>
    <row r="373" spans="1:17" x14ac:dyDescent="0.25">
      <c r="A373" s="2">
        <v>41036</v>
      </c>
      <c r="B373" t="str">
        <f t="shared" si="69"/>
        <v>May</v>
      </c>
      <c r="C373">
        <f t="shared" si="70"/>
        <v>2012</v>
      </c>
      <c r="D373" t="s">
        <v>436</v>
      </c>
      <c r="E373">
        <v>42</v>
      </c>
      <c r="F373" t="s">
        <v>7</v>
      </c>
      <c r="G373" t="s">
        <v>197</v>
      </c>
      <c r="H373" t="s">
        <v>180</v>
      </c>
      <c r="I373" s="3">
        <f t="shared" si="73"/>
        <v>32210.200000000015</v>
      </c>
      <c r="J373" s="3">
        <f t="shared" ref="J373" si="76">I373*30</f>
        <v>966306.00000000047</v>
      </c>
      <c r="K373" t="str">
        <f>VLOOKUP(E373,'Grouping Master'!A$2:H$102,8)</f>
        <v>41-50 Years</v>
      </c>
      <c r="L373" t="s">
        <v>795</v>
      </c>
      <c r="M373" t="s">
        <v>747</v>
      </c>
      <c r="N373" t="s">
        <v>776</v>
      </c>
      <c r="O373" t="s">
        <v>765</v>
      </c>
      <c r="P373">
        <f t="shared" si="71"/>
        <v>1500000</v>
      </c>
      <c r="Q373" t="str">
        <f t="shared" si="72"/>
        <v>700001-1500000</v>
      </c>
    </row>
    <row r="374" spans="1:17" x14ac:dyDescent="0.25">
      <c r="A374" s="2">
        <v>41021</v>
      </c>
      <c r="B374" t="str">
        <f t="shared" si="69"/>
        <v>April</v>
      </c>
      <c r="C374">
        <f t="shared" si="70"/>
        <v>2012</v>
      </c>
      <c r="D374" t="s">
        <v>437</v>
      </c>
      <c r="E374">
        <v>45</v>
      </c>
      <c r="F374" t="s">
        <v>7</v>
      </c>
      <c r="G374" t="s">
        <v>197</v>
      </c>
      <c r="H374" t="s">
        <v>180</v>
      </c>
      <c r="I374" s="3">
        <f t="shared" si="73"/>
        <v>35431.220000000023</v>
      </c>
      <c r="J374" s="3">
        <f t="shared" ref="J374" si="77">I374*30</f>
        <v>1062936.6000000008</v>
      </c>
      <c r="K374" t="str">
        <f>VLOOKUP(E374,'Grouping Master'!A$2:H$102,8)</f>
        <v>41-50 Years</v>
      </c>
      <c r="L374" t="s">
        <v>795</v>
      </c>
      <c r="M374" t="s">
        <v>747</v>
      </c>
      <c r="N374" t="s">
        <v>776</v>
      </c>
      <c r="O374" t="s">
        <v>765</v>
      </c>
      <c r="P374">
        <f t="shared" si="71"/>
        <v>1500000</v>
      </c>
      <c r="Q374" t="str">
        <f t="shared" si="72"/>
        <v>700001-1500000</v>
      </c>
    </row>
    <row r="375" spans="1:17" x14ac:dyDescent="0.25">
      <c r="A375" s="2">
        <v>41067</v>
      </c>
      <c r="B375" t="str">
        <f t="shared" si="69"/>
        <v>June</v>
      </c>
      <c r="C375">
        <f t="shared" si="70"/>
        <v>2012</v>
      </c>
      <c r="D375" t="s">
        <v>438</v>
      </c>
      <c r="E375">
        <v>48</v>
      </c>
      <c r="F375" t="s">
        <v>7</v>
      </c>
      <c r="G375" t="s">
        <v>197</v>
      </c>
      <c r="H375" t="s">
        <v>180</v>
      </c>
      <c r="I375" s="3">
        <f t="shared" si="73"/>
        <v>38974.342000000026</v>
      </c>
      <c r="J375" s="3">
        <f t="shared" ref="J375" si="78">I375*30</f>
        <v>1169230.2600000007</v>
      </c>
      <c r="K375" t="str">
        <f>VLOOKUP(E375,'Grouping Master'!A$2:H$102,8)</f>
        <v>41-50 Years</v>
      </c>
      <c r="L375" t="s">
        <v>795</v>
      </c>
      <c r="M375" t="s">
        <v>750</v>
      </c>
      <c r="N375" t="s">
        <v>768</v>
      </c>
      <c r="O375" t="s">
        <v>746</v>
      </c>
      <c r="P375">
        <f t="shared" si="71"/>
        <v>1500000</v>
      </c>
      <c r="Q375" t="str">
        <f t="shared" si="72"/>
        <v>700001-1500000</v>
      </c>
    </row>
    <row r="376" spans="1:17" x14ac:dyDescent="0.25">
      <c r="A376" s="2">
        <v>41047</v>
      </c>
      <c r="B376" t="str">
        <f t="shared" si="69"/>
        <v>May</v>
      </c>
      <c r="C376">
        <f t="shared" si="70"/>
        <v>2012</v>
      </c>
      <c r="D376" t="s">
        <v>439</v>
      </c>
      <c r="E376">
        <v>51</v>
      </c>
      <c r="F376" t="s">
        <v>7</v>
      </c>
      <c r="G376" t="s">
        <v>197</v>
      </c>
      <c r="H376" t="s">
        <v>180</v>
      </c>
      <c r="I376" s="3">
        <f t="shared" si="73"/>
        <v>42871.776200000029</v>
      </c>
      <c r="J376" s="3">
        <f t="shared" ref="J376" si="79">I376*30</f>
        <v>1286153.2860000008</v>
      </c>
      <c r="K376" t="str">
        <f>VLOOKUP(E376,'Grouping Master'!A$2:H$102,8)</f>
        <v>51-60 Years</v>
      </c>
      <c r="L376" t="s">
        <v>795</v>
      </c>
      <c r="M376" t="s">
        <v>750</v>
      </c>
      <c r="N376" t="s">
        <v>773</v>
      </c>
      <c r="O376" t="s">
        <v>746</v>
      </c>
      <c r="P376">
        <f t="shared" si="71"/>
        <v>1700000</v>
      </c>
      <c r="Q376" t="str">
        <f t="shared" si="72"/>
        <v>More than 1500000</v>
      </c>
    </row>
    <row r="377" spans="1:17" x14ac:dyDescent="0.25">
      <c r="A377" s="2">
        <v>40986</v>
      </c>
      <c r="B377" t="str">
        <f t="shared" si="69"/>
        <v>March</v>
      </c>
      <c r="C377">
        <f t="shared" si="70"/>
        <v>2012</v>
      </c>
      <c r="D377" t="s">
        <v>440</v>
      </c>
      <c r="E377">
        <v>54</v>
      </c>
      <c r="F377" t="s">
        <v>7</v>
      </c>
      <c r="G377" t="s">
        <v>197</v>
      </c>
      <c r="H377" t="s">
        <v>180</v>
      </c>
      <c r="I377" s="3">
        <f t="shared" si="73"/>
        <v>47158.953820000039</v>
      </c>
      <c r="J377" s="3">
        <f t="shared" ref="J377" si="80">I377*30</f>
        <v>1414768.6146000011</v>
      </c>
      <c r="K377" t="str">
        <f>VLOOKUP(E377,'Grouping Master'!A$2:H$102,8)</f>
        <v>51-60 Years</v>
      </c>
      <c r="L377" t="s">
        <v>795</v>
      </c>
      <c r="M377" t="s">
        <v>747</v>
      </c>
      <c r="N377" t="s">
        <v>776</v>
      </c>
      <c r="O377" t="s">
        <v>765</v>
      </c>
      <c r="P377">
        <f t="shared" si="71"/>
        <v>1700000</v>
      </c>
      <c r="Q377" t="str">
        <f t="shared" si="72"/>
        <v>More than 1500000</v>
      </c>
    </row>
    <row r="378" spans="1:17" x14ac:dyDescent="0.25">
      <c r="A378" s="2">
        <v>41031</v>
      </c>
      <c r="B378" t="str">
        <f t="shared" si="69"/>
        <v>May</v>
      </c>
      <c r="C378">
        <f t="shared" si="70"/>
        <v>2012</v>
      </c>
      <c r="D378" t="s">
        <v>441</v>
      </c>
      <c r="E378">
        <v>57</v>
      </c>
      <c r="F378" t="s">
        <v>7</v>
      </c>
      <c r="G378" t="s">
        <v>197</v>
      </c>
      <c r="H378" t="s">
        <v>180</v>
      </c>
      <c r="I378" s="3">
        <f t="shared" si="73"/>
        <v>51874.849202000049</v>
      </c>
      <c r="J378" s="3">
        <f t="shared" ref="J378" si="81">I378*30</f>
        <v>1556245.4760600014</v>
      </c>
      <c r="K378" t="str">
        <f>VLOOKUP(E378,'Grouping Master'!A$2:H$102,8)</f>
        <v>51-60 Years</v>
      </c>
      <c r="L378" t="s">
        <v>795</v>
      </c>
      <c r="M378" t="s">
        <v>747</v>
      </c>
      <c r="N378" t="s">
        <v>776</v>
      </c>
      <c r="O378" t="s">
        <v>765</v>
      </c>
      <c r="P378">
        <f t="shared" si="71"/>
        <v>1700000</v>
      </c>
      <c r="Q378" t="str">
        <f t="shared" si="72"/>
        <v>More than 1500000</v>
      </c>
    </row>
    <row r="379" spans="1:17" x14ac:dyDescent="0.25">
      <c r="A379" s="2">
        <v>40969</v>
      </c>
      <c r="B379" t="str">
        <f t="shared" si="69"/>
        <v>March</v>
      </c>
      <c r="C379">
        <f t="shared" si="70"/>
        <v>2012</v>
      </c>
      <c r="D379" t="s">
        <v>442</v>
      </c>
      <c r="E379">
        <v>60</v>
      </c>
      <c r="F379" t="s">
        <v>7</v>
      </c>
      <c r="G379" t="s">
        <v>197</v>
      </c>
      <c r="H379" t="s">
        <v>180</v>
      </c>
      <c r="I379" s="3">
        <f t="shared" si="73"/>
        <v>57062.33412220006</v>
      </c>
      <c r="J379" s="3">
        <f t="shared" ref="J379" si="82">I379*30</f>
        <v>1711870.0236660019</v>
      </c>
      <c r="K379" t="str">
        <f>VLOOKUP(E379,'Grouping Master'!A$2:H$102,8)</f>
        <v>51-60 Years</v>
      </c>
      <c r="L379" t="s">
        <v>795</v>
      </c>
      <c r="M379" t="s">
        <v>747</v>
      </c>
      <c r="N379" t="s">
        <v>776</v>
      </c>
      <c r="O379" t="s">
        <v>765</v>
      </c>
      <c r="P379">
        <f t="shared" si="71"/>
        <v>1700000</v>
      </c>
      <c r="Q379" t="str">
        <f t="shared" si="72"/>
        <v>More than 1500000</v>
      </c>
    </row>
    <row r="380" spans="1:17" x14ac:dyDescent="0.25">
      <c r="A380" s="2">
        <v>41013</v>
      </c>
      <c r="B380" t="str">
        <f t="shared" si="69"/>
        <v>April</v>
      </c>
      <c r="C380">
        <f t="shared" si="70"/>
        <v>2012</v>
      </c>
      <c r="D380" t="s">
        <v>443</v>
      </c>
      <c r="E380">
        <v>63</v>
      </c>
      <c r="F380" t="s">
        <v>7</v>
      </c>
      <c r="G380" t="s">
        <v>197</v>
      </c>
      <c r="H380" t="s">
        <v>180</v>
      </c>
      <c r="I380" s="3">
        <f t="shared" si="73"/>
        <v>62768.567534420072</v>
      </c>
      <c r="J380" s="3">
        <f t="shared" ref="J380" si="83">I380*30</f>
        <v>1883057.0260326022</v>
      </c>
      <c r="K380" t="str">
        <f>VLOOKUP(E380,'Grouping Master'!A$2:H$102,8)</f>
        <v>60+ Years</v>
      </c>
      <c r="L380" t="s">
        <v>795</v>
      </c>
      <c r="M380" t="s">
        <v>747</v>
      </c>
      <c r="N380" t="s">
        <v>776</v>
      </c>
      <c r="O380" t="s">
        <v>765</v>
      </c>
      <c r="P380">
        <f t="shared" si="71"/>
        <v>100000</v>
      </c>
      <c r="Q380" t="str">
        <f t="shared" si="72"/>
        <v>100000-500000</v>
      </c>
    </row>
    <row r="381" spans="1:17" x14ac:dyDescent="0.25">
      <c r="A381" s="2">
        <v>41052</v>
      </c>
      <c r="B381" t="str">
        <f t="shared" si="69"/>
        <v>May</v>
      </c>
      <c r="C381">
        <f t="shared" si="70"/>
        <v>2012</v>
      </c>
      <c r="D381" t="s">
        <v>444</v>
      </c>
      <c r="E381">
        <v>66</v>
      </c>
      <c r="F381" t="s">
        <v>7</v>
      </c>
      <c r="G381" t="s">
        <v>197</v>
      </c>
      <c r="H381" t="s">
        <v>180</v>
      </c>
      <c r="I381" s="3">
        <f t="shared" si="73"/>
        <v>69045.424287862086</v>
      </c>
      <c r="J381" s="3">
        <f t="shared" ref="J381" si="84">I381*30</f>
        <v>2071362.7286358625</v>
      </c>
      <c r="K381" t="str">
        <f>VLOOKUP(E381,'Grouping Master'!A$2:H$102,8)</f>
        <v>60+ Years</v>
      </c>
      <c r="L381" t="s">
        <v>795</v>
      </c>
      <c r="M381" t="s">
        <v>747</v>
      </c>
      <c r="N381" t="s">
        <v>776</v>
      </c>
      <c r="O381" t="s">
        <v>765</v>
      </c>
      <c r="P381">
        <f t="shared" si="71"/>
        <v>100000</v>
      </c>
      <c r="Q381" t="str">
        <f t="shared" si="72"/>
        <v>100000-500000</v>
      </c>
    </row>
    <row r="382" spans="1:17" x14ac:dyDescent="0.25">
      <c r="A382" s="2">
        <v>41146</v>
      </c>
      <c r="B382" t="str">
        <f t="shared" si="69"/>
        <v>August</v>
      </c>
      <c r="C382">
        <f t="shared" si="70"/>
        <v>2012</v>
      </c>
      <c r="D382" t="s">
        <v>445</v>
      </c>
      <c r="E382">
        <v>15</v>
      </c>
      <c r="F382" t="s">
        <v>10</v>
      </c>
      <c r="G382" t="s">
        <v>197</v>
      </c>
      <c r="H382" t="s">
        <v>206</v>
      </c>
      <c r="I382" s="3">
        <v>35000</v>
      </c>
      <c r="J382" s="3">
        <f t="shared" ref="J382" si="85">I382*30</f>
        <v>1050000</v>
      </c>
      <c r="K382" t="str">
        <f>VLOOKUP(E382,'Grouping Master'!A$2:H$102,8)</f>
        <v>1-18 Years</v>
      </c>
      <c r="L382" t="s">
        <v>795</v>
      </c>
      <c r="M382" t="s">
        <v>747</v>
      </c>
      <c r="N382" t="s">
        <v>776</v>
      </c>
      <c r="O382" t="s">
        <v>765</v>
      </c>
      <c r="P382">
        <f t="shared" si="71"/>
        <v>0</v>
      </c>
      <c r="Q382" t="str">
        <f t="shared" si="72"/>
        <v>Less than 100000</v>
      </c>
    </row>
    <row r="383" spans="1:17" x14ac:dyDescent="0.25">
      <c r="A383" s="2">
        <v>41025</v>
      </c>
      <c r="B383" t="str">
        <f t="shared" si="69"/>
        <v>April</v>
      </c>
      <c r="C383">
        <f t="shared" si="70"/>
        <v>2012</v>
      </c>
      <c r="D383" t="s">
        <v>446</v>
      </c>
      <c r="E383">
        <v>17</v>
      </c>
      <c r="F383" t="s">
        <v>10</v>
      </c>
      <c r="G383" t="s">
        <v>197</v>
      </c>
      <c r="H383" t="s">
        <v>206</v>
      </c>
      <c r="I383" s="3">
        <f>I382*1.05</f>
        <v>36750</v>
      </c>
      <c r="J383" s="3">
        <f t="shared" ref="J383" si="86">I383*30</f>
        <v>1102500</v>
      </c>
      <c r="K383" t="str">
        <f>VLOOKUP(E383,'Grouping Master'!A$2:H$102,8)</f>
        <v>1-18 Years</v>
      </c>
      <c r="L383" t="s">
        <v>795</v>
      </c>
      <c r="M383" t="s">
        <v>747</v>
      </c>
      <c r="N383" t="s">
        <v>776</v>
      </c>
      <c r="O383" t="s">
        <v>765</v>
      </c>
      <c r="P383">
        <f t="shared" si="71"/>
        <v>0</v>
      </c>
      <c r="Q383" t="str">
        <f t="shared" si="72"/>
        <v>Less than 100000</v>
      </c>
    </row>
    <row r="384" spans="1:17" x14ac:dyDescent="0.25">
      <c r="A384" s="2">
        <v>41052</v>
      </c>
      <c r="B384" t="str">
        <f t="shared" si="69"/>
        <v>May</v>
      </c>
      <c r="C384">
        <f t="shared" si="70"/>
        <v>2012</v>
      </c>
      <c r="D384" t="s">
        <v>447</v>
      </c>
      <c r="E384">
        <v>19</v>
      </c>
      <c r="F384" t="s">
        <v>10</v>
      </c>
      <c r="G384" t="s">
        <v>197</v>
      </c>
      <c r="H384" t="s">
        <v>206</v>
      </c>
      <c r="I384" s="3">
        <f t="shared" ref="I384:I412" si="87">I383*1.05</f>
        <v>38587.5</v>
      </c>
      <c r="J384" s="3">
        <f t="shared" ref="J384" si="88">I384*30</f>
        <v>1157625</v>
      </c>
      <c r="K384" t="str">
        <f>VLOOKUP(E384,'Grouping Master'!A$2:H$102,8)</f>
        <v>19-25 Years</v>
      </c>
      <c r="L384" t="s">
        <v>795</v>
      </c>
      <c r="M384" t="s">
        <v>747</v>
      </c>
      <c r="N384" t="s">
        <v>776</v>
      </c>
      <c r="O384" t="s">
        <v>765</v>
      </c>
      <c r="P384">
        <f t="shared" si="71"/>
        <v>0</v>
      </c>
      <c r="Q384" t="str">
        <f t="shared" si="72"/>
        <v>Less than 100000</v>
      </c>
    </row>
    <row r="385" spans="1:17" x14ac:dyDescent="0.25">
      <c r="A385" s="2">
        <v>41050</v>
      </c>
      <c r="B385" t="str">
        <f t="shared" si="69"/>
        <v>May</v>
      </c>
      <c r="C385">
        <f t="shared" si="70"/>
        <v>2012</v>
      </c>
      <c r="D385" t="s">
        <v>448</v>
      </c>
      <c r="E385">
        <v>21</v>
      </c>
      <c r="F385" t="s">
        <v>10</v>
      </c>
      <c r="G385" t="s">
        <v>197</v>
      </c>
      <c r="H385" t="s">
        <v>206</v>
      </c>
      <c r="I385" s="3">
        <f t="shared" si="87"/>
        <v>40516.875</v>
      </c>
      <c r="J385" s="3">
        <f t="shared" ref="J385" si="89">I385*30</f>
        <v>1215506.25</v>
      </c>
      <c r="K385" t="str">
        <f>VLOOKUP(E385,'Grouping Master'!A$2:H$102,8)</f>
        <v>19-25 Years</v>
      </c>
      <c r="L385" t="s">
        <v>795</v>
      </c>
      <c r="M385" t="s">
        <v>747</v>
      </c>
      <c r="N385" t="s">
        <v>776</v>
      </c>
      <c r="O385" t="s">
        <v>765</v>
      </c>
      <c r="P385">
        <f t="shared" si="71"/>
        <v>0</v>
      </c>
      <c r="Q385" t="str">
        <f t="shared" si="72"/>
        <v>Less than 100000</v>
      </c>
    </row>
    <row r="386" spans="1:17" x14ac:dyDescent="0.25">
      <c r="A386" s="2">
        <v>40997</v>
      </c>
      <c r="B386" t="str">
        <f t="shared" si="69"/>
        <v>March</v>
      </c>
      <c r="C386">
        <f t="shared" si="70"/>
        <v>2012</v>
      </c>
      <c r="D386" t="s">
        <v>449</v>
      </c>
      <c r="E386">
        <v>23</v>
      </c>
      <c r="F386" t="s">
        <v>10</v>
      </c>
      <c r="G386" t="s">
        <v>197</v>
      </c>
      <c r="H386" t="s">
        <v>206</v>
      </c>
      <c r="I386" s="3">
        <f t="shared" si="87"/>
        <v>42542.71875</v>
      </c>
      <c r="J386" s="3">
        <f t="shared" ref="J386" si="90">I386*30</f>
        <v>1276281.5625</v>
      </c>
      <c r="K386" t="str">
        <f>VLOOKUP(E386,'Grouping Master'!A$2:H$102,8)</f>
        <v>19-25 Years</v>
      </c>
      <c r="L386" t="s">
        <v>795</v>
      </c>
      <c r="M386" t="s">
        <v>747</v>
      </c>
      <c r="N386" t="s">
        <v>776</v>
      </c>
      <c r="O386" t="s">
        <v>765</v>
      </c>
      <c r="P386">
        <f t="shared" si="71"/>
        <v>700000</v>
      </c>
      <c r="Q386" t="str">
        <f t="shared" si="72"/>
        <v>500001-700000</v>
      </c>
    </row>
    <row r="387" spans="1:17" x14ac:dyDescent="0.25">
      <c r="A387" s="2">
        <v>41013</v>
      </c>
      <c r="B387" t="str">
        <f t="shared" ref="B387:B450" si="91">CHOOSE(MONTH(A387),"January","February","March","April","May","June","July","August","September","October","November","December")</f>
        <v>April</v>
      </c>
      <c r="C387">
        <f t="shared" ref="C387:C450" si="92">YEAR(A387)</f>
        <v>2012</v>
      </c>
      <c r="D387" t="s">
        <v>450</v>
      </c>
      <c r="E387">
        <v>25</v>
      </c>
      <c r="F387" t="s">
        <v>10</v>
      </c>
      <c r="G387" t="s">
        <v>197</v>
      </c>
      <c r="H387" t="s">
        <v>206</v>
      </c>
      <c r="I387" s="3">
        <f t="shared" si="87"/>
        <v>44669.854687500003</v>
      </c>
      <c r="J387" s="3">
        <f t="shared" ref="J387" si="93">I387*30</f>
        <v>1340095.640625</v>
      </c>
      <c r="K387" t="str">
        <f>VLOOKUP(E387,'Grouping Master'!A$2:H$102,8)</f>
        <v>19-25 Years</v>
      </c>
      <c r="L387" t="s">
        <v>795</v>
      </c>
      <c r="M387" t="s">
        <v>750</v>
      </c>
      <c r="N387" t="s">
        <v>768</v>
      </c>
      <c r="O387" t="s">
        <v>746</v>
      </c>
      <c r="P387">
        <f t="shared" ref="P387:P450" si="94">IF(E387&gt;60,100000,IF(E387&gt;50,1700000,IF(E387&gt;40,1500000,IF(E387&gt;21,700000,0))))</f>
        <v>700000</v>
      </c>
      <c r="Q387" t="str">
        <f t="shared" ref="Q387:Q450" si="95">IF(P387=0,"Less than 100000",IF(P387=100000,"100000-500000",IF(P387=700000,"500001-700000",IF(P387=1500000,"700001-1500000","More than 1500000"))))</f>
        <v>500001-700000</v>
      </c>
    </row>
    <row r="388" spans="1:17" x14ac:dyDescent="0.25">
      <c r="A388" s="2">
        <v>40982</v>
      </c>
      <c r="B388" t="str">
        <f t="shared" si="91"/>
        <v>March</v>
      </c>
      <c r="C388">
        <f t="shared" si="92"/>
        <v>2012</v>
      </c>
      <c r="D388" t="s">
        <v>451</v>
      </c>
      <c r="E388">
        <v>27</v>
      </c>
      <c r="F388" t="s">
        <v>10</v>
      </c>
      <c r="G388" t="s">
        <v>197</v>
      </c>
      <c r="H388" t="s">
        <v>206</v>
      </c>
      <c r="I388" s="3">
        <f t="shared" si="87"/>
        <v>46903.347421875005</v>
      </c>
      <c r="J388" s="3">
        <f t="shared" ref="J388" si="96">I388*30</f>
        <v>1407100.4226562502</v>
      </c>
      <c r="K388" t="str">
        <f>VLOOKUP(E388,'Grouping Master'!A$2:H$102,8)</f>
        <v>26-40 Years</v>
      </c>
      <c r="L388" t="s">
        <v>795</v>
      </c>
      <c r="M388" t="s">
        <v>750</v>
      </c>
      <c r="N388" t="s">
        <v>773</v>
      </c>
      <c r="O388" t="s">
        <v>746</v>
      </c>
      <c r="P388">
        <f t="shared" si="94"/>
        <v>700000</v>
      </c>
      <c r="Q388" t="str">
        <f t="shared" si="95"/>
        <v>500001-700000</v>
      </c>
    </row>
    <row r="389" spans="1:17" x14ac:dyDescent="0.25">
      <c r="A389" s="2">
        <v>41054</v>
      </c>
      <c r="B389" t="str">
        <f t="shared" si="91"/>
        <v>May</v>
      </c>
      <c r="C389">
        <f t="shared" si="92"/>
        <v>2012</v>
      </c>
      <c r="D389" t="s">
        <v>452</v>
      </c>
      <c r="E389">
        <v>29</v>
      </c>
      <c r="F389" t="s">
        <v>10</v>
      </c>
      <c r="G389" t="s">
        <v>197</v>
      </c>
      <c r="H389" t="s">
        <v>206</v>
      </c>
      <c r="I389" s="3">
        <f t="shared" si="87"/>
        <v>49248.514792968759</v>
      </c>
      <c r="J389" s="3">
        <f t="shared" ref="J389" si="97">I389*30</f>
        <v>1477455.4437890628</v>
      </c>
      <c r="K389" t="str">
        <f>VLOOKUP(E389,'Grouping Master'!A$2:H$102,8)</f>
        <v>26-40 Years</v>
      </c>
      <c r="L389" t="s">
        <v>795</v>
      </c>
      <c r="M389" t="s">
        <v>774</v>
      </c>
      <c r="N389" t="s">
        <v>775</v>
      </c>
      <c r="O389" t="s">
        <v>746</v>
      </c>
      <c r="P389">
        <f t="shared" si="94"/>
        <v>700000</v>
      </c>
      <c r="Q389" t="str">
        <f t="shared" si="95"/>
        <v>500001-700000</v>
      </c>
    </row>
    <row r="390" spans="1:17" x14ac:dyDescent="0.25">
      <c r="A390" s="2">
        <v>41014</v>
      </c>
      <c r="B390" t="str">
        <f t="shared" si="91"/>
        <v>April</v>
      </c>
      <c r="C390">
        <f t="shared" si="92"/>
        <v>2012</v>
      </c>
      <c r="D390" t="s">
        <v>453</v>
      </c>
      <c r="E390">
        <v>31</v>
      </c>
      <c r="F390" t="s">
        <v>10</v>
      </c>
      <c r="G390" t="s">
        <v>197</v>
      </c>
      <c r="H390" t="s">
        <v>206</v>
      </c>
      <c r="I390" s="3">
        <f t="shared" si="87"/>
        <v>51710.940532617198</v>
      </c>
      <c r="J390" s="3">
        <f t="shared" ref="J390" si="98">I390*30</f>
        <v>1551328.215978516</v>
      </c>
      <c r="K390" t="str">
        <f>VLOOKUP(E390,'Grouping Master'!A$2:H$102,8)</f>
        <v>26-40 Years</v>
      </c>
      <c r="L390" t="s">
        <v>795</v>
      </c>
      <c r="M390" t="s">
        <v>752</v>
      </c>
      <c r="N390" t="s">
        <v>788</v>
      </c>
      <c r="O390" t="s">
        <v>746</v>
      </c>
      <c r="P390">
        <f t="shared" si="94"/>
        <v>700000</v>
      </c>
      <c r="Q390" t="str">
        <f t="shared" si="95"/>
        <v>500001-700000</v>
      </c>
    </row>
    <row r="391" spans="1:17" x14ac:dyDescent="0.25">
      <c r="A391" s="2">
        <v>40992</v>
      </c>
      <c r="B391" t="str">
        <f t="shared" si="91"/>
        <v>March</v>
      </c>
      <c r="C391">
        <f t="shared" si="92"/>
        <v>2012</v>
      </c>
      <c r="D391" t="s">
        <v>454</v>
      </c>
      <c r="E391">
        <v>33</v>
      </c>
      <c r="F391" t="s">
        <v>10</v>
      </c>
      <c r="G391" t="s">
        <v>197</v>
      </c>
      <c r="H391" t="s">
        <v>206</v>
      </c>
      <c r="I391" s="3">
        <f t="shared" si="87"/>
        <v>54296.48755924806</v>
      </c>
      <c r="J391" s="3">
        <f t="shared" ref="J391" si="99">I391*30</f>
        <v>1628894.6267774417</v>
      </c>
      <c r="K391" t="str">
        <f>VLOOKUP(E391,'Grouping Master'!A$2:H$102,8)</f>
        <v>26-40 Years</v>
      </c>
      <c r="L391" t="s">
        <v>795</v>
      </c>
      <c r="M391" t="s">
        <v>752</v>
      </c>
      <c r="N391" t="s">
        <v>792</v>
      </c>
      <c r="O391" t="s">
        <v>765</v>
      </c>
      <c r="P391">
        <f t="shared" si="94"/>
        <v>700000</v>
      </c>
      <c r="Q391" t="str">
        <f t="shared" si="95"/>
        <v>500001-700000</v>
      </c>
    </row>
    <row r="392" spans="1:17" x14ac:dyDescent="0.25">
      <c r="A392" s="2">
        <v>41146</v>
      </c>
      <c r="B392" t="str">
        <f t="shared" si="91"/>
        <v>August</v>
      </c>
      <c r="C392">
        <f t="shared" si="92"/>
        <v>2012</v>
      </c>
      <c r="D392" t="s">
        <v>455</v>
      </c>
      <c r="E392">
        <v>35</v>
      </c>
      <c r="F392" t="s">
        <v>10</v>
      </c>
      <c r="G392" t="s">
        <v>197</v>
      </c>
      <c r="H392" t="s">
        <v>206</v>
      </c>
      <c r="I392" s="3">
        <f t="shared" si="87"/>
        <v>57011.311937210463</v>
      </c>
      <c r="J392" s="3">
        <f t="shared" ref="J392" si="100">I392*30</f>
        <v>1710339.3581163138</v>
      </c>
      <c r="K392" t="str">
        <f>VLOOKUP(E392,'Grouping Master'!A$2:H$102,8)</f>
        <v>26-40 Years</v>
      </c>
      <c r="L392" t="s">
        <v>795</v>
      </c>
      <c r="M392" t="s">
        <v>745</v>
      </c>
      <c r="N392" t="s">
        <v>785</v>
      </c>
      <c r="O392" t="s">
        <v>749</v>
      </c>
      <c r="P392">
        <f t="shared" si="94"/>
        <v>700000</v>
      </c>
      <c r="Q392" t="str">
        <f t="shared" si="95"/>
        <v>500001-700000</v>
      </c>
    </row>
    <row r="393" spans="1:17" x14ac:dyDescent="0.25">
      <c r="A393" s="2">
        <v>41041</v>
      </c>
      <c r="B393" t="str">
        <f t="shared" si="91"/>
        <v>May</v>
      </c>
      <c r="C393">
        <f t="shared" si="92"/>
        <v>2012</v>
      </c>
      <c r="D393" t="s">
        <v>456</v>
      </c>
      <c r="E393">
        <v>37</v>
      </c>
      <c r="F393" t="s">
        <v>10</v>
      </c>
      <c r="G393" t="s">
        <v>197</v>
      </c>
      <c r="H393" t="s">
        <v>206</v>
      </c>
      <c r="I393" s="3">
        <f t="shared" si="87"/>
        <v>59861.877534070991</v>
      </c>
      <c r="J393" s="3">
        <f t="shared" ref="J393" si="101">I393*30</f>
        <v>1795856.3260221297</v>
      </c>
      <c r="K393" t="str">
        <f>VLOOKUP(E393,'Grouping Master'!A$2:H$102,8)</f>
        <v>26-40 Years</v>
      </c>
      <c r="L393" t="s">
        <v>795</v>
      </c>
      <c r="M393" t="s">
        <v>750</v>
      </c>
      <c r="N393" t="s">
        <v>751</v>
      </c>
      <c r="O393" t="s">
        <v>746</v>
      </c>
      <c r="P393">
        <f t="shared" si="94"/>
        <v>700000</v>
      </c>
      <c r="Q393" t="str">
        <f t="shared" si="95"/>
        <v>500001-700000</v>
      </c>
    </row>
    <row r="394" spans="1:17" x14ac:dyDescent="0.25">
      <c r="A394" s="2">
        <v>41152</v>
      </c>
      <c r="B394" t="str">
        <f t="shared" si="91"/>
        <v>August</v>
      </c>
      <c r="C394">
        <f t="shared" si="92"/>
        <v>2012</v>
      </c>
      <c r="D394" t="s">
        <v>457</v>
      </c>
      <c r="E394">
        <v>39</v>
      </c>
      <c r="F394" t="s">
        <v>10</v>
      </c>
      <c r="G394" t="s">
        <v>197</v>
      </c>
      <c r="H394" t="s">
        <v>206</v>
      </c>
      <c r="I394" s="3">
        <f t="shared" si="87"/>
        <v>62854.971410774546</v>
      </c>
      <c r="J394" s="3">
        <f t="shared" ref="J394" si="102">I394*30</f>
        <v>1885649.1423232364</v>
      </c>
      <c r="K394" t="str">
        <f>VLOOKUP(E394,'Grouping Master'!A$2:H$102,8)</f>
        <v>26-40 Years</v>
      </c>
      <c r="L394" t="s">
        <v>795</v>
      </c>
      <c r="M394" t="s">
        <v>750</v>
      </c>
      <c r="N394" t="s">
        <v>753</v>
      </c>
      <c r="O394" t="s">
        <v>746</v>
      </c>
      <c r="P394">
        <f t="shared" si="94"/>
        <v>700000</v>
      </c>
      <c r="Q394" t="str">
        <f t="shared" si="95"/>
        <v>500001-700000</v>
      </c>
    </row>
    <row r="395" spans="1:17" x14ac:dyDescent="0.25">
      <c r="A395" s="2">
        <v>41045</v>
      </c>
      <c r="B395" t="str">
        <f t="shared" si="91"/>
        <v>May</v>
      </c>
      <c r="C395">
        <f t="shared" si="92"/>
        <v>2012</v>
      </c>
      <c r="D395" t="s">
        <v>458</v>
      </c>
      <c r="E395">
        <v>41</v>
      </c>
      <c r="F395" t="s">
        <v>10</v>
      </c>
      <c r="G395" t="s">
        <v>197</v>
      </c>
      <c r="H395" t="s">
        <v>206</v>
      </c>
      <c r="I395" s="3">
        <f t="shared" si="87"/>
        <v>65997.719981313276</v>
      </c>
      <c r="J395" s="3">
        <f t="shared" ref="J395" si="103">I395*30</f>
        <v>1979931.5994393984</v>
      </c>
      <c r="K395" t="str">
        <f>VLOOKUP(E395,'Grouping Master'!A$2:H$102,8)</f>
        <v>41-50 Years</v>
      </c>
      <c r="L395" t="s">
        <v>795</v>
      </c>
      <c r="M395" t="s">
        <v>750</v>
      </c>
      <c r="N395" t="s">
        <v>790</v>
      </c>
      <c r="O395" t="s">
        <v>746</v>
      </c>
      <c r="P395">
        <f t="shared" si="94"/>
        <v>1500000</v>
      </c>
      <c r="Q395" t="str">
        <f t="shared" si="95"/>
        <v>700001-1500000</v>
      </c>
    </row>
    <row r="396" spans="1:17" x14ac:dyDescent="0.25">
      <c r="A396" s="2">
        <v>41019</v>
      </c>
      <c r="B396" t="str">
        <f t="shared" si="91"/>
        <v>April</v>
      </c>
      <c r="C396">
        <f t="shared" si="92"/>
        <v>2012</v>
      </c>
      <c r="D396" t="s">
        <v>459</v>
      </c>
      <c r="E396">
        <v>43</v>
      </c>
      <c r="F396" t="s">
        <v>10</v>
      </c>
      <c r="G396" t="s">
        <v>197</v>
      </c>
      <c r="H396" t="s">
        <v>206</v>
      </c>
      <c r="I396" s="3">
        <f t="shared" si="87"/>
        <v>69297.605980378939</v>
      </c>
      <c r="J396" s="3">
        <f t="shared" ref="J396" si="104">I396*30</f>
        <v>2078928.1794113682</v>
      </c>
      <c r="K396" t="str">
        <f>VLOOKUP(E396,'Grouping Master'!A$2:H$102,8)</f>
        <v>41-50 Years</v>
      </c>
      <c r="L396" t="s">
        <v>795</v>
      </c>
      <c r="M396" t="s">
        <v>750</v>
      </c>
      <c r="N396" t="s">
        <v>768</v>
      </c>
      <c r="O396" t="s">
        <v>746</v>
      </c>
      <c r="P396">
        <f t="shared" si="94"/>
        <v>1500000</v>
      </c>
      <c r="Q396" t="str">
        <f t="shared" si="95"/>
        <v>700001-1500000</v>
      </c>
    </row>
    <row r="397" spans="1:17" x14ac:dyDescent="0.25">
      <c r="A397" s="2">
        <v>41009</v>
      </c>
      <c r="B397" t="str">
        <f t="shared" si="91"/>
        <v>April</v>
      </c>
      <c r="C397">
        <f t="shared" si="92"/>
        <v>2012</v>
      </c>
      <c r="D397" t="s">
        <v>460</v>
      </c>
      <c r="E397">
        <v>45</v>
      </c>
      <c r="F397" t="s">
        <v>10</v>
      </c>
      <c r="G397" t="s">
        <v>197</v>
      </c>
      <c r="H397" t="s">
        <v>206</v>
      </c>
      <c r="I397" s="3">
        <f t="shared" si="87"/>
        <v>72762.486279397883</v>
      </c>
      <c r="J397" s="3">
        <f t="shared" ref="J397" si="105">I397*30</f>
        <v>2182874.5883819363</v>
      </c>
      <c r="K397" t="str">
        <f>VLOOKUP(E397,'Grouping Master'!A$2:H$102,8)</f>
        <v>41-50 Years</v>
      </c>
      <c r="L397" t="s">
        <v>795</v>
      </c>
      <c r="M397" t="s">
        <v>750</v>
      </c>
      <c r="N397" t="s">
        <v>773</v>
      </c>
      <c r="O397" t="s">
        <v>746</v>
      </c>
      <c r="P397">
        <f t="shared" si="94"/>
        <v>1500000</v>
      </c>
      <c r="Q397" t="str">
        <f t="shared" si="95"/>
        <v>700001-1500000</v>
      </c>
    </row>
    <row r="398" spans="1:17" x14ac:dyDescent="0.25">
      <c r="A398" s="2">
        <v>41043</v>
      </c>
      <c r="B398" t="str">
        <f t="shared" si="91"/>
        <v>May</v>
      </c>
      <c r="C398">
        <f t="shared" si="92"/>
        <v>2012</v>
      </c>
      <c r="D398" t="s">
        <v>461</v>
      </c>
      <c r="E398">
        <v>47</v>
      </c>
      <c r="F398" t="s">
        <v>10</v>
      </c>
      <c r="G398" t="s">
        <v>197</v>
      </c>
      <c r="H398" t="s">
        <v>206</v>
      </c>
      <c r="I398" s="3">
        <f t="shared" si="87"/>
        <v>76400.610593367775</v>
      </c>
      <c r="J398" s="3">
        <f t="shared" ref="J398" si="106">I398*30</f>
        <v>2292018.3178010331</v>
      </c>
      <c r="K398" t="str">
        <f>VLOOKUP(E398,'Grouping Master'!A$2:H$102,8)</f>
        <v>41-50 Years</v>
      </c>
      <c r="L398" t="s">
        <v>795</v>
      </c>
      <c r="M398" t="s">
        <v>767</v>
      </c>
      <c r="N398" t="s">
        <v>767</v>
      </c>
      <c r="O398" t="s">
        <v>749</v>
      </c>
      <c r="P398">
        <f t="shared" si="94"/>
        <v>1500000</v>
      </c>
      <c r="Q398" t="str">
        <f t="shared" si="95"/>
        <v>700001-1500000</v>
      </c>
    </row>
    <row r="399" spans="1:17" x14ac:dyDescent="0.25">
      <c r="A399" s="2">
        <v>41040</v>
      </c>
      <c r="B399" t="str">
        <f t="shared" si="91"/>
        <v>May</v>
      </c>
      <c r="C399">
        <f t="shared" si="92"/>
        <v>2012</v>
      </c>
      <c r="D399" t="s">
        <v>462</v>
      </c>
      <c r="E399">
        <v>49</v>
      </c>
      <c r="F399" t="s">
        <v>10</v>
      </c>
      <c r="G399" t="s">
        <v>197</v>
      </c>
      <c r="H399" t="s">
        <v>206</v>
      </c>
      <c r="I399" s="3">
        <f t="shared" si="87"/>
        <v>80220.64112303617</v>
      </c>
      <c r="J399" s="3">
        <f t="shared" ref="J399" si="107">I399*30</f>
        <v>2406619.2336910851</v>
      </c>
      <c r="K399" t="str">
        <f>VLOOKUP(E399,'Grouping Master'!A$2:H$102,8)</f>
        <v>41-50 Years</v>
      </c>
      <c r="L399" t="s">
        <v>795</v>
      </c>
      <c r="M399" t="s">
        <v>763</v>
      </c>
      <c r="N399" t="s">
        <v>764</v>
      </c>
      <c r="O399" t="s">
        <v>765</v>
      </c>
      <c r="P399">
        <f t="shared" si="94"/>
        <v>1500000</v>
      </c>
      <c r="Q399" t="str">
        <f t="shared" si="95"/>
        <v>700001-1500000</v>
      </c>
    </row>
    <row r="400" spans="1:17" x14ac:dyDescent="0.25">
      <c r="A400" s="2">
        <v>41038</v>
      </c>
      <c r="B400" t="str">
        <f t="shared" si="91"/>
        <v>May</v>
      </c>
      <c r="C400">
        <f t="shared" si="92"/>
        <v>2012</v>
      </c>
      <c r="D400" t="s">
        <v>463</v>
      </c>
      <c r="E400">
        <v>51</v>
      </c>
      <c r="F400" t="s">
        <v>10</v>
      </c>
      <c r="G400" t="s">
        <v>197</v>
      </c>
      <c r="H400" t="s">
        <v>206</v>
      </c>
      <c r="I400" s="3">
        <f t="shared" si="87"/>
        <v>84231.673179187987</v>
      </c>
      <c r="J400" s="3">
        <f t="shared" ref="J400" si="108">I400*30</f>
        <v>2526950.1953756395</v>
      </c>
      <c r="K400" t="str">
        <f>VLOOKUP(E400,'Grouping Master'!A$2:H$102,8)</f>
        <v>51-60 Years</v>
      </c>
      <c r="L400" t="s">
        <v>795</v>
      </c>
      <c r="M400" t="s">
        <v>758</v>
      </c>
      <c r="N400" t="s">
        <v>769</v>
      </c>
      <c r="O400" t="s">
        <v>749</v>
      </c>
      <c r="P400">
        <f t="shared" si="94"/>
        <v>1700000</v>
      </c>
      <c r="Q400" t="str">
        <f t="shared" si="95"/>
        <v>More than 1500000</v>
      </c>
    </row>
    <row r="401" spans="1:17" x14ac:dyDescent="0.25">
      <c r="A401" s="2">
        <v>41055</v>
      </c>
      <c r="B401" t="str">
        <f t="shared" si="91"/>
        <v>May</v>
      </c>
      <c r="C401">
        <f t="shared" si="92"/>
        <v>2012</v>
      </c>
      <c r="D401" t="s">
        <v>464</v>
      </c>
      <c r="E401">
        <v>53</v>
      </c>
      <c r="F401" t="s">
        <v>10</v>
      </c>
      <c r="G401" t="s">
        <v>197</v>
      </c>
      <c r="H401" t="s">
        <v>206</v>
      </c>
      <c r="I401" s="3">
        <f t="shared" si="87"/>
        <v>88443.256838147383</v>
      </c>
      <c r="J401" s="3">
        <f t="shared" ref="J401" si="109">I401*30</f>
        <v>2653297.7051444217</v>
      </c>
      <c r="K401" t="str">
        <f>VLOOKUP(E401,'Grouping Master'!A$2:H$102,8)</f>
        <v>51-60 Years</v>
      </c>
      <c r="L401" t="s">
        <v>795</v>
      </c>
      <c r="M401" t="s">
        <v>758</v>
      </c>
      <c r="N401" t="s">
        <v>783</v>
      </c>
      <c r="O401" t="s">
        <v>749</v>
      </c>
      <c r="P401">
        <f t="shared" si="94"/>
        <v>1700000</v>
      </c>
      <c r="Q401" t="str">
        <f t="shared" si="95"/>
        <v>More than 1500000</v>
      </c>
    </row>
    <row r="402" spans="1:17" x14ac:dyDescent="0.25">
      <c r="A402" s="2">
        <v>41010</v>
      </c>
      <c r="B402" t="str">
        <f t="shared" si="91"/>
        <v>April</v>
      </c>
      <c r="C402">
        <f t="shared" si="92"/>
        <v>2012</v>
      </c>
      <c r="D402" t="s">
        <v>465</v>
      </c>
      <c r="E402">
        <v>55</v>
      </c>
      <c r="F402" t="s">
        <v>10</v>
      </c>
      <c r="G402" t="s">
        <v>197</v>
      </c>
      <c r="H402" t="s">
        <v>206</v>
      </c>
      <c r="I402" s="3">
        <f t="shared" si="87"/>
        <v>92865.419680054751</v>
      </c>
      <c r="J402" s="3">
        <f t="shared" ref="J402" si="110">I402*30</f>
        <v>2785962.5904016425</v>
      </c>
      <c r="K402" t="str">
        <f>VLOOKUP(E402,'Grouping Master'!A$2:H$102,8)</f>
        <v>51-60 Years</v>
      </c>
      <c r="L402" t="s">
        <v>795</v>
      </c>
      <c r="M402" t="s">
        <v>758</v>
      </c>
      <c r="N402" t="s">
        <v>759</v>
      </c>
      <c r="O402" t="s">
        <v>749</v>
      </c>
      <c r="P402">
        <f t="shared" si="94"/>
        <v>1700000</v>
      </c>
      <c r="Q402" t="str">
        <f t="shared" si="95"/>
        <v>More than 1500000</v>
      </c>
    </row>
    <row r="403" spans="1:17" x14ac:dyDescent="0.25">
      <c r="A403" s="2">
        <v>41033</v>
      </c>
      <c r="B403" t="str">
        <f t="shared" si="91"/>
        <v>May</v>
      </c>
      <c r="C403">
        <f t="shared" si="92"/>
        <v>2012</v>
      </c>
      <c r="D403" t="s">
        <v>466</v>
      </c>
      <c r="E403">
        <v>57</v>
      </c>
      <c r="F403" t="s">
        <v>10</v>
      </c>
      <c r="G403" t="s">
        <v>197</v>
      </c>
      <c r="H403" t="s">
        <v>206</v>
      </c>
      <c r="I403" s="3">
        <f t="shared" si="87"/>
        <v>97508.690664057489</v>
      </c>
      <c r="J403" s="3">
        <f t="shared" ref="J403" si="111">I403*30</f>
        <v>2925260.7199217249</v>
      </c>
      <c r="K403" t="str">
        <f>VLOOKUP(E403,'Grouping Master'!A$2:H$102,8)</f>
        <v>51-60 Years</v>
      </c>
      <c r="L403" t="s">
        <v>795</v>
      </c>
      <c r="M403" t="s">
        <v>777</v>
      </c>
      <c r="N403" t="s">
        <v>778</v>
      </c>
      <c r="O403" t="s">
        <v>749</v>
      </c>
      <c r="P403">
        <f t="shared" si="94"/>
        <v>1700000</v>
      </c>
      <c r="Q403" t="str">
        <f t="shared" si="95"/>
        <v>More than 1500000</v>
      </c>
    </row>
    <row r="404" spans="1:17" x14ac:dyDescent="0.25">
      <c r="A404" s="2">
        <v>41013</v>
      </c>
      <c r="B404" t="str">
        <f t="shared" si="91"/>
        <v>April</v>
      </c>
      <c r="C404">
        <f t="shared" si="92"/>
        <v>2012</v>
      </c>
      <c r="D404" t="s">
        <v>467</v>
      </c>
      <c r="E404">
        <v>59</v>
      </c>
      <c r="F404" t="s">
        <v>10</v>
      </c>
      <c r="G404" t="s">
        <v>197</v>
      </c>
      <c r="H404" t="s">
        <v>206</v>
      </c>
      <c r="I404" s="3">
        <f t="shared" si="87"/>
        <v>102384.12519726036</v>
      </c>
      <c r="J404" s="3">
        <f t="shared" ref="J404" si="112">I404*30</f>
        <v>3071523.7559178108</v>
      </c>
      <c r="K404" t="str">
        <f>VLOOKUP(E404,'Grouping Master'!A$2:H$102,8)</f>
        <v>51-60 Years</v>
      </c>
      <c r="L404" t="s">
        <v>795</v>
      </c>
      <c r="M404" t="s">
        <v>762</v>
      </c>
      <c r="N404" t="s">
        <v>784</v>
      </c>
      <c r="O404" t="s">
        <v>746</v>
      </c>
      <c r="P404">
        <f t="shared" si="94"/>
        <v>1700000</v>
      </c>
      <c r="Q404" t="str">
        <f t="shared" si="95"/>
        <v>More than 1500000</v>
      </c>
    </row>
    <row r="405" spans="1:17" x14ac:dyDescent="0.25">
      <c r="A405" s="2">
        <v>41042</v>
      </c>
      <c r="B405" t="str">
        <f t="shared" si="91"/>
        <v>May</v>
      </c>
      <c r="C405">
        <f t="shared" si="92"/>
        <v>2012</v>
      </c>
      <c r="D405" t="s">
        <v>468</v>
      </c>
      <c r="E405">
        <v>61</v>
      </c>
      <c r="F405" t="s">
        <v>10</v>
      </c>
      <c r="G405" t="s">
        <v>197</v>
      </c>
      <c r="H405" t="s">
        <v>206</v>
      </c>
      <c r="I405" s="3">
        <f t="shared" si="87"/>
        <v>107503.33145712339</v>
      </c>
      <c r="J405" s="3">
        <f t="shared" ref="J405" si="113">I405*30</f>
        <v>3225099.9437137018</v>
      </c>
      <c r="K405" t="str">
        <f>VLOOKUP(E405,'Grouping Master'!A$2:H$102,8)</f>
        <v>60+ Years</v>
      </c>
      <c r="L405" t="s">
        <v>795</v>
      </c>
      <c r="M405" t="s">
        <v>762</v>
      </c>
      <c r="N405" t="s">
        <v>791</v>
      </c>
      <c r="O405" t="s">
        <v>746</v>
      </c>
      <c r="P405">
        <f t="shared" si="94"/>
        <v>100000</v>
      </c>
      <c r="Q405" t="str">
        <f t="shared" si="95"/>
        <v>100000-500000</v>
      </c>
    </row>
    <row r="406" spans="1:17" x14ac:dyDescent="0.25">
      <c r="A406" s="2">
        <v>41019</v>
      </c>
      <c r="B406" t="str">
        <f t="shared" si="91"/>
        <v>April</v>
      </c>
      <c r="C406">
        <f t="shared" si="92"/>
        <v>2012</v>
      </c>
      <c r="D406" t="s">
        <v>469</v>
      </c>
      <c r="E406">
        <v>63</v>
      </c>
      <c r="F406" t="s">
        <v>10</v>
      </c>
      <c r="G406" t="s">
        <v>197</v>
      </c>
      <c r="H406" t="s">
        <v>206</v>
      </c>
      <c r="I406" s="3">
        <f t="shared" si="87"/>
        <v>112878.49802997957</v>
      </c>
      <c r="J406" s="3">
        <f t="shared" ref="J406" si="114">I406*30</f>
        <v>3386354.940899387</v>
      </c>
      <c r="K406" t="str">
        <f>VLOOKUP(E406,'Grouping Master'!A$2:H$102,8)</f>
        <v>60+ Years</v>
      </c>
      <c r="L406" t="s">
        <v>795</v>
      </c>
      <c r="M406" t="s">
        <v>760</v>
      </c>
      <c r="N406" t="s">
        <v>779</v>
      </c>
      <c r="O406" t="s">
        <v>765</v>
      </c>
      <c r="P406">
        <f t="shared" si="94"/>
        <v>100000</v>
      </c>
      <c r="Q406" t="str">
        <f t="shared" si="95"/>
        <v>100000-500000</v>
      </c>
    </row>
    <row r="407" spans="1:17" x14ac:dyDescent="0.25">
      <c r="A407" s="2">
        <v>40995</v>
      </c>
      <c r="B407" t="str">
        <f t="shared" si="91"/>
        <v>March</v>
      </c>
      <c r="C407">
        <f t="shared" si="92"/>
        <v>2012</v>
      </c>
      <c r="D407" t="s">
        <v>470</v>
      </c>
      <c r="E407">
        <v>65</v>
      </c>
      <c r="F407" t="s">
        <v>10</v>
      </c>
      <c r="G407" t="s">
        <v>197</v>
      </c>
      <c r="H407" t="s">
        <v>206</v>
      </c>
      <c r="I407" s="3">
        <f t="shared" si="87"/>
        <v>118522.42293147855</v>
      </c>
      <c r="J407" s="3">
        <f t="shared" ref="J407" si="115">I407*30</f>
        <v>3555672.6879443564</v>
      </c>
      <c r="K407" t="str">
        <f>VLOOKUP(E407,'Grouping Master'!A$2:H$102,8)</f>
        <v>60+ Years</v>
      </c>
      <c r="L407" t="s">
        <v>795</v>
      </c>
      <c r="M407" t="s">
        <v>760</v>
      </c>
      <c r="N407" t="s">
        <v>786</v>
      </c>
      <c r="O407" t="s">
        <v>746</v>
      </c>
      <c r="P407">
        <f t="shared" si="94"/>
        <v>100000</v>
      </c>
      <c r="Q407" t="str">
        <f t="shared" si="95"/>
        <v>100000-500000</v>
      </c>
    </row>
    <row r="408" spans="1:17" x14ac:dyDescent="0.25">
      <c r="A408" s="2">
        <v>41109</v>
      </c>
      <c r="B408" t="str">
        <f t="shared" si="91"/>
        <v>July</v>
      </c>
      <c r="C408">
        <f t="shared" si="92"/>
        <v>2012</v>
      </c>
      <c r="D408" t="s">
        <v>471</v>
      </c>
      <c r="E408">
        <v>67</v>
      </c>
      <c r="F408" t="s">
        <v>10</v>
      </c>
      <c r="G408" t="s">
        <v>197</v>
      </c>
      <c r="H408" t="s">
        <v>206</v>
      </c>
      <c r="I408" s="3">
        <f t="shared" si="87"/>
        <v>124448.54407805248</v>
      </c>
      <c r="J408" s="3">
        <f t="shared" ref="J408" si="116">I408*30</f>
        <v>3733456.3223415744</v>
      </c>
      <c r="K408" t="str">
        <f>VLOOKUP(E408,'Grouping Master'!A$2:H$102,8)</f>
        <v>60+ Years</v>
      </c>
      <c r="L408" t="s">
        <v>795</v>
      </c>
      <c r="M408" t="s">
        <v>760</v>
      </c>
      <c r="N408" t="s">
        <v>793</v>
      </c>
      <c r="O408" t="s">
        <v>746</v>
      </c>
      <c r="P408">
        <f t="shared" si="94"/>
        <v>100000</v>
      </c>
      <c r="Q408" t="str">
        <f t="shared" si="95"/>
        <v>100000-500000</v>
      </c>
    </row>
    <row r="409" spans="1:17" x14ac:dyDescent="0.25">
      <c r="A409" s="2">
        <v>41029</v>
      </c>
      <c r="B409" t="str">
        <f t="shared" si="91"/>
        <v>April</v>
      </c>
      <c r="C409">
        <f t="shared" si="92"/>
        <v>2012</v>
      </c>
      <c r="D409" t="s">
        <v>472</v>
      </c>
      <c r="E409">
        <v>65</v>
      </c>
      <c r="F409" t="s">
        <v>7</v>
      </c>
      <c r="G409" t="s">
        <v>197</v>
      </c>
      <c r="H409" t="s">
        <v>206</v>
      </c>
      <c r="I409" s="3">
        <f t="shared" si="87"/>
        <v>130670.97128195511</v>
      </c>
      <c r="J409" s="3">
        <f t="shared" ref="J409" si="117">I409*30</f>
        <v>3920129.1384586534</v>
      </c>
      <c r="K409" t="str">
        <f>VLOOKUP(E409,'Grouping Master'!A$2:H$102,8)</f>
        <v>60+ Years</v>
      </c>
      <c r="L409" t="s">
        <v>795</v>
      </c>
      <c r="M409" t="s">
        <v>756</v>
      </c>
      <c r="N409" t="s">
        <v>789</v>
      </c>
      <c r="O409" t="s">
        <v>746</v>
      </c>
      <c r="P409">
        <f t="shared" si="94"/>
        <v>100000</v>
      </c>
      <c r="Q409" t="str">
        <f t="shared" si="95"/>
        <v>100000-500000</v>
      </c>
    </row>
    <row r="410" spans="1:17" x14ac:dyDescent="0.25">
      <c r="A410" s="2">
        <v>41046</v>
      </c>
      <c r="B410" t="str">
        <f t="shared" si="91"/>
        <v>May</v>
      </c>
      <c r="C410">
        <f t="shared" si="92"/>
        <v>2012</v>
      </c>
      <c r="D410" t="s">
        <v>473</v>
      </c>
      <c r="E410">
        <v>63</v>
      </c>
      <c r="F410" t="s">
        <v>7</v>
      </c>
      <c r="G410" t="s">
        <v>197</v>
      </c>
      <c r="H410" t="s">
        <v>206</v>
      </c>
      <c r="I410" s="3">
        <f t="shared" si="87"/>
        <v>137204.51984605286</v>
      </c>
      <c r="J410" s="3">
        <f t="shared" ref="J410" si="118">I410*30</f>
        <v>4116135.5953815859</v>
      </c>
      <c r="K410" t="str">
        <f>VLOOKUP(E410,'Grouping Master'!A$2:H$102,8)</f>
        <v>60+ Years</v>
      </c>
      <c r="L410" t="s">
        <v>795</v>
      </c>
      <c r="M410" t="s">
        <v>756</v>
      </c>
      <c r="N410" t="s">
        <v>757</v>
      </c>
      <c r="O410" t="s">
        <v>746</v>
      </c>
      <c r="P410">
        <f t="shared" si="94"/>
        <v>100000</v>
      </c>
      <c r="Q410" t="str">
        <f t="shared" si="95"/>
        <v>100000-500000</v>
      </c>
    </row>
    <row r="411" spans="1:17" x14ac:dyDescent="0.25">
      <c r="A411" s="2">
        <v>41026</v>
      </c>
      <c r="B411" t="str">
        <f t="shared" si="91"/>
        <v>April</v>
      </c>
      <c r="C411">
        <f t="shared" si="92"/>
        <v>2012</v>
      </c>
      <c r="D411">
        <v>6</v>
      </c>
      <c r="E411">
        <v>61</v>
      </c>
      <c r="F411" t="s">
        <v>7</v>
      </c>
      <c r="G411" t="s">
        <v>197</v>
      </c>
      <c r="H411" t="s">
        <v>206</v>
      </c>
      <c r="I411" s="3">
        <f t="shared" si="87"/>
        <v>144064.74583835551</v>
      </c>
      <c r="J411" s="3">
        <f t="shared" ref="J411" si="119">I411*30</f>
        <v>4321942.3751506656</v>
      </c>
      <c r="K411" t="str">
        <f>VLOOKUP(E411,'Grouping Master'!A$2:H$102,8)</f>
        <v>60+ Years</v>
      </c>
      <c r="L411" t="s">
        <v>795</v>
      </c>
      <c r="M411" t="s">
        <v>747</v>
      </c>
      <c r="N411" t="s">
        <v>771</v>
      </c>
      <c r="O411" t="s">
        <v>749</v>
      </c>
      <c r="P411">
        <f t="shared" si="94"/>
        <v>100000</v>
      </c>
      <c r="Q411" t="str">
        <f t="shared" si="95"/>
        <v>100000-500000</v>
      </c>
    </row>
    <row r="412" spans="1:17" x14ac:dyDescent="0.25">
      <c r="A412" s="2">
        <v>41112</v>
      </c>
      <c r="B412" t="str">
        <f t="shared" si="91"/>
        <v>July</v>
      </c>
      <c r="C412">
        <f t="shared" si="92"/>
        <v>2012</v>
      </c>
      <c r="D412" t="s">
        <v>474</v>
      </c>
      <c r="E412">
        <v>59</v>
      </c>
      <c r="F412" t="s">
        <v>7</v>
      </c>
      <c r="G412" t="s">
        <v>197</v>
      </c>
      <c r="H412" t="s">
        <v>206</v>
      </c>
      <c r="I412" s="3">
        <f t="shared" si="87"/>
        <v>151267.98313027329</v>
      </c>
      <c r="J412" s="3">
        <f t="shared" ref="J412:J421" si="120">I412*30</f>
        <v>4538039.4939081986</v>
      </c>
      <c r="K412" t="str">
        <f>VLOOKUP(E412,'Grouping Master'!A$2:H$102,8)</f>
        <v>51-60 Years</v>
      </c>
      <c r="L412" t="s">
        <v>795</v>
      </c>
      <c r="M412" t="s">
        <v>747</v>
      </c>
      <c r="N412" t="s">
        <v>772</v>
      </c>
      <c r="O412" t="s">
        <v>746</v>
      </c>
      <c r="P412">
        <f t="shared" si="94"/>
        <v>1700000</v>
      </c>
      <c r="Q412" t="str">
        <f t="shared" si="95"/>
        <v>More than 1500000</v>
      </c>
    </row>
    <row r="413" spans="1:17" x14ac:dyDescent="0.25">
      <c r="A413" s="2">
        <v>40998</v>
      </c>
      <c r="B413" t="str">
        <f t="shared" si="91"/>
        <v>March</v>
      </c>
      <c r="C413">
        <f t="shared" si="92"/>
        <v>2012</v>
      </c>
      <c r="D413" t="s">
        <v>475</v>
      </c>
      <c r="E413">
        <v>40</v>
      </c>
      <c r="F413" t="s">
        <v>10</v>
      </c>
      <c r="G413" t="s">
        <v>11</v>
      </c>
      <c r="H413" t="s">
        <v>212</v>
      </c>
      <c r="I413" s="3">
        <v>20500</v>
      </c>
      <c r="J413" s="3">
        <f t="shared" si="120"/>
        <v>615000</v>
      </c>
      <c r="K413" t="str">
        <f>VLOOKUP(E413,'Grouping Master'!A$2:H$102,8)</f>
        <v>26-40 Years</v>
      </c>
      <c r="L413" t="s">
        <v>795</v>
      </c>
      <c r="M413" t="s">
        <v>747</v>
      </c>
      <c r="N413" t="s">
        <v>776</v>
      </c>
      <c r="O413" t="s">
        <v>765</v>
      </c>
      <c r="P413">
        <f t="shared" si="94"/>
        <v>700000</v>
      </c>
      <c r="Q413" t="str">
        <f t="shared" si="95"/>
        <v>500001-700000</v>
      </c>
    </row>
    <row r="414" spans="1:17" x14ac:dyDescent="0.25">
      <c r="A414" s="2">
        <v>41049</v>
      </c>
      <c r="B414" t="str">
        <f t="shared" si="91"/>
        <v>May</v>
      </c>
      <c r="C414">
        <f t="shared" si="92"/>
        <v>2012</v>
      </c>
      <c r="D414" t="s">
        <v>476</v>
      </c>
      <c r="E414">
        <v>41</v>
      </c>
      <c r="F414" t="s">
        <v>7</v>
      </c>
      <c r="G414" t="s">
        <v>11</v>
      </c>
      <c r="H414" t="s">
        <v>212</v>
      </c>
      <c r="I414" s="3">
        <v>21000</v>
      </c>
      <c r="J414" s="3">
        <f t="shared" si="120"/>
        <v>630000</v>
      </c>
      <c r="K414" t="str">
        <f>VLOOKUP(E414,'Grouping Master'!A$2:H$102,8)</f>
        <v>41-50 Years</v>
      </c>
      <c r="L414" t="s">
        <v>795</v>
      </c>
      <c r="M414" t="s">
        <v>747</v>
      </c>
      <c r="N414" t="s">
        <v>787</v>
      </c>
      <c r="O414" t="s">
        <v>749</v>
      </c>
      <c r="P414">
        <f t="shared" si="94"/>
        <v>1500000</v>
      </c>
      <c r="Q414" t="str">
        <f t="shared" si="95"/>
        <v>700001-1500000</v>
      </c>
    </row>
    <row r="415" spans="1:17" x14ac:dyDescent="0.25">
      <c r="A415" s="2">
        <v>41008</v>
      </c>
      <c r="B415" t="str">
        <f t="shared" si="91"/>
        <v>April</v>
      </c>
      <c r="C415">
        <f t="shared" si="92"/>
        <v>2012</v>
      </c>
      <c r="D415" t="s">
        <v>477</v>
      </c>
      <c r="E415">
        <v>42</v>
      </c>
      <c r="F415" t="s">
        <v>10</v>
      </c>
      <c r="G415" t="s">
        <v>11</v>
      </c>
      <c r="H415" t="s">
        <v>212</v>
      </c>
      <c r="I415" s="3">
        <v>21500</v>
      </c>
      <c r="J415" s="3">
        <f t="shared" si="120"/>
        <v>645000</v>
      </c>
      <c r="K415" t="str">
        <f>VLOOKUP(E415,'Grouping Master'!A$2:H$102,8)</f>
        <v>41-50 Years</v>
      </c>
      <c r="L415" t="s">
        <v>795</v>
      </c>
      <c r="M415" t="s">
        <v>747</v>
      </c>
      <c r="N415" t="s">
        <v>754</v>
      </c>
      <c r="O415" t="s">
        <v>746</v>
      </c>
      <c r="P415">
        <f t="shared" si="94"/>
        <v>1500000</v>
      </c>
      <c r="Q415" t="str">
        <f t="shared" si="95"/>
        <v>700001-1500000</v>
      </c>
    </row>
    <row r="416" spans="1:17" x14ac:dyDescent="0.25">
      <c r="A416" s="2">
        <v>41065</v>
      </c>
      <c r="B416" t="str">
        <f t="shared" si="91"/>
        <v>June</v>
      </c>
      <c r="C416">
        <f t="shared" si="92"/>
        <v>2012</v>
      </c>
      <c r="D416" t="s">
        <v>478</v>
      </c>
      <c r="E416">
        <v>43</v>
      </c>
      <c r="F416" t="s">
        <v>7</v>
      </c>
      <c r="G416" t="s">
        <v>11</v>
      </c>
      <c r="H416" t="s">
        <v>212</v>
      </c>
      <c r="I416" s="3">
        <v>22000</v>
      </c>
      <c r="J416" s="3">
        <f t="shared" si="120"/>
        <v>660000</v>
      </c>
      <c r="K416" t="str">
        <f>VLOOKUP(E416,'Grouping Master'!A$2:H$102,8)</f>
        <v>41-50 Years</v>
      </c>
      <c r="L416" t="s">
        <v>795</v>
      </c>
      <c r="M416" t="s">
        <v>747</v>
      </c>
      <c r="N416" t="s">
        <v>766</v>
      </c>
      <c r="O416" t="s">
        <v>746</v>
      </c>
      <c r="P416">
        <f t="shared" si="94"/>
        <v>1500000</v>
      </c>
      <c r="Q416" t="str">
        <f t="shared" si="95"/>
        <v>700001-1500000</v>
      </c>
    </row>
    <row r="417" spans="1:17" x14ac:dyDescent="0.25">
      <c r="A417" s="2">
        <v>41086</v>
      </c>
      <c r="B417" t="str">
        <f t="shared" si="91"/>
        <v>June</v>
      </c>
      <c r="C417">
        <f t="shared" si="92"/>
        <v>2012</v>
      </c>
      <c r="D417" t="s">
        <v>479</v>
      </c>
      <c r="E417">
        <v>44</v>
      </c>
      <c r="F417" t="s">
        <v>10</v>
      </c>
      <c r="G417" t="s">
        <v>11</v>
      </c>
      <c r="H417" t="s">
        <v>212</v>
      </c>
      <c r="I417" s="3">
        <v>22500</v>
      </c>
      <c r="J417" s="3">
        <f t="shared" si="120"/>
        <v>675000</v>
      </c>
      <c r="K417" t="str">
        <f>VLOOKUP(E417,'Grouping Master'!A$2:H$102,8)</f>
        <v>41-50 Years</v>
      </c>
      <c r="L417" t="s">
        <v>795</v>
      </c>
      <c r="M417" t="s">
        <v>747</v>
      </c>
      <c r="N417" t="s">
        <v>782</v>
      </c>
      <c r="O417" t="s">
        <v>749</v>
      </c>
      <c r="P417">
        <f t="shared" si="94"/>
        <v>1500000</v>
      </c>
      <c r="Q417" t="str">
        <f t="shared" si="95"/>
        <v>700001-1500000</v>
      </c>
    </row>
    <row r="418" spans="1:17" x14ac:dyDescent="0.25">
      <c r="A418" s="2">
        <v>41116</v>
      </c>
      <c r="B418" t="str">
        <f t="shared" si="91"/>
        <v>July</v>
      </c>
      <c r="C418">
        <f t="shared" si="92"/>
        <v>2012</v>
      </c>
      <c r="D418" t="s">
        <v>480</v>
      </c>
      <c r="E418">
        <v>45</v>
      </c>
      <c r="F418" t="s">
        <v>7</v>
      </c>
      <c r="G418" t="s">
        <v>11</v>
      </c>
      <c r="H418" t="s">
        <v>212</v>
      </c>
      <c r="I418" s="3">
        <v>23000</v>
      </c>
      <c r="J418" s="3">
        <f t="shared" si="120"/>
        <v>690000</v>
      </c>
      <c r="K418" t="str">
        <f>VLOOKUP(E418,'Grouping Master'!A$2:H$102,8)</f>
        <v>41-50 Years</v>
      </c>
      <c r="L418" t="s">
        <v>795</v>
      </c>
      <c r="M418" t="s">
        <v>747</v>
      </c>
      <c r="N418" t="s">
        <v>770</v>
      </c>
      <c r="O418" t="s">
        <v>746</v>
      </c>
      <c r="P418">
        <f t="shared" si="94"/>
        <v>1500000</v>
      </c>
      <c r="Q418" t="str">
        <f t="shared" si="95"/>
        <v>700001-1500000</v>
      </c>
    </row>
    <row r="419" spans="1:17" x14ac:dyDescent="0.25">
      <c r="A419" s="2">
        <v>41149</v>
      </c>
      <c r="B419" t="str">
        <f t="shared" si="91"/>
        <v>August</v>
      </c>
      <c r="C419">
        <f t="shared" si="92"/>
        <v>2012</v>
      </c>
      <c r="D419" t="s">
        <v>481</v>
      </c>
      <c r="E419">
        <v>46</v>
      </c>
      <c r="F419" t="s">
        <v>10</v>
      </c>
      <c r="G419" t="s">
        <v>11</v>
      </c>
      <c r="H419" t="s">
        <v>212</v>
      </c>
      <c r="I419" s="3">
        <v>23500</v>
      </c>
      <c r="J419" s="3">
        <f t="shared" si="120"/>
        <v>705000</v>
      </c>
      <c r="K419" t="str">
        <f>VLOOKUP(E419,'Grouping Master'!A$2:H$102,8)</f>
        <v>41-50 Years</v>
      </c>
      <c r="L419" t="s">
        <v>795</v>
      </c>
      <c r="M419" t="s">
        <v>747</v>
      </c>
      <c r="N419" t="s">
        <v>780</v>
      </c>
      <c r="O419" t="s">
        <v>746</v>
      </c>
      <c r="P419">
        <f t="shared" si="94"/>
        <v>1500000</v>
      </c>
      <c r="Q419" t="str">
        <f t="shared" si="95"/>
        <v>700001-1500000</v>
      </c>
    </row>
    <row r="420" spans="1:17" x14ac:dyDescent="0.25">
      <c r="A420" s="2">
        <v>41006</v>
      </c>
      <c r="B420" t="str">
        <f t="shared" si="91"/>
        <v>April</v>
      </c>
      <c r="C420">
        <f t="shared" si="92"/>
        <v>2012</v>
      </c>
      <c r="D420" t="s">
        <v>482</v>
      </c>
      <c r="E420">
        <v>47</v>
      </c>
      <c r="F420" t="s">
        <v>7</v>
      </c>
      <c r="G420" t="s">
        <v>11</v>
      </c>
      <c r="H420" t="s">
        <v>212</v>
      </c>
      <c r="I420" s="3">
        <v>24000</v>
      </c>
      <c r="J420" s="3">
        <f t="shared" si="120"/>
        <v>720000</v>
      </c>
      <c r="K420" t="str">
        <f>VLOOKUP(E420,'Grouping Master'!A$2:H$102,8)</f>
        <v>41-50 Years</v>
      </c>
      <c r="L420" t="s">
        <v>795</v>
      </c>
      <c r="M420" t="s">
        <v>747</v>
      </c>
      <c r="N420" t="s">
        <v>748</v>
      </c>
      <c r="O420" t="s">
        <v>746</v>
      </c>
      <c r="P420">
        <f t="shared" si="94"/>
        <v>1500000</v>
      </c>
      <c r="Q420" t="str">
        <f t="shared" si="95"/>
        <v>700001-1500000</v>
      </c>
    </row>
    <row r="421" spans="1:17" x14ac:dyDescent="0.25">
      <c r="A421" s="2">
        <v>41045</v>
      </c>
      <c r="B421" t="str">
        <f t="shared" si="91"/>
        <v>May</v>
      </c>
      <c r="C421">
        <f t="shared" si="92"/>
        <v>2012</v>
      </c>
      <c r="D421" t="s">
        <v>483</v>
      </c>
      <c r="E421">
        <v>48</v>
      </c>
      <c r="F421" t="s">
        <v>10</v>
      </c>
      <c r="G421" t="s">
        <v>11</v>
      </c>
      <c r="H421" t="s">
        <v>212</v>
      </c>
      <c r="I421" s="3">
        <v>24500</v>
      </c>
      <c r="J421" s="3">
        <f t="shared" si="120"/>
        <v>735000</v>
      </c>
      <c r="K421" t="str">
        <f>VLOOKUP(E421,'Grouping Master'!A$2:H$102,8)</f>
        <v>41-50 Years</v>
      </c>
      <c r="L421" t="s">
        <v>795</v>
      </c>
      <c r="M421" t="s">
        <v>755</v>
      </c>
      <c r="N421" t="s">
        <v>794</v>
      </c>
      <c r="O421" t="s">
        <v>746</v>
      </c>
      <c r="P421">
        <f t="shared" si="94"/>
        <v>1500000</v>
      </c>
      <c r="Q421" t="str">
        <f t="shared" si="95"/>
        <v>700001-1500000</v>
      </c>
    </row>
    <row r="422" spans="1:17" x14ac:dyDescent="0.25">
      <c r="A422" s="2">
        <v>41145</v>
      </c>
      <c r="B422" t="str">
        <f t="shared" si="91"/>
        <v>August</v>
      </c>
      <c r="C422">
        <f t="shared" si="92"/>
        <v>2012</v>
      </c>
      <c r="D422" t="s">
        <v>484</v>
      </c>
      <c r="E422">
        <v>25</v>
      </c>
      <c r="F422" t="s">
        <v>7</v>
      </c>
      <c r="G422" t="s">
        <v>197</v>
      </c>
      <c r="H422" t="s">
        <v>180</v>
      </c>
      <c r="I422" s="3">
        <v>49385</v>
      </c>
      <c r="J422" s="3">
        <f>I422*30</f>
        <v>1481550</v>
      </c>
      <c r="K422" t="str">
        <f>VLOOKUP(E422,'Grouping Master'!A$2:H$102,8)</f>
        <v>19-25 Years</v>
      </c>
      <c r="L422" t="s">
        <v>795</v>
      </c>
      <c r="M422" t="s">
        <v>761</v>
      </c>
      <c r="N422" t="s">
        <v>781</v>
      </c>
      <c r="O422" t="s">
        <v>765</v>
      </c>
      <c r="P422">
        <f t="shared" si="94"/>
        <v>700000</v>
      </c>
      <c r="Q422" t="str">
        <f t="shared" si="95"/>
        <v>500001-700000</v>
      </c>
    </row>
    <row r="423" spans="1:17" x14ac:dyDescent="0.25">
      <c r="A423" s="2">
        <v>41019</v>
      </c>
      <c r="B423" t="str">
        <f t="shared" si="91"/>
        <v>April</v>
      </c>
      <c r="C423">
        <f t="shared" si="92"/>
        <v>2012</v>
      </c>
      <c r="D423" t="s">
        <v>485</v>
      </c>
      <c r="E423">
        <v>27</v>
      </c>
      <c r="F423" t="s">
        <v>10</v>
      </c>
      <c r="G423" t="s">
        <v>197</v>
      </c>
      <c r="H423" t="s">
        <v>180</v>
      </c>
      <c r="I423" s="3">
        <v>20000</v>
      </c>
      <c r="J423" s="3">
        <f>I423*30</f>
        <v>600000</v>
      </c>
      <c r="K423" t="str">
        <f>VLOOKUP(E423,'Grouping Master'!A$2:H$102,8)</f>
        <v>26-40 Years</v>
      </c>
      <c r="L423" t="s">
        <v>795</v>
      </c>
      <c r="M423" t="s">
        <v>758</v>
      </c>
      <c r="N423" t="s">
        <v>759</v>
      </c>
      <c r="O423" t="s">
        <v>749</v>
      </c>
      <c r="P423">
        <f t="shared" si="94"/>
        <v>700000</v>
      </c>
      <c r="Q423" t="str">
        <f t="shared" si="95"/>
        <v>500001-700000</v>
      </c>
    </row>
    <row r="424" spans="1:17" x14ac:dyDescent="0.25">
      <c r="A424" s="2">
        <v>41035</v>
      </c>
      <c r="B424" t="str">
        <f t="shared" si="91"/>
        <v>May</v>
      </c>
      <c r="C424">
        <f t="shared" si="92"/>
        <v>2012</v>
      </c>
      <c r="D424" t="s">
        <v>486</v>
      </c>
      <c r="E424">
        <v>30</v>
      </c>
      <c r="F424" t="s">
        <v>7</v>
      </c>
      <c r="G424" t="s">
        <v>197</v>
      </c>
      <c r="H424" t="s">
        <v>180</v>
      </c>
      <c r="I424" s="3">
        <f>I423*1.1</f>
        <v>22000</v>
      </c>
      <c r="J424" s="3">
        <f>I424*30</f>
        <v>660000</v>
      </c>
      <c r="K424" t="str">
        <f>VLOOKUP(E424,'Grouping Master'!A$2:H$102,8)</f>
        <v>26-40 Years</v>
      </c>
      <c r="L424" t="s">
        <v>795</v>
      </c>
      <c r="M424" t="s">
        <v>777</v>
      </c>
      <c r="N424" t="s">
        <v>778</v>
      </c>
      <c r="O424" t="s">
        <v>749</v>
      </c>
      <c r="P424">
        <f t="shared" si="94"/>
        <v>700000</v>
      </c>
      <c r="Q424" t="str">
        <f t="shared" si="95"/>
        <v>500001-700000</v>
      </c>
    </row>
    <row r="425" spans="1:17" x14ac:dyDescent="0.25">
      <c r="A425" s="2">
        <v>41014</v>
      </c>
      <c r="B425" t="str">
        <f t="shared" si="91"/>
        <v>April</v>
      </c>
      <c r="C425">
        <f t="shared" si="92"/>
        <v>2012</v>
      </c>
      <c r="D425" t="s">
        <v>487</v>
      </c>
      <c r="E425">
        <v>33</v>
      </c>
      <c r="F425" t="s">
        <v>10</v>
      </c>
      <c r="G425" t="s">
        <v>197</v>
      </c>
      <c r="H425" t="s">
        <v>180</v>
      </c>
      <c r="I425" s="3">
        <f t="shared" ref="I425:I436" si="121">I424*1.1</f>
        <v>24200.000000000004</v>
      </c>
      <c r="J425" s="3">
        <f>I425*30</f>
        <v>726000.00000000012</v>
      </c>
      <c r="K425" t="str">
        <f>VLOOKUP(E425,'Grouping Master'!A$2:H$102,8)</f>
        <v>26-40 Years</v>
      </c>
      <c r="L425" t="s">
        <v>795</v>
      </c>
      <c r="M425" t="s">
        <v>762</v>
      </c>
      <c r="N425" t="s">
        <v>784</v>
      </c>
      <c r="O425" t="s">
        <v>746</v>
      </c>
      <c r="P425">
        <f t="shared" si="94"/>
        <v>700000</v>
      </c>
      <c r="Q425" t="str">
        <f t="shared" si="95"/>
        <v>500001-700000</v>
      </c>
    </row>
    <row r="426" spans="1:17" x14ac:dyDescent="0.25">
      <c r="A426" s="2">
        <v>41022</v>
      </c>
      <c r="B426" t="str">
        <f t="shared" si="91"/>
        <v>April</v>
      </c>
      <c r="C426">
        <f t="shared" si="92"/>
        <v>2012</v>
      </c>
      <c r="D426" t="s">
        <v>488</v>
      </c>
      <c r="E426">
        <v>36</v>
      </c>
      <c r="F426" t="s">
        <v>7</v>
      </c>
      <c r="G426" t="s">
        <v>197</v>
      </c>
      <c r="H426" t="s">
        <v>180</v>
      </c>
      <c r="I426" s="3">
        <f t="shared" si="121"/>
        <v>26620.000000000007</v>
      </c>
      <c r="J426" s="3">
        <f t="shared" ref="J426:J467" si="122">I426*30</f>
        <v>798600.00000000023</v>
      </c>
      <c r="K426" t="str">
        <f>VLOOKUP(E426,'Grouping Master'!A$2:H$102,8)</f>
        <v>26-40 Years</v>
      </c>
      <c r="L426" t="s">
        <v>795</v>
      </c>
      <c r="M426" t="s">
        <v>762</v>
      </c>
      <c r="N426" t="s">
        <v>791</v>
      </c>
      <c r="O426" t="s">
        <v>746</v>
      </c>
      <c r="P426">
        <f t="shared" si="94"/>
        <v>700000</v>
      </c>
      <c r="Q426" t="str">
        <f t="shared" si="95"/>
        <v>500001-700000</v>
      </c>
    </row>
    <row r="427" spans="1:17" x14ac:dyDescent="0.25">
      <c r="A427" s="2">
        <v>41016</v>
      </c>
      <c r="B427" t="str">
        <f t="shared" si="91"/>
        <v>April</v>
      </c>
      <c r="C427">
        <f t="shared" si="92"/>
        <v>2012</v>
      </c>
      <c r="D427" t="s">
        <v>489</v>
      </c>
      <c r="E427">
        <v>39</v>
      </c>
      <c r="F427" t="s">
        <v>10</v>
      </c>
      <c r="G427" t="s">
        <v>197</v>
      </c>
      <c r="H427" t="s">
        <v>180</v>
      </c>
      <c r="I427" s="3">
        <f t="shared" si="121"/>
        <v>29282.000000000011</v>
      </c>
      <c r="J427" s="3">
        <f t="shared" si="122"/>
        <v>878460.00000000035</v>
      </c>
      <c r="K427" t="str">
        <f>VLOOKUP(E427,'Grouping Master'!A$2:H$102,8)</f>
        <v>26-40 Years</v>
      </c>
      <c r="L427" t="s">
        <v>795</v>
      </c>
      <c r="M427" t="s">
        <v>760</v>
      </c>
      <c r="N427" t="s">
        <v>779</v>
      </c>
      <c r="O427" t="s">
        <v>765</v>
      </c>
      <c r="P427">
        <f t="shared" si="94"/>
        <v>700000</v>
      </c>
      <c r="Q427" t="str">
        <f t="shared" si="95"/>
        <v>500001-700000</v>
      </c>
    </row>
    <row r="428" spans="1:17" x14ac:dyDescent="0.25">
      <c r="A428" s="2">
        <v>41109</v>
      </c>
      <c r="B428" t="str">
        <f t="shared" si="91"/>
        <v>July</v>
      </c>
      <c r="C428">
        <f t="shared" si="92"/>
        <v>2012</v>
      </c>
      <c r="D428" t="s">
        <v>490</v>
      </c>
      <c r="E428">
        <v>42</v>
      </c>
      <c r="F428" t="s">
        <v>7</v>
      </c>
      <c r="G428" t="s">
        <v>197</v>
      </c>
      <c r="H428" t="s">
        <v>180</v>
      </c>
      <c r="I428" s="3">
        <f t="shared" si="121"/>
        <v>32210.200000000015</v>
      </c>
      <c r="J428" s="3">
        <f t="shared" si="122"/>
        <v>966306.00000000047</v>
      </c>
      <c r="K428" t="str">
        <f>VLOOKUP(E428,'Grouping Master'!A$2:H$102,8)</f>
        <v>41-50 Years</v>
      </c>
      <c r="L428" t="s">
        <v>795</v>
      </c>
      <c r="M428" t="s">
        <v>760</v>
      </c>
      <c r="N428" t="s">
        <v>786</v>
      </c>
      <c r="O428" t="s">
        <v>746</v>
      </c>
      <c r="P428">
        <f t="shared" si="94"/>
        <v>1500000</v>
      </c>
      <c r="Q428" t="str">
        <f t="shared" si="95"/>
        <v>700001-1500000</v>
      </c>
    </row>
    <row r="429" spans="1:17" x14ac:dyDescent="0.25">
      <c r="A429" s="2">
        <v>41003</v>
      </c>
      <c r="B429" t="str">
        <f t="shared" si="91"/>
        <v>April</v>
      </c>
      <c r="C429">
        <f t="shared" si="92"/>
        <v>2012</v>
      </c>
      <c r="D429" t="s">
        <v>491</v>
      </c>
      <c r="E429">
        <v>45</v>
      </c>
      <c r="F429" t="s">
        <v>7</v>
      </c>
      <c r="G429" t="s">
        <v>197</v>
      </c>
      <c r="H429" t="s">
        <v>180</v>
      </c>
      <c r="I429" s="3">
        <f t="shared" si="121"/>
        <v>35431.220000000023</v>
      </c>
      <c r="J429" s="3">
        <f t="shared" si="122"/>
        <v>1062936.6000000008</v>
      </c>
      <c r="K429" t="str">
        <f>VLOOKUP(E429,'Grouping Master'!A$2:H$102,8)</f>
        <v>41-50 Years</v>
      </c>
      <c r="L429" t="s">
        <v>795</v>
      </c>
      <c r="M429" t="s">
        <v>760</v>
      </c>
      <c r="N429" t="s">
        <v>793</v>
      </c>
      <c r="O429" t="s">
        <v>746</v>
      </c>
      <c r="P429">
        <f t="shared" si="94"/>
        <v>1500000</v>
      </c>
      <c r="Q429" t="str">
        <f t="shared" si="95"/>
        <v>700001-1500000</v>
      </c>
    </row>
    <row r="430" spans="1:17" x14ac:dyDescent="0.25">
      <c r="A430" s="2">
        <v>41007</v>
      </c>
      <c r="B430" t="str">
        <f t="shared" si="91"/>
        <v>April</v>
      </c>
      <c r="C430">
        <f t="shared" si="92"/>
        <v>2012</v>
      </c>
      <c r="D430" t="s">
        <v>492</v>
      </c>
      <c r="E430">
        <v>48</v>
      </c>
      <c r="F430" t="s">
        <v>7</v>
      </c>
      <c r="G430" t="s">
        <v>197</v>
      </c>
      <c r="H430" t="s">
        <v>180</v>
      </c>
      <c r="I430" s="3">
        <f t="shared" si="121"/>
        <v>38974.342000000026</v>
      </c>
      <c r="J430" s="3">
        <f t="shared" si="122"/>
        <v>1169230.2600000007</v>
      </c>
      <c r="K430" t="str">
        <f>VLOOKUP(E430,'Grouping Master'!A$2:H$102,8)</f>
        <v>41-50 Years</v>
      </c>
      <c r="L430" t="s">
        <v>795</v>
      </c>
      <c r="M430" t="s">
        <v>756</v>
      </c>
      <c r="N430" t="s">
        <v>789</v>
      </c>
      <c r="O430" t="s">
        <v>746</v>
      </c>
      <c r="P430">
        <f t="shared" si="94"/>
        <v>1500000</v>
      </c>
      <c r="Q430" t="str">
        <f t="shared" si="95"/>
        <v>700001-1500000</v>
      </c>
    </row>
    <row r="431" spans="1:17" x14ac:dyDescent="0.25">
      <c r="A431" s="2">
        <v>40989</v>
      </c>
      <c r="B431" t="str">
        <f t="shared" si="91"/>
        <v>March</v>
      </c>
      <c r="C431">
        <f t="shared" si="92"/>
        <v>2012</v>
      </c>
      <c r="D431" t="s">
        <v>493</v>
      </c>
      <c r="E431">
        <v>51</v>
      </c>
      <c r="F431" t="s">
        <v>7</v>
      </c>
      <c r="G431" t="s">
        <v>197</v>
      </c>
      <c r="H431" t="s">
        <v>180</v>
      </c>
      <c r="I431" s="3">
        <f t="shared" si="121"/>
        <v>42871.776200000029</v>
      </c>
      <c r="J431" s="3">
        <f t="shared" si="122"/>
        <v>1286153.2860000008</v>
      </c>
      <c r="K431" t="str">
        <f>VLOOKUP(E431,'Grouping Master'!A$2:H$102,8)</f>
        <v>51-60 Years</v>
      </c>
      <c r="L431" t="s">
        <v>795</v>
      </c>
      <c r="M431" t="s">
        <v>756</v>
      </c>
      <c r="N431" t="s">
        <v>757</v>
      </c>
      <c r="O431" t="s">
        <v>746</v>
      </c>
      <c r="P431">
        <f t="shared" si="94"/>
        <v>1700000</v>
      </c>
      <c r="Q431" t="str">
        <f t="shared" si="95"/>
        <v>More than 1500000</v>
      </c>
    </row>
    <row r="432" spans="1:17" x14ac:dyDescent="0.25">
      <c r="A432" s="2">
        <v>41148</v>
      </c>
      <c r="B432" t="str">
        <f t="shared" si="91"/>
        <v>August</v>
      </c>
      <c r="C432">
        <f t="shared" si="92"/>
        <v>2012</v>
      </c>
      <c r="D432" t="s">
        <v>494</v>
      </c>
      <c r="E432">
        <v>54</v>
      </c>
      <c r="F432" t="s">
        <v>7</v>
      </c>
      <c r="G432" t="s">
        <v>197</v>
      </c>
      <c r="H432" t="s">
        <v>180</v>
      </c>
      <c r="I432" s="3">
        <f t="shared" si="121"/>
        <v>47158.953820000039</v>
      </c>
      <c r="J432" s="3">
        <f t="shared" si="122"/>
        <v>1414768.6146000011</v>
      </c>
      <c r="K432" t="str">
        <f>VLOOKUP(E432,'Grouping Master'!A$2:H$102,8)</f>
        <v>51-60 Years</v>
      </c>
      <c r="L432" t="s">
        <v>795</v>
      </c>
      <c r="M432" t="s">
        <v>747</v>
      </c>
      <c r="N432" t="s">
        <v>771</v>
      </c>
      <c r="O432" t="s">
        <v>749</v>
      </c>
      <c r="P432">
        <f t="shared" si="94"/>
        <v>1700000</v>
      </c>
      <c r="Q432" t="str">
        <f t="shared" si="95"/>
        <v>More than 1500000</v>
      </c>
    </row>
    <row r="433" spans="1:17" x14ac:dyDescent="0.25">
      <c r="A433" s="2">
        <v>41063</v>
      </c>
      <c r="B433" t="str">
        <f t="shared" si="91"/>
        <v>June</v>
      </c>
      <c r="C433">
        <f t="shared" si="92"/>
        <v>2012</v>
      </c>
      <c r="D433" t="s">
        <v>495</v>
      </c>
      <c r="E433">
        <v>57</v>
      </c>
      <c r="F433" t="s">
        <v>7</v>
      </c>
      <c r="G433" t="s">
        <v>197</v>
      </c>
      <c r="H433" t="s">
        <v>180</v>
      </c>
      <c r="I433" s="3">
        <f t="shared" si="121"/>
        <v>51874.849202000049</v>
      </c>
      <c r="J433" s="3">
        <f t="shared" si="122"/>
        <v>1556245.4760600014</v>
      </c>
      <c r="K433" t="str">
        <f>VLOOKUP(E433,'Grouping Master'!A$2:H$102,8)</f>
        <v>51-60 Years</v>
      </c>
      <c r="L433" t="s">
        <v>795</v>
      </c>
      <c r="M433" t="s">
        <v>747</v>
      </c>
      <c r="N433" t="s">
        <v>772</v>
      </c>
      <c r="O433" t="s">
        <v>746</v>
      </c>
      <c r="P433">
        <f t="shared" si="94"/>
        <v>1700000</v>
      </c>
      <c r="Q433" t="str">
        <f t="shared" si="95"/>
        <v>More than 1500000</v>
      </c>
    </row>
    <row r="434" spans="1:17" x14ac:dyDescent="0.25">
      <c r="A434" s="2">
        <v>41042</v>
      </c>
      <c r="B434" t="str">
        <f t="shared" si="91"/>
        <v>May</v>
      </c>
      <c r="C434">
        <f t="shared" si="92"/>
        <v>2012</v>
      </c>
      <c r="D434" t="s">
        <v>496</v>
      </c>
      <c r="E434">
        <v>60</v>
      </c>
      <c r="F434" t="s">
        <v>7</v>
      </c>
      <c r="G434" t="s">
        <v>197</v>
      </c>
      <c r="H434" t="s">
        <v>180</v>
      </c>
      <c r="I434" s="3">
        <f t="shared" si="121"/>
        <v>57062.33412220006</v>
      </c>
      <c r="J434" s="3">
        <f t="shared" si="122"/>
        <v>1711870.0236660019</v>
      </c>
      <c r="K434" t="str">
        <f>VLOOKUP(E434,'Grouping Master'!A$2:H$102,8)</f>
        <v>51-60 Years</v>
      </c>
      <c r="L434" t="s">
        <v>795</v>
      </c>
      <c r="M434" t="s">
        <v>747</v>
      </c>
      <c r="N434" t="s">
        <v>776</v>
      </c>
      <c r="O434" t="s">
        <v>765</v>
      </c>
      <c r="P434">
        <f t="shared" si="94"/>
        <v>1700000</v>
      </c>
      <c r="Q434" t="str">
        <f t="shared" si="95"/>
        <v>More than 1500000</v>
      </c>
    </row>
    <row r="435" spans="1:17" x14ac:dyDescent="0.25">
      <c r="A435" s="2">
        <v>41022</v>
      </c>
      <c r="B435" t="str">
        <f t="shared" si="91"/>
        <v>April</v>
      </c>
      <c r="C435">
        <f t="shared" si="92"/>
        <v>2012</v>
      </c>
      <c r="D435" t="s">
        <v>497</v>
      </c>
      <c r="E435">
        <v>63</v>
      </c>
      <c r="F435" t="s">
        <v>7</v>
      </c>
      <c r="G435" t="s">
        <v>197</v>
      </c>
      <c r="H435" t="s">
        <v>180</v>
      </c>
      <c r="I435" s="3">
        <f t="shared" si="121"/>
        <v>62768.567534420072</v>
      </c>
      <c r="J435" s="3">
        <f t="shared" si="122"/>
        <v>1883057.0260326022</v>
      </c>
      <c r="K435" t="str">
        <f>VLOOKUP(E435,'Grouping Master'!A$2:H$102,8)</f>
        <v>60+ Years</v>
      </c>
      <c r="L435" t="s">
        <v>795</v>
      </c>
      <c r="M435" t="s">
        <v>747</v>
      </c>
      <c r="N435" t="s">
        <v>787</v>
      </c>
      <c r="O435" t="s">
        <v>749</v>
      </c>
      <c r="P435">
        <f t="shared" si="94"/>
        <v>100000</v>
      </c>
      <c r="Q435" t="str">
        <f t="shared" si="95"/>
        <v>100000-500000</v>
      </c>
    </row>
    <row r="436" spans="1:17" x14ac:dyDescent="0.25">
      <c r="A436" s="2">
        <v>41064</v>
      </c>
      <c r="B436" t="str">
        <f t="shared" si="91"/>
        <v>June</v>
      </c>
      <c r="C436">
        <f t="shared" si="92"/>
        <v>2012</v>
      </c>
      <c r="D436" t="s">
        <v>498</v>
      </c>
      <c r="E436">
        <v>66</v>
      </c>
      <c r="F436" t="s">
        <v>7</v>
      </c>
      <c r="G436" t="s">
        <v>197</v>
      </c>
      <c r="H436" t="s">
        <v>180</v>
      </c>
      <c r="I436" s="3">
        <f t="shared" si="121"/>
        <v>69045.424287862086</v>
      </c>
      <c r="J436" s="3">
        <f t="shared" si="122"/>
        <v>2071362.7286358625</v>
      </c>
      <c r="K436" t="str">
        <f>VLOOKUP(E436,'Grouping Master'!A$2:H$102,8)</f>
        <v>60+ Years</v>
      </c>
      <c r="L436" t="s">
        <v>795</v>
      </c>
      <c r="M436" t="s">
        <v>747</v>
      </c>
      <c r="N436" t="s">
        <v>754</v>
      </c>
      <c r="O436" t="s">
        <v>746</v>
      </c>
      <c r="P436">
        <f t="shared" si="94"/>
        <v>100000</v>
      </c>
      <c r="Q436" t="str">
        <f t="shared" si="95"/>
        <v>100000-500000</v>
      </c>
    </row>
    <row r="437" spans="1:17" x14ac:dyDescent="0.25">
      <c r="A437" s="2">
        <v>41059</v>
      </c>
      <c r="B437" t="str">
        <f t="shared" si="91"/>
        <v>May</v>
      </c>
      <c r="C437">
        <f t="shared" si="92"/>
        <v>2012</v>
      </c>
      <c r="D437" t="s">
        <v>499</v>
      </c>
      <c r="E437">
        <v>15</v>
      </c>
      <c r="F437" t="s">
        <v>10</v>
      </c>
      <c r="G437" t="s">
        <v>197</v>
      </c>
      <c r="H437" t="s">
        <v>206</v>
      </c>
      <c r="I437" s="3">
        <v>35000</v>
      </c>
      <c r="J437" s="3">
        <f t="shared" si="122"/>
        <v>1050000</v>
      </c>
      <c r="K437" t="str">
        <f>VLOOKUP(E437,'Grouping Master'!A$2:H$102,8)</f>
        <v>1-18 Years</v>
      </c>
      <c r="L437" t="s">
        <v>795</v>
      </c>
      <c r="M437" t="s">
        <v>747</v>
      </c>
      <c r="N437" t="s">
        <v>766</v>
      </c>
      <c r="O437" t="s">
        <v>746</v>
      </c>
      <c r="P437">
        <f t="shared" si="94"/>
        <v>0</v>
      </c>
      <c r="Q437" t="str">
        <f t="shared" si="95"/>
        <v>Less than 100000</v>
      </c>
    </row>
    <row r="438" spans="1:17" x14ac:dyDescent="0.25">
      <c r="A438" s="2">
        <v>41047</v>
      </c>
      <c r="B438" t="str">
        <f t="shared" si="91"/>
        <v>May</v>
      </c>
      <c r="C438">
        <f t="shared" si="92"/>
        <v>2012</v>
      </c>
      <c r="D438" t="s">
        <v>500</v>
      </c>
      <c r="E438">
        <v>17</v>
      </c>
      <c r="F438" t="s">
        <v>10</v>
      </c>
      <c r="G438" t="s">
        <v>197</v>
      </c>
      <c r="H438" t="s">
        <v>206</v>
      </c>
      <c r="I438" s="3">
        <f>I437*1.05</f>
        <v>36750</v>
      </c>
      <c r="J438" s="3">
        <f t="shared" si="122"/>
        <v>1102500</v>
      </c>
      <c r="K438" t="str">
        <f>VLOOKUP(E438,'Grouping Master'!A$2:H$102,8)</f>
        <v>1-18 Years</v>
      </c>
      <c r="L438" t="s">
        <v>795</v>
      </c>
      <c r="M438" t="s">
        <v>747</v>
      </c>
      <c r="N438" t="s">
        <v>782</v>
      </c>
      <c r="O438" t="s">
        <v>749</v>
      </c>
      <c r="P438">
        <f t="shared" si="94"/>
        <v>0</v>
      </c>
      <c r="Q438" t="str">
        <f t="shared" si="95"/>
        <v>Less than 100000</v>
      </c>
    </row>
    <row r="439" spans="1:17" x14ac:dyDescent="0.25">
      <c r="A439" s="2">
        <v>41035</v>
      </c>
      <c r="B439" t="str">
        <f t="shared" si="91"/>
        <v>May</v>
      </c>
      <c r="C439">
        <f t="shared" si="92"/>
        <v>2012</v>
      </c>
      <c r="D439" t="s">
        <v>501</v>
      </c>
      <c r="E439">
        <v>19</v>
      </c>
      <c r="F439" t="s">
        <v>10</v>
      </c>
      <c r="G439" t="s">
        <v>197</v>
      </c>
      <c r="H439" t="s">
        <v>206</v>
      </c>
      <c r="I439" s="3">
        <f t="shared" ref="I439:I467" si="123">I438*1.05</f>
        <v>38587.5</v>
      </c>
      <c r="J439" s="3">
        <f t="shared" si="122"/>
        <v>1157625</v>
      </c>
      <c r="K439" t="str">
        <f>VLOOKUP(E439,'Grouping Master'!A$2:H$102,8)</f>
        <v>19-25 Years</v>
      </c>
      <c r="L439" t="s">
        <v>795</v>
      </c>
      <c r="M439" t="s">
        <v>747</v>
      </c>
      <c r="N439" t="s">
        <v>770</v>
      </c>
      <c r="O439" t="s">
        <v>746</v>
      </c>
      <c r="P439">
        <f t="shared" si="94"/>
        <v>0</v>
      </c>
      <c r="Q439" t="str">
        <f t="shared" si="95"/>
        <v>Less than 100000</v>
      </c>
    </row>
    <row r="440" spans="1:17" x14ac:dyDescent="0.25">
      <c r="A440" s="2">
        <v>41144</v>
      </c>
      <c r="B440" t="str">
        <f t="shared" si="91"/>
        <v>August</v>
      </c>
      <c r="C440">
        <f t="shared" si="92"/>
        <v>2012</v>
      </c>
      <c r="D440" t="s">
        <v>502</v>
      </c>
      <c r="E440">
        <v>21</v>
      </c>
      <c r="F440" t="s">
        <v>10</v>
      </c>
      <c r="G440" t="s">
        <v>197</v>
      </c>
      <c r="H440" t="s">
        <v>206</v>
      </c>
      <c r="I440" s="3">
        <f t="shared" si="123"/>
        <v>40516.875</v>
      </c>
      <c r="J440" s="3">
        <f t="shared" si="122"/>
        <v>1215506.25</v>
      </c>
      <c r="K440" t="str">
        <f>VLOOKUP(E440,'Grouping Master'!A$2:H$102,8)</f>
        <v>19-25 Years</v>
      </c>
      <c r="L440" t="s">
        <v>795</v>
      </c>
      <c r="M440" t="s">
        <v>747</v>
      </c>
      <c r="N440" t="s">
        <v>780</v>
      </c>
      <c r="O440" t="s">
        <v>746</v>
      </c>
      <c r="P440">
        <f t="shared" si="94"/>
        <v>0</v>
      </c>
      <c r="Q440" t="str">
        <f t="shared" si="95"/>
        <v>Less than 100000</v>
      </c>
    </row>
    <row r="441" spans="1:17" x14ac:dyDescent="0.25">
      <c r="A441" s="2">
        <v>41024</v>
      </c>
      <c r="B441" t="str">
        <f t="shared" si="91"/>
        <v>April</v>
      </c>
      <c r="C441">
        <f t="shared" si="92"/>
        <v>2012</v>
      </c>
      <c r="D441" t="s">
        <v>503</v>
      </c>
      <c r="E441">
        <v>23</v>
      </c>
      <c r="F441" t="s">
        <v>10</v>
      </c>
      <c r="G441" t="s">
        <v>197</v>
      </c>
      <c r="H441" t="s">
        <v>206</v>
      </c>
      <c r="I441" s="3">
        <f t="shared" si="123"/>
        <v>42542.71875</v>
      </c>
      <c r="J441" s="3">
        <f t="shared" si="122"/>
        <v>1276281.5625</v>
      </c>
      <c r="K441" t="str">
        <f>VLOOKUP(E441,'Grouping Master'!A$2:H$102,8)</f>
        <v>19-25 Years</v>
      </c>
      <c r="L441" t="s">
        <v>795</v>
      </c>
      <c r="M441" t="s">
        <v>747</v>
      </c>
      <c r="N441" t="s">
        <v>748</v>
      </c>
      <c r="O441" t="s">
        <v>746</v>
      </c>
      <c r="P441">
        <f t="shared" si="94"/>
        <v>700000</v>
      </c>
      <c r="Q441" t="str">
        <f t="shared" si="95"/>
        <v>500001-700000</v>
      </c>
    </row>
    <row r="442" spans="1:17" x14ac:dyDescent="0.25">
      <c r="A442" s="2">
        <v>41089</v>
      </c>
      <c r="B442" t="str">
        <f t="shared" si="91"/>
        <v>June</v>
      </c>
      <c r="C442">
        <f t="shared" si="92"/>
        <v>2012</v>
      </c>
      <c r="D442" t="s">
        <v>504</v>
      </c>
      <c r="E442">
        <v>25</v>
      </c>
      <c r="F442" t="s">
        <v>10</v>
      </c>
      <c r="G442" t="s">
        <v>197</v>
      </c>
      <c r="H442" t="s">
        <v>206</v>
      </c>
      <c r="I442" s="3">
        <f t="shared" si="123"/>
        <v>44669.854687500003</v>
      </c>
      <c r="J442" s="3">
        <f t="shared" si="122"/>
        <v>1340095.640625</v>
      </c>
      <c r="K442" t="str">
        <f>VLOOKUP(E442,'Grouping Master'!A$2:H$102,8)</f>
        <v>19-25 Years</v>
      </c>
      <c r="L442" t="s">
        <v>795</v>
      </c>
      <c r="M442" t="s">
        <v>755</v>
      </c>
      <c r="N442" t="s">
        <v>794</v>
      </c>
      <c r="O442" t="s">
        <v>746</v>
      </c>
      <c r="P442">
        <f t="shared" si="94"/>
        <v>700000</v>
      </c>
      <c r="Q442" t="str">
        <f t="shared" si="95"/>
        <v>500001-700000</v>
      </c>
    </row>
    <row r="443" spans="1:17" x14ac:dyDescent="0.25">
      <c r="A443" s="2">
        <v>40993</v>
      </c>
      <c r="B443" t="str">
        <f t="shared" si="91"/>
        <v>March</v>
      </c>
      <c r="C443">
        <f t="shared" si="92"/>
        <v>2012</v>
      </c>
      <c r="D443" t="s">
        <v>505</v>
      </c>
      <c r="E443">
        <v>27</v>
      </c>
      <c r="F443" t="s">
        <v>10</v>
      </c>
      <c r="G443" t="s">
        <v>197</v>
      </c>
      <c r="H443" t="s">
        <v>206</v>
      </c>
      <c r="I443" s="3">
        <f t="shared" si="123"/>
        <v>46903.347421875005</v>
      </c>
      <c r="J443" s="3">
        <f t="shared" si="122"/>
        <v>1407100.4226562502</v>
      </c>
      <c r="K443" t="str">
        <f>VLOOKUP(E443,'Grouping Master'!A$2:H$102,8)</f>
        <v>26-40 Years</v>
      </c>
      <c r="L443" t="s">
        <v>795</v>
      </c>
      <c r="M443" t="s">
        <v>761</v>
      </c>
      <c r="N443" t="s">
        <v>781</v>
      </c>
      <c r="O443" t="s">
        <v>765</v>
      </c>
      <c r="P443">
        <f t="shared" si="94"/>
        <v>700000</v>
      </c>
      <c r="Q443" t="str">
        <f t="shared" si="95"/>
        <v>500001-700000</v>
      </c>
    </row>
    <row r="444" spans="1:17" x14ac:dyDescent="0.25">
      <c r="A444" s="2">
        <v>41037</v>
      </c>
      <c r="B444" t="str">
        <f t="shared" si="91"/>
        <v>May</v>
      </c>
      <c r="C444">
        <f t="shared" si="92"/>
        <v>2012</v>
      </c>
      <c r="D444" t="s">
        <v>506</v>
      </c>
      <c r="E444">
        <v>29</v>
      </c>
      <c r="F444" t="s">
        <v>10</v>
      </c>
      <c r="G444" t="s">
        <v>197</v>
      </c>
      <c r="H444" t="s">
        <v>206</v>
      </c>
      <c r="I444" s="3">
        <f t="shared" si="123"/>
        <v>49248.514792968759</v>
      </c>
      <c r="J444" s="3">
        <f t="shared" si="122"/>
        <v>1477455.4437890628</v>
      </c>
      <c r="K444" t="str">
        <f>VLOOKUP(E444,'Grouping Master'!A$2:H$102,8)</f>
        <v>26-40 Years</v>
      </c>
      <c r="L444" t="s">
        <v>795</v>
      </c>
      <c r="M444" t="s">
        <v>747</v>
      </c>
      <c r="N444" t="s">
        <v>776</v>
      </c>
      <c r="O444" t="s">
        <v>765</v>
      </c>
      <c r="P444">
        <f t="shared" si="94"/>
        <v>700000</v>
      </c>
      <c r="Q444" t="str">
        <f t="shared" si="95"/>
        <v>500001-700000</v>
      </c>
    </row>
    <row r="445" spans="1:17" x14ac:dyDescent="0.25">
      <c r="A445" s="2">
        <v>40979</v>
      </c>
      <c r="B445" t="str">
        <f t="shared" si="91"/>
        <v>March</v>
      </c>
      <c r="C445">
        <f t="shared" si="92"/>
        <v>2012</v>
      </c>
      <c r="D445" t="s">
        <v>507</v>
      </c>
      <c r="E445">
        <v>31</v>
      </c>
      <c r="F445" t="s">
        <v>10</v>
      </c>
      <c r="G445" t="s">
        <v>197</v>
      </c>
      <c r="H445" t="s">
        <v>206</v>
      </c>
      <c r="I445" s="3">
        <f t="shared" si="123"/>
        <v>51710.940532617198</v>
      </c>
      <c r="J445" s="3">
        <f t="shared" si="122"/>
        <v>1551328.215978516</v>
      </c>
      <c r="K445" t="str">
        <f>VLOOKUP(E445,'Grouping Master'!A$2:H$102,8)</f>
        <v>26-40 Years</v>
      </c>
      <c r="L445" t="s">
        <v>795</v>
      </c>
      <c r="M445" t="s">
        <v>747</v>
      </c>
      <c r="N445" t="s">
        <v>787</v>
      </c>
      <c r="O445" t="s">
        <v>749</v>
      </c>
      <c r="P445">
        <f t="shared" si="94"/>
        <v>700000</v>
      </c>
      <c r="Q445" t="str">
        <f t="shared" si="95"/>
        <v>500001-700000</v>
      </c>
    </row>
    <row r="446" spans="1:17" x14ac:dyDescent="0.25">
      <c r="A446" s="2">
        <v>41137</v>
      </c>
      <c r="B446" t="str">
        <f t="shared" si="91"/>
        <v>August</v>
      </c>
      <c r="C446">
        <f t="shared" si="92"/>
        <v>2012</v>
      </c>
      <c r="D446" t="s">
        <v>508</v>
      </c>
      <c r="E446">
        <v>33</v>
      </c>
      <c r="F446" t="s">
        <v>10</v>
      </c>
      <c r="G446" t="s">
        <v>197</v>
      </c>
      <c r="H446" t="s">
        <v>206</v>
      </c>
      <c r="I446" s="3">
        <f t="shared" si="123"/>
        <v>54296.48755924806</v>
      </c>
      <c r="J446" s="3">
        <f t="shared" si="122"/>
        <v>1628894.6267774417</v>
      </c>
      <c r="K446" t="str">
        <f>VLOOKUP(E446,'Grouping Master'!A$2:H$102,8)</f>
        <v>26-40 Years</v>
      </c>
      <c r="L446" t="s">
        <v>795</v>
      </c>
      <c r="M446" t="s">
        <v>747</v>
      </c>
      <c r="N446" t="s">
        <v>754</v>
      </c>
      <c r="O446" t="s">
        <v>746</v>
      </c>
      <c r="P446">
        <f t="shared" si="94"/>
        <v>700000</v>
      </c>
      <c r="Q446" t="str">
        <f t="shared" si="95"/>
        <v>500001-700000</v>
      </c>
    </row>
    <row r="447" spans="1:17" x14ac:dyDescent="0.25">
      <c r="A447" s="2">
        <v>41033</v>
      </c>
      <c r="B447" t="str">
        <f t="shared" si="91"/>
        <v>May</v>
      </c>
      <c r="C447">
        <f t="shared" si="92"/>
        <v>2012</v>
      </c>
      <c r="D447" t="s">
        <v>509</v>
      </c>
      <c r="E447">
        <v>35</v>
      </c>
      <c r="F447" t="s">
        <v>10</v>
      </c>
      <c r="G447" t="s">
        <v>197</v>
      </c>
      <c r="H447" t="s">
        <v>206</v>
      </c>
      <c r="I447" s="3">
        <f t="shared" si="123"/>
        <v>57011.311937210463</v>
      </c>
      <c r="J447" s="3">
        <f t="shared" si="122"/>
        <v>1710339.3581163138</v>
      </c>
      <c r="K447" t="str">
        <f>VLOOKUP(E447,'Grouping Master'!A$2:H$102,8)</f>
        <v>26-40 Years</v>
      </c>
      <c r="L447" t="s">
        <v>795</v>
      </c>
      <c r="M447" t="s">
        <v>747</v>
      </c>
      <c r="N447" t="s">
        <v>766</v>
      </c>
      <c r="O447" t="s">
        <v>746</v>
      </c>
      <c r="P447">
        <f t="shared" si="94"/>
        <v>700000</v>
      </c>
      <c r="Q447" t="str">
        <f t="shared" si="95"/>
        <v>500001-700000</v>
      </c>
    </row>
    <row r="448" spans="1:17" x14ac:dyDescent="0.25">
      <c r="A448" s="2">
        <v>41141</v>
      </c>
      <c r="B448" t="str">
        <f t="shared" si="91"/>
        <v>August</v>
      </c>
      <c r="C448">
        <f t="shared" si="92"/>
        <v>2012</v>
      </c>
      <c r="D448" t="s">
        <v>510</v>
      </c>
      <c r="E448">
        <v>37</v>
      </c>
      <c r="F448" t="s">
        <v>10</v>
      </c>
      <c r="G448" t="s">
        <v>197</v>
      </c>
      <c r="H448" t="s">
        <v>206</v>
      </c>
      <c r="I448" s="3">
        <f t="shared" si="123"/>
        <v>59861.877534070991</v>
      </c>
      <c r="J448" s="3">
        <f t="shared" si="122"/>
        <v>1795856.3260221297</v>
      </c>
      <c r="K448" t="str">
        <f>VLOOKUP(E448,'Grouping Master'!A$2:H$102,8)</f>
        <v>26-40 Years</v>
      </c>
      <c r="L448" t="s">
        <v>795</v>
      </c>
      <c r="M448" t="s">
        <v>747</v>
      </c>
      <c r="N448" t="s">
        <v>782</v>
      </c>
      <c r="O448" t="s">
        <v>749</v>
      </c>
      <c r="P448">
        <f t="shared" si="94"/>
        <v>700000</v>
      </c>
      <c r="Q448" t="str">
        <f t="shared" si="95"/>
        <v>500001-700000</v>
      </c>
    </row>
    <row r="449" spans="1:17" x14ac:dyDescent="0.25">
      <c r="A449" s="2">
        <v>41149</v>
      </c>
      <c r="B449" t="str">
        <f t="shared" si="91"/>
        <v>August</v>
      </c>
      <c r="C449">
        <f t="shared" si="92"/>
        <v>2012</v>
      </c>
      <c r="D449" t="s">
        <v>511</v>
      </c>
      <c r="E449">
        <v>39</v>
      </c>
      <c r="F449" t="s">
        <v>10</v>
      </c>
      <c r="G449" t="s">
        <v>197</v>
      </c>
      <c r="H449" t="s">
        <v>206</v>
      </c>
      <c r="I449" s="3">
        <f t="shared" si="123"/>
        <v>62854.971410774546</v>
      </c>
      <c r="J449" s="3">
        <f t="shared" si="122"/>
        <v>1885649.1423232364</v>
      </c>
      <c r="K449" t="str">
        <f>VLOOKUP(E449,'Grouping Master'!A$2:H$102,8)</f>
        <v>26-40 Years</v>
      </c>
      <c r="L449" t="s">
        <v>795</v>
      </c>
      <c r="M449" t="s">
        <v>747</v>
      </c>
      <c r="N449" t="s">
        <v>776</v>
      </c>
      <c r="O449" t="s">
        <v>765</v>
      </c>
      <c r="P449">
        <f t="shared" si="94"/>
        <v>700000</v>
      </c>
      <c r="Q449" t="str">
        <f t="shared" si="95"/>
        <v>500001-700000</v>
      </c>
    </row>
    <row r="450" spans="1:17" x14ac:dyDescent="0.25">
      <c r="A450" s="2">
        <v>41146</v>
      </c>
      <c r="B450" t="str">
        <f t="shared" si="91"/>
        <v>August</v>
      </c>
      <c r="C450">
        <f t="shared" si="92"/>
        <v>2012</v>
      </c>
      <c r="D450" t="s">
        <v>512</v>
      </c>
      <c r="E450">
        <v>41</v>
      </c>
      <c r="F450" t="s">
        <v>10</v>
      </c>
      <c r="G450" t="s">
        <v>197</v>
      </c>
      <c r="H450" t="s">
        <v>206</v>
      </c>
      <c r="I450" s="3">
        <f t="shared" si="123"/>
        <v>65997.719981313276</v>
      </c>
      <c r="J450" s="3">
        <f t="shared" si="122"/>
        <v>1979931.5994393984</v>
      </c>
      <c r="K450" t="str">
        <f>VLOOKUP(E450,'Grouping Master'!A$2:H$102,8)</f>
        <v>41-50 Years</v>
      </c>
      <c r="L450" t="s">
        <v>795</v>
      </c>
      <c r="M450" t="s">
        <v>747</v>
      </c>
      <c r="N450" t="s">
        <v>787</v>
      </c>
      <c r="O450" t="s">
        <v>749</v>
      </c>
      <c r="P450">
        <f t="shared" si="94"/>
        <v>1500000</v>
      </c>
      <c r="Q450" t="str">
        <f t="shared" si="95"/>
        <v>700001-1500000</v>
      </c>
    </row>
    <row r="451" spans="1:17" x14ac:dyDescent="0.25">
      <c r="A451" s="2">
        <v>41051</v>
      </c>
      <c r="B451" t="str">
        <f t="shared" ref="B451:B514" si="124">CHOOSE(MONTH(A451),"January","February","March","April","May","June","July","August","September","October","November","December")</f>
        <v>May</v>
      </c>
      <c r="C451">
        <f t="shared" ref="C451:C514" si="125">YEAR(A451)</f>
        <v>2012</v>
      </c>
      <c r="D451" t="s">
        <v>513</v>
      </c>
      <c r="E451">
        <v>43</v>
      </c>
      <c r="F451" t="s">
        <v>10</v>
      </c>
      <c r="G451" t="s">
        <v>197</v>
      </c>
      <c r="H451" t="s">
        <v>206</v>
      </c>
      <c r="I451" s="3">
        <f t="shared" si="123"/>
        <v>69297.605980378939</v>
      </c>
      <c r="J451" s="3">
        <f t="shared" si="122"/>
        <v>2078928.1794113682</v>
      </c>
      <c r="K451" t="str">
        <f>VLOOKUP(E451,'Grouping Master'!A$2:H$102,8)</f>
        <v>41-50 Years</v>
      </c>
      <c r="L451" t="s">
        <v>795</v>
      </c>
      <c r="M451" t="s">
        <v>747</v>
      </c>
      <c r="N451" t="s">
        <v>754</v>
      </c>
      <c r="O451" t="s">
        <v>746</v>
      </c>
      <c r="P451">
        <f t="shared" ref="P451:P514" si="126">IF(E451&gt;60,100000,IF(E451&gt;50,1700000,IF(E451&gt;40,1500000,IF(E451&gt;21,700000,0))))</f>
        <v>1500000</v>
      </c>
      <c r="Q451" t="str">
        <f t="shared" ref="Q451:Q514" si="127">IF(P451=0,"Less than 100000",IF(P451=100000,"100000-500000",IF(P451=700000,"500001-700000",IF(P451=1500000,"700001-1500000","More than 1500000"))))</f>
        <v>700001-1500000</v>
      </c>
    </row>
    <row r="452" spans="1:17" x14ac:dyDescent="0.25">
      <c r="A452" s="2">
        <v>41067</v>
      </c>
      <c r="B452" t="str">
        <f t="shared" si="124"/>
        <v>June</v>
      </c>
      <c r="C452">
        <f t="shared" si="125"/>
        <v>2012</v>
      </c>
      <c r="D452" t="s">
        <v>514</v>
      </c>
      <c r="E452">
        <v>45</v>
      </c>
      <c r="F452" t="s">
        <v>10</v>
      </c>
      <c r="G452" t="s">
        <v>197</v>
      </c>
      <c r="H452" t="s">
        <v>206</v>
      </c>
      <c r="I452" s="3">
        <f t="shared" si="123"/>
        <v>72762.486279397883</v>
      </c>
      <c r="J452" s="3">
        <f t="shared" si="122"/>
        <v>2182874.5883819363</v>
      </c>
      <c r="K452" t="str">
        <f>VLOOKUP(E452,'Grouping Master'!A$2:H$102,8)</f>
        <v>41-50 Years</v>
      </c>
      <c r="L452" t="s">
        <v>795</v>
      </c>
      <c r="M452" t="s">
        <v>747</v>
      </c>
      <c r="N452" t="s">
        <v>766</v>
      </c>
      <c r="O452" t="s">
        <v>746</v>
      </c>
      <c r="P452">
        <f t="shared" si="126"/>
        <v>1500000</v>
      </c>
      <c r="Q452" t="str">
        <f t="shared" si="127"/>
        <v>700001-1500000</v>
      </c>
    </row>
    <row r="453" spans="1:17" x14ac:dyDescent="0.25">
      <c r="A453" s="2">
        <v>41042</v>
      </c>
      <c r="B453" t="str">
        <f t="shared" si="124"/>
        <v>May</v>
      </c>
      <c r="C453">
        <f t="shared" si="125"/>
        <v>2012</v>
      </c>
      <c r="D453" t="s">
        <v>515</v>
      </c>
      <c r="E453">
        <v>47</v>
      </c>
      <c r="F453" t="s">
        <v>10</v>
      </c>
      <c r="G453" t="s">
        <v>197</v>
      </c>
      <c r="H453" t="s">
        <v>206</v>
      </c>
      <c r="I453" s="3">
        <f t="shared" si="123"/>
        <v>76400.610593367775</v>
      </c>
      <c r="J453" s="3">
        <f t="shared" si="122"/>
        <v>2292018.3178010331</v>
      </c>
      <c r="K453" t="str">
        <f>VLOOKUP(E453,'Grouping Master'!A$2:H$102,8)</f>
        <v>41-50 Years</v>
      </c>
      <c r="L453" t="s">
        <v>795</v>
      </c>
      <c r="M453" t="s">
        <v>747</v>
      </c>
      <c r="N453" t="s">
        <v>782</v>
      </c>
      <c r="O453" t="s">
        <v>749</v>
      </c>
      <c r="P453">
        <f t="shared" si="126"/>
        <v>1500000</v>
      </c>
      <c r="Q453" t="str">
        <f t="shared" si="127"/>
        <v>700001-1500000</v>
      </c>
    </row>
    <row r="454" spans="1:17" x14ac:dyDescent="0.25">
      <c r="A454" s="2">
        <v>41156</v>
      </c>
      <c r="B454" t="str">
        <f t="shared" si="124"/>
        <v>September</v>
      </c>
      <c r="C454">
        <f t="shared" si="125"/>
        <v>2012</v>
      </c>
      <c r="D454" t="s">
        <v>516</v>
      </c>
      <c r="E454">
        <v>49</v>
      </c>
      <c r="F454" t="s">
        <v>10</v>
      </c>
      <c r="G454" t="s">
        <v>197</v>
      </c>
      <c r="H454" t="s">
        <v>206</v>
      </c>
      <c r="I454" s="3">
        <f t="shared" si="123"/>
        <v>80220.64112303617</v>
      </c>
      <c r="J454" s="3">
        <f t="shared" si="122"/>
        <v>2406619.2336910851</v>
      </c>
      <c r="K454" t="str">
        <f>VLOOKUP(E454,'Grouping Master'!A$2:H$102,8)</f>
        <v>41-50 Years</v>
      </c>
      <c r="L454" t="s">
        <v>795</v>
      </c>
      <c r="M454" t="s">
        <v>747</v>
      </c>
      <c r="N454" t="s">
        <v>776</v>
      </c>
      <c r="O454" t="s">
        <v>765</v>
      </c>
      <c r="P454">
        <f t="shared" si="126"/>
        <v>1500000</v>
      </c>
      <c r="Q454" t="str">
        <f t="shared" si="127"/>
        <v>700001-1500000</v>
      </c>
    </row>
    <row r="455" spans="1:17" x14ac:dyDescent="0.25">
      <c r="A455" s="2">
        <v>41046</v>
      </c>
      <c r="B455" t="str">
        <f t="shared" si="124"/>
        <v>May</v>
      </c>
      <c r="C455">
        <f t="shared" si="125"/>
        <v>2012</v>
      </c>
      <c r="D455" t="s">
        <v>517</v>
      </c>
      <c r="E455">
        <v>51</v>
      </c>
      <c r="F455" t="s">
        <v>10</v>
      </c>
      <c r="G455" t="s">
        <v>197</v>
      </c>
      <c r="H455" t="s">
        <v>206</v>
      </c>
      <c r="I455" s="3">
        <f t="shared" si="123"/>
        <v>84231.673179187987</v>
      </c>
      <c r="J455" s="3">
        <f t="shared" si="122"/>
        <v>2526950.1953756395</v>
      </c>
      <c r="K455" t="str">
        <f>VLOOKUP(E455,'Grouping Master'!A$2:H$102,8)</f>
        <v>51-60 Years</v>
      </c>
      <c r="L455" t="s">
        <v>795</v>
      </c>
      <c r="M455" t="s">
        <v>747</v>
      </c>
      <c r="N455" t="s">
        <v>787</v>
      </c>
      <c r="O455" t="s">
        <v>749</v>
      </c>
      <c r="P455">
        <f t="shared" si="126"/>
        <v>1700000</v>
      </c>
      <c r="Q455" t="str">
        <f t="shared" si="127"/>
        <v>More than 1500000</v>
      </c>
    </row>
    <row r="456" spans="1:17" x14ac:dyDescent="0.25">
      <c r="A456" s="2">
        <v>41144</v>
      </c>
      <c r="B456" t="str">
        <f t="shared" si="124"/>
        <v>August</v>
      </c>
      <c r="C456">
        <f t="shared" si="125"/>
        <v>2012</v>
      </c>
      <c r="D456" t="s">
        <v>518</v>
      </c>
      <c r="E456">
        <v>53</v>
      </c>
      <c r="F456" t="s">
        <v>10</v>
      </c>
      <c r="G456" t="s">
        <v>197</v>
      </c>
      <c r="H456" t="s">
        <v>206</v>
      </c>
      <c r="I456" s="3">
        <f t="shared" si="123"/>
        <v>88443.256838147383</v>
      </c>
      <c r="J456" s="3">
        <f t="shared" si="122"/>
        <v>2653297.7051444217</v>
      </c>
      <c r="K456" t="str">
        <f>VLOOKUP(E456,'Grouping Master'!A$2:H$102,8)</f>
        <v>51-60 Years</v>
      </c>
      <c r="L456" t="s">
        <v>795</v>
      </c>
      <c r="M456" t="s">
        <v>747</v>
      </c>
      <c r="N456" t="s">
        <v>776</v>
      </c>
      <c r="O456" t="s">
        <v>765</v>
      </c>
      <c r="P456">
        <f t="shared" si="126"/>
        <v>1700000</v>
      </c>
      <c r="Q456" t="str">
        <f t="shared" si="127"/>
        <v>More than 1500000</v>
      </c>
    </row>
    <row r="457" spans="1:17" x14ac:dyDescent="0.25">
      <c r="A457" s="2">
        <v>41148</v>
      </c>
      <c r="B457" t="str">
        <f t="shared" si="124"/>
        <v>August</v>
      </c>
      <c r="C457">
        <f t="shared" si="125"/>
        <v>2012</v>
      </c>
      <c r="D457" t="s">
        <v>519</v>
      </c>
      <c r="E457">
        <v>55</v>
      </c>
      <c r="F457" t="s">
        <v>10</v>
      </c>
      <c r="G457" t="s">
        <v>197</v>
      </c>
      <c r="H457" t="s">
        <v>206</v>
      </c>
      <c r="I457" s="3">
        <f t="shared" si="123"/>
        <v>92865.419680054751</v>
      </c>
      <c r="J457" s="3">
        <f t="shared" si="122"/>
        <v>2785962.5904016425</v>
      </c>
      <c r="K457" t="str">
        <f>VLOOKUP(E457,'Grouping Master'!A$2:H$102,8)</f>
        <v>51-60 Years</v>
      </c>
      <c r="L457" t="s">
        <v>795</v>
      </c>
      <c r="M457" t="s">
        <v>747</v>
      </c>
      <c r="N457" t="s">
        <v>787</v>
      </c>
      <c r="O457" t="s">
        <v>749</v>
      </c>
      <c r="P457">
        <f t="shared" si="126"/>
        <v>1700000</v>
      </c>
      <c r="Q457" t="str">
        <f t="shared" si="127"/>
        <v>More than 1500000</v>
      </c>
    </row>
    <row r="458" spans="1:17" x14ac:dyDescent="0.25">
      <c r="A458" s="2">
        <v>41006</v>
      </c>
      <c r="B458" t="str">
        <f t="shared" si="124"/>
        <v>April</v>
      </c>
      <c r="C458">
        <f t="shared" si="125"/>
        <v>2012</v>
      </c>
      <c r="D458" t="s">
        <v>520</v>
      </c>
      <c r="E458">
        <v>57</v>
      </c>
      <c r="F458" t="s">
        <v>10</v>
      </c>
      <c r="G458" t="s">
        <v>197</v>
      </c>
      <c r="H458" t="s">
        <v>206</v>
      </c>
      <c r="I458" s="3">
        <f t="shared" si="123"/>
        <v>97508.690664057489</v>
      </c>
      <c r="J458" s="3">
        <f t="shared" si="122"/>
        <v>2925260.7199217249</v>
      </c>
      <c r="K458" t="str">
        <f>VLOOKUP(E458,'Grouping Master'!A$2:H$102,8)</f>
        <v>51-60 Years</v>
      </c>
      <c r="L458" t="s">
        <v>795</v>
      </c>
      <c r="M458" t="s">
        <v>747</v>
      </c>
      <c r="N458" t="s">
        <v>782</v>
      </c>
      <c r="O458" t="s">
        <v>749</v>
      </c>
      <c r="P458">
        <f t="shared" si="126"/>
        <v>1700000</v>
      </c>
      <c r="Q458" t="str">
        <f t="shared" si="127"/>
        <v>More than 1500000</v>
      </c>
    </row>
    <row r="459" spans="1:17" x14ac:dyDescent="0.25">
      <c r="A459" s="2">
        <v>41139</v>
      </c>
      <c r="B459" t="str">
        <f t="shared" si="124"/>
        <v>August</v>
      </c>
      <c r="C459">
        <f t="shared" si="125"/>
        <v>2012</v>
      </c>
      <c r="D459" t="s">
        <v>521</v>
      </c>
      <c r="E459">
        <v>59</v>
      </c>
      <c r="F459" t="s">
        <v>10</v>
      </c>
      <c r="G459" t="s">
        <v>197</v>
      </c>
      <c r="H459" t="s">
        <v>206</v>
      </c>
      <c r="I459" s="3">
        <f t="shared" si="123"/>
        <v>102384.12519726036</v>
      </c>
      <c r="J459" s="3">
        <f t="shared" si="122"/>
        <v>3071523.7559178108</v>
      </c>
      <c r="K459" t="str">
        <f>VLOOKUP(E459,'Grouping Master'!A$2:H$102,8)</f>
        <v>51-60 Years</v>
      </c>
      <c r="L459" t="s">
        <v>795</v>
      </c>
      <c r="M459" t="s">
        <v>747</v>
      </c>
      <c r="N459" t="s">
        <v>776</v>
      </c>
      <c r="O459" t="s">
        <v>765</v>
      </c>
      <c r="P459">
        <f t="shared" si="126"/>
        <v>1700000</v>
      </c>
      <c r="Q459" t="str">
        <f t="shared" si="127"/>
        <v>More than 1500000</v>
      </c>
    </row>
    <row r="460" spans="1:17" x14ac:dyDescent="0.25">
      <c r="A460" s="2">
        <v>41040</v>
      </c>
      <c r="B460" t="str">
        <f t="shared" si="124"/>
        <v>May</v>
      </c>
      <c r="C460">
        <f t="shared" si="125"/>
        <v>2012</v>
      </c>
      <c r="D460" t="s">
        <v>522</v>
      </c>
      <c r="E460">
        <v>61</v>
      </c>
      <c r="F460" t="s">
        <v>10</v>
      </c>
      <c r="G460" t="s">
        <v>197</v>
      </c>
      <c r="H460" t="s">
        <v>206</v>
      </c>
      <c r="I460" s="3">
        <f t="shared" si="123"/>
        <v>107503.33145712339</v>
      </c>
      <c r="J460" s="3">
        <f t="shared" si="122"/>
        <v>3225099.9437137018</v>
      </c>
      <c r="K460" t="str">
        <f>VLOOKUP(E460,'Grouping Master'!A$2:H$102,8)</f>
        <v>60+ Years</v>
      </c>
      <c r="L460" t="s">
        <v>795</v>
      </c>
      <c r="M460" t="s">
        <v>747</v>
      </c>
      <c r="N460" t="s">
        <v>787</v>
      </c>
      <c r="O460" t="s">
        <v>749</v>
      </c>
      <c r="P460">
        <f t="shared" si="126"/>
        <v>100000</v>
      </c>
      <c r="Q460" t="str">
        <f t="shared" si="127"/>
        <v>100000-500000</v>
      </c>
    </row>
    <row r="461" spans="1:17" x14ac:dyDescent="0.25">
      <c r="A461" s="2">
        <v>41137</v>
      </c>
      <c r="B461" t="str">
        <f t="shared" si="124"/>
        <v>August</v>
      </c>
      <c r="C461">
        <f t="shared" si="125"/>
        <v>2012</v>
      </c>
      <c r="D461" t="s">
        <v>523</v>
      </c>
      <c r="E461">
        <v>63</v>
      </c>
      <c r="F461" t="s">
        <v>10</v>
      </c>
      <c r="G461" t="s">
        <v>197</v>
      </c>
      <c r="H461" t="s">
        <v>206</v>
      </c>
      <c r="I461" s="3">
        <f t="shared" si="123"/>
        <v>112878.49802997957</v>
      </c>
      <c r="J461" s="3">
        <f t="shared" si="122"/>
        <v>3386354.940899387</v>
      </c>
      <c r="K461" t="str">
        <f>VLOOKUP(E461,'Grouping Master'!A$2:H$102,8)</f>
        <v>60+ Years</v>
      </c>
      <c r="L461" t="s">
        <v>795</v>
      </c>
      <c r="M461" t="s">
        <v>747</v>
      </c>
      <c r="N461" t="s">
        <v>776</v>
      </c>
      <c r="O461" t="s">
        <v>765</v>
      </c>
      <c r="P461">
        <f t="shared" si="126"/>
        <v>100000</v>
      </c>
      <c r="Q461" t="str">
        <f t="shared" si="127"/>
        <v>100000-500000</v>
      </c>
    </row>
    <row r="462" spans="1:17" x14ac:dyDescent="0.25">
      <c r="A462" s="2">
        <v>41028</v>
      </c>
      <c r="B462" t="str">
        <f t="shared" si="124"/>
        <v>April</v>
      </c>
      <c r="C462">
        <f t="shared" si="125"/>
        <v>2012</v>
      </c>
      <c r="D462" t="s">
        <v>524</v>
      </c>
      <c r="E462">
        <v>65</v>
      </c>
      <c r="F462" t="s">
        <v>10</v>
      </c>
      <c r="G462" t="s">
        <v>197</v>
      </c>
      <c r="H462" t="s">
        <v>206</v>
      </c>
      <c r="I462" s="3">
        <f t="shared" si="123"/>
        <v>118522.42293147855</v>
      </c>
      <c r="J462" s="3">
        <f t="shared" si="122"/>
        <v>3555672.6879443564</v>
      </c>
      <c r="K462" t="str">
        <f>VLOOKUP(E462,'Grouping Master'!A$2:H$102,8)</f>
        <v>60+ Years</v>
      </c>
      <c r="L462" t="s">
        <v>795</v>
      </c>
      <c r="M462" t="s">
        <v>747</v>
      </c>
      <c r="N462" t="s">
        <v>787</v>
      </c>
      <c r="O462" t="s">
        <v>749</v>
      </c>
      <c r="P462">
        <f t="shared" si="126"/>
        <v>100000</v>
      </c>
      <c r="Q462" t="str">
        <f t="shared" si="127"/>
        <v>100000-500000</v>
      </c>
    </row>
    <row r="463" spans="1:17" x14ac:dyDescent="0.25">
      <c r="A463" s="2">
        <v>40973</v>
      </c>
      <c r="B463" t="str">
        <f t="shared" si="124"/>
        <v>March</v>
      </c>
      <c r="C463">
        <f t="shared" si="125"/>
        <v>2012</v>
      </c>
      <c r="D463" t="s">
        <v>525</v>
      </c>
      <c r="E463">
        <v>67</v>
      </c>
      <c r="F463" t="s">
        <v>10</v>
      </c>
      <c r="G463" t="s">
        <v>197</v>
      </c>
      <c r="H463" t="s">
        <v>206</v>
      </c>
      <c r="I463" s="3">
        <f t="shared" si="123"/>
        <v>124448.54407805248</v>
      </c>
      <c r="J463" s="3">
        <f t="shared" si="122"/>
        <v>3733456.3223415744</v>
      </c>
      <c r="K463" t="str">
        <f>VLOOKUP(E463,'Grouping Master'!A$2:H$102,8)</f>
        <v>60+ Years</v>
      </c>
      <c r="L463" t="s">
        <v>795</v>
      </c>
      <c r="M463" t="s">
        <v>747</v>
      </c>
      <c r="N463" t="s">
        <v>776</v>
      </c>
      <c r="O463" t="s">
        <v>765</v>
      </c>
      <c r="P463">
        <f t="shared" si="126"/>
        <v>100000</v>
      </c>
      <c r="Q463" t="str">
        <f t="shared" si="127"/>
        <v>100000-500000</v>
      </c>
    </row>
    <row r="464" spans="1:17" x14ac:dyDescent="0.25">
      <c r="A464" s="2">
        <v>40993</v>
      </c>
      <c r="B464" t="str">
        <f t="shared" si="124"/>
        <v>March</v>
      </c>
      <c r="C464">
        <f t="shared" si="125"/>
        <v>2012</v>
      </c>
      <c r="D464" t="s">
        <v>526</v>
      </c>
      <c r="E464">
        <v>65</v>
      </c>
      <c r="F464" t="s">
        <v>7</v>
      </c>
      <c r="G464" t="s">
        <v>197</v>
      </c>
      <c r="H464" t="s">
        <v>206</v>
      </c>
      <c r="I464" s="3">
        <f t="shared" si="123"/>
        <v>130670.97128195511</v>
      </c>
      <c r="J464" s="3">
        <f t="shared" si="122"/>
        <v>3920129.1384586534</v>
      </c>
      <c r="K464" t="str">
        <f>VLOOKUP(E464,'Grouping Master'!A$2:H$102,8)</f>
        <v>60+ Years</v>
      </c>
      <c r="L464" t="s">
        <v>795</v>
      </c>
      <c r="M464" t="s">
        <v>747</v>
      </c>
      <c r="N464" t="s">
        <v>776</v>
      </c>
      <c r="O464" t="s">
        <v>765</v>
      </c>
      <c r="P464">
        <f t="shared" si="126"/>
        <v>100000</v>
      </c>
      <c r="Q464" t="str">
        <f t="shared" si="127"/>
        <v>100000-500000</v>
      </c>
    </row>
    <row r="465" spans="1:17" x14ac:dyDescent="0.25">
      <c r="A465" s="2">
        <v>41047</v>
      </c>
      <c r="B465" t="str">
        <f t="shared" si="124"/>
        <v>May</v>
      </c>
      <c r="C465">
        <f t="shared" si="125"/>
        <v>2012</v>
      </c>
      <c r="D465" t="s">
        <v>527</v>
      </c>
      <c r="E465">
        <v>63</v>
      </c>
      <c r="F465" t="s">
        <v>7</v>
      </c>
      <c r="G465" t="s">
        <v>197</v>
      </c>
      <c r="H465" t="s">
        <v>206</v>
      </c>
      <c r="I465" s="3">
        <f t="shared" si="123"/>
        <v>137204.51984605286</v>
      </c>
      <c r="J465" s="3">
        <f t="shared" si="122"/>
        <v>4116135.5953815859</v>
      </c>
      <c r="K465" t="str">
        <f>VLOOKUP(E465,'Grouping Master'!A$2:H$102,8)</f>
        <v>60+ Years</v>
      </c>
      <c r="L465" t="s">
        <v>795</v>
      </c>
      <c r="M465" t="s">
        <v>747</v>
      </c>
      <c r="N465" t="s">
        <v>776</v>
      </c>
      <c r="O465" t="s">
        <v>765</v>
      </c>
      <c r="P465">
        <f t="shared" si="126"/>
        <v>100000</v>
      </c>
      <c r="Q465" t="str">
        <f t="shared" si="127"/>
        <v>100000-500000</v>
      </c>
    </row>
    <row r="466" spans="1:17" x14ac:dyDescent="0.25">
      <c r="A466" s="2">
        <v>40993</v>
      </c>
      <c r="B466" t="str">
        <f t="shared" si="124"/>
        <v>March</v>
      </c>
      <c r="C466">
        <f t="shared" si="125"/>
        <v>2012</v>
      </c>
      <c r="D466" t="s">
        <v>528</v>
      </c>
      <c r="E466">
        <v>61</v>
      </c>
      <c r="F466" t="s">
        <v>7</v>
      </c>
      <c r="G466" t="s">
        <v>197</v>
      </c>
      <c r="H466" t="s">
        <v>206</v>
      </c>
      <c r="I466" s="3">
        <f t="shared" si="123"/>
        <v>144064.74583835551</v>
      </c>
      <c r="J466" s="3">
        <f t="shared" si="122"/>
        <v>4321942.3751506656</v>
      </c>
      <c r="K466" t="str">
        <f>VLOOKUP(E466,'Grouping Master'!A$2:H$102,8)</f>
        <v>60+ Years</v>
      </c>
      <c r="L466" t="s">
        <v>795</v>
      </c>
      <c r="M466" t="s">
        <v>747</v>
      </c>
      <c r="N466" t="s">
        <v>776</v>
      </c>
      <c r="O466" t="s">
        <v>765</v>
      </c>
      <c r="P466">
        <f t="shared" si="126"/>
        <v>100000</v>
      </c>
      <c r="Q466" t="str">
        <f t="shared" si="127"/>
        <v>100000-500000</v>
      </c>
    </row>
    <row r="467" spans="1:17" x14ac:dyDescent="0.25">
      <c r="A467" s="2">
        <v>41017</v>
      </c>
      <c r="B467" t="str">
        <f t="shared" si="124"/>
        <v>April</v>
      </c>
      <c r="C467">
        <f t="shared" si="125"/>
        <v>2012</v>
      </c>
      <c r="D467" t="s">
        <v>529</v>
      </c>
      <c r="E467">
        <v>59</v>
      </c>
      <c r="F467" t="s">
        <v>7</v>
      </c>
      <c r="G467" t="s">
        <v>197</v>
      </c>
      <c r="H467" t="s">
        <v>206</v>
      </c>
      <c r="I467" s="3">
        <f t="shared" si="123"/>
        <v>151267.98313027329</v>
      </c>
      <c r="J467" s="3">
        <f t="shared" si="122"/>
        <v>4538039.4939081986</v>
      </c>
      <c r="K467" t="str">
        <f>VLOOKUP(E467,'Grouping Master'!A$2:H$102,8)</f>
        <v>51-60 Years</v>
      </c>
      <c r="L467" t="s">
        <v>795</v>
      </c>
      <c r="M467" t="s">
        <v>747</v>
      </c>
      <c r="N467" t="s">
        <v>776</v>
      </c>
      <c r="O467" t="s">
        <v>765</v>
      </c>
      <c r="P467">
        <f t="shared" si="126"/>
        <v>1700000</v>
      </c>
      <c r="Q467" t="str">
        <f t="shared" si="127"/>
        <v>More than 1500000</v>
      </c>
    </row>
    <row r="468" spans="1:17" x14ac:dyDescent="0.25">
      <c r="A468" s="2">
        <v>41016</v>
      </c>
      <c r="B468" t="str">
        <f t="shared" si="124"/>
        <v>April</v>
      </c>
      <c r="C468">
        <f t="shared" si="125"/>
        <v>2012</v>
      </c>
      <c r="D468" t="s">
        <v>530</v>
      </c>
      <c r="E468">
        <v>40</v>
      </c>
      <c r="F468" t="s">
        <v>10</v>
      </c>
      <c r="G468" t="s">
        <v>11</v>
      </c>
      <c r="H468" t="s">
        <v>212</v>
      </c>
      <c r="I468" s="3">
        <v>20500</v>
      </c>
      <c r="J468" s="3">
        <f>I468*25</f>
        <v>512500</v>
      </c>
      <c r="K468" t="str">
        <f>VLOOKUP(E468,'Grouping Master'!A$2:H$102,8)</f>
        <v>26-40 Years</v>
      </c>
      <c r="L468" t="s">
        <v>795</v>
      </c>
      <c r="M468" t="s">
        <v>747</v>
      </c>
      <c r="N468" t="s">
        <v>776</v>
      </c>
      <c r="O468" t="s">
        <v>765</v>
      </c>
      <c r="P468">
        <f t="shared" si="126"/>
        <v>700000</v>
      </c>
      <c r="Q468" t="str">
        <f t="shared" si="127"/>
        <v>500001-700000</v>
      </c>
    </row>
    <row r="469" spans="1:17" x14ac:dyDescent="0.25">
      <c r="A469" s="2">
        <v>41030</v>
      </c>
      <c r="B469" t="str">
        <f t="shared" si="124"/>
        <v>May</v>
      </c>
      <c r="C469">
        <f t="shared" si="125"/>
        <v>2012</v>
      </c>
      <c r="D469" t="s">
        <v>531</v>
      </c>
      <c r="E469">
        <v>41</v>
      </c>
      <c r="F469" t="s">
        <v>7</v>
      </c>
      <c r="G469" t="s">
        <v>11</v>
      </c>
      <c r="H469" t="s">
        <v>212</v>
      </c>
      <c r="I469" s="3">
        <v>21000</v>
      </c>
      <c r="J469" s="3">
        <f t="shared" ref="J469:J503" si="128">I469*25</f>
        <v>525000</v>
      </c>
      <c r="K469" t="str">
        <f>VLOOKUP(E469,'Grouping Master'!A$2:H$102,8)</f>
        <v>41-50 Years</v>
      </c>
      <c r="L469" t="s">
        <v>795</v>
      </c>
      <c r="M469" t="s">
        <v>747</v>
      </c>
      <c r="N469" t="s">
        <v>776</v>
      </c>
      <c r="O469" t="s">
        <v>765</v>
      </c>
      <c r="P469">
        <f t="shared" si="126"/>
        <v>1500000</v>
      </c>
      <c r="Q469" t="str">
        <f t="shared" si="127"/>
        <v>700001-1500000</v>
      </c>
    </row>
    <row r="470" spans="1:17" x14ac:dyDescent="0.25">
      <c r="A470" s="2">
        <v>41018</v>
      </c>
      <c r="B470" t="str">
        <f t="shared" si="124"/>
        <v>April</v>
      </c>
      <c r="C470">
        <f t="shared" si="125"/>
        <v>2012</v>
      </c>
      <c r="D470" t="s">
        <v>532</v>
      </c>
      <c r="E470">
        <v>42</v>
      </c>
      <c r="F470" t="s">
        <v>10</v>
      </c>
      <c r="G470" t="s">
        <v>11</v>
      </c>
      <c r="H470" t="s">
        <v>212</v>
      </c>
      <c r="I470" s="3">
        <v>21500</v>
      </c>
      <c r="J470" s="3">
        <f t="shared" si="128"/>
        <v>537500</v>
      </c>
      <c r="K470" t="str">
        <f>VLOOKUP(E470,'Grouping Master'!A$2:H$102,8)</f>
        <v>41-50 Years</v>
      </c>
      <c r="L470" t="s">
        <v>795</v>
      </c>
      <c r="M470" t="s">
        <v>747</v>
      </c>
      <c r="N470" t="s">
        <v>776</v>
      </c>
      <c r="O470" t="s">
        <v>765</v>
      </c>
      <c r="P470">
        <f t="shared" si="126"/>
        <v>1500000</v>
      </c>
      <c r="Q470" t="str">
        <f t="shared" si="127"/>
        <v>700001-1500000</v>
      </c>
    </row>
    <row r="471" spans="1:17" x14ac:dyDescent="0.25">
      <c r="A471" s="2">
        <v>41033</v>
      </c>
      <c r="B471" t="str">
        <f t="shared" si="124"/>
        <v>May</v>
      </c>
      <c r="C471">
        <f t="shared" si="125"/>
        <v>2012</v>
      </c>
      <c r="D471" t="s">
        <v>533</v>
      </c>
      <c r="E471">
        <v>43</v>
      </c>
      <c r="F471" t="s">
        <v>7</v>
      </c>
      <c r="G471" t="s">
        <v>11</v>
      </c>
      <c r="H471" t="s">
        <v>212</v>
      </c>
      <c r="I471" s="3">
        <v>22000</v>
      </c>
      <c r="J471" s="3">
        <f t="shared" si="128"/>
        <v>550000</v>
      </c>
      <c r="K471" t="str">
        <f>VLOOKUP(E471,'Grouping Master'!A$2:H$102,8)</f>
        <v>41-50 Years</v>
      </c>
      <c r="L471" t="s">
        <v>795</v>
      </c>
      <c r="M471" t="s">
        <v>747</v>
      </c>
      <c r="N471" t="s">
        <v>776</v>
      </c>
      <c r="O471" t="s">
        <v>765</v>
      </c>
      <c r="P471">
        <f t="shared" si="126"/>
        <v>1500000</v>
      </c>
      <c r="Q471" t="str">
        <f t="shared" si="127"/>
        <v>700001-1500000</v>
      </c>
    </row>
    <row r="472" spans="1:17" x14ac:dyDescent="0.25">
      <c r="A472" s="2">
        <v>41035</v>
      </c>
      <c r="B472" t="str">
        <f t="shared" si="124"/>
        <v>May</v>
      </c>
      <c r="C472">
        <f t="shared" si="125"/>
        <v>2012</v>
      </c>
      <c r="D472" t="s">
        <v>534</v>
      </c>
      <c r="E472">
        <v>44</v>
      </c>
      <c r="F472" t="s">
        <v>10</v>
      </c>
      <c r="G472" t="s">
        <v>11</v>
      </c>
      <c r="H472" t="s">
        <v>212</v>
      </c>
      <c r="I472" s="3">
        <v>22500</v>
      </c>
      <c r="J472" s="3">
        <f t="shared" si="128"/>
        <v>562500</v>
      </c>
      <c r="K472" t="str">
        <f>VLOOKUP(E472,'Grouping Master'!A$2:H$102,8)</f>
        <v>41-50 Years</v>
      </c>
      <c r="L472" t="s">
        <v>795</v>
      </c>
      <c r="M472" t="s">
        <v>747</v>
      </c>
      <c r="N472" t="s">
        <v>776</v>
      </c>
      <c r="O472" t="s">
        <v>765</v>
      </c>
      <c r="P472">
        <f t="shared" si="126"/>
        <v>1500000</v>
      </c>
      <c r="Q472" t="str">
        <f t="shared" si="127"/>
        <v>700001-1500000</v>
      </c>
    </row>
    <row r="473" spans="1:17" x14ac:dyDescent="0.25">
      <c r="A473" s="2">
        <v>41133</v>
      </c>
      <c r="B473" t="str">
        <f t="shared" si="124"/>
        <v>August</v>
      </c>
      <c r="C473">
        <f t="shared" si="125"/>
        <v>2012</v>
      </c>
      <c r="D473" t="s">
        <v>535</v>
      </c>
      <c r="E473">
        <v>45</v>
      </c>
      <c r="F473" t="s">
        <v>7</v>
      </c>
      <c r="G473" t="s">
        <v>11</v>
      </c>
      <c r="H473" t="s">
        <v>212</v>
      </c>
      <c r="I473" s="3">
        <v>23000</v>
      </c>
      <c r="J473" s="3">
        <f t="shared" si="128"/>
        <v>575000</v>
      </c>
      <c r="K473" t="str">
        <f>VLOOKUP(E473,'Grouping Master'!A$2:H$102,8)</f>
        <v>41-50 Years</v>
      </c>
      <c r="L473" t="s">
        <v>795</v>
      </c>
      <c r="M473" t="s">
        <v>747</v>
      </c>
      <c r="N473" t="s">
        <v>776</v>
      </c>
      <c r="O473" t="s">
        <v>765</v>
      </c>
      <c r="P473">
        <f t="shared" si="126"/>
        <v>1500000</v>
      </c>
      <c r="Q473" t="str">
        <f t="shared" si="127"/>
        <v>700001-1500000</v>
      </c>
    </row>
    <row r="474" spans="1:17" x14ac:dyDescent="0.25">
      <c r="A474" s="2">
        <v>40988</v>
      </c>
      <c r="B474" t="str">
        <f t="shared" si="124"/>
        <v>March</v>
      </c>
      <c r="C474">
        <f t="shared" si="125"/>
        <v>2012</v>
      </c>
      <c r="D474" t="s">
        <v>536</v>
      </c>
      <c r="E474">
        <v>46</v>
      </c>
      <c r="F474" t="s">
        <v>10</v>
      </c>
      <c r="G474" t="s">
        <v>11</v>
      </c>
      <c r="H474" t="s">
        <v>212</v>
      </c>
      <c r="I474" s="3">
        <v>23500</v>
      </c>
      <c r="J474" s="3">
        <f t="shared" si="128"/>
        <v>587500</v>
      </c>
      <c r="K474" t="str">
        <f>VLOOKUP(E474,'Grouping Master'!A$2:H$102,8)</f>
        <v>41-50 Years</v>
      </c>
      <c r="L474" t="s">
        <v>795</v>
      </c>
      <c r="M474" t="s">
        <v>747</v>
      </c>
      <c r="N474" t="s">
        <v>776</v>
      </c>
      <c r="O474" t="s">
        <v>765</v>
      </c>
      <c r="P474">
        <f t="shared" si="126"/>
        <v>1500000</v>
      </c>
      <c r="Q474" t="str">
        <f t="shared" si="127"/>
        <v>700001-1500000</v>
      </c>
    </row>
    <row r="475" spans="1:17" x14ac:dyDescent="0.25">
      <c r="A475" s="2">
        <v>41047</v>
      </c>
      <c r="B475" t="str">
        <f t="shared" si="124"/>
        <v>May</v>
      </c>
      <c r="C475">
        <f t="shared" si="125"/>
        <v>2012</v>
      </c>
      <c r="D475" t="s">
        <v>537</v>
      </c>
      <c r="E475">
        <v>47</v>
      </c>
      <c r="F475" t="s">
        <v>7</v>
      </c>
      <c r="G475" t="s">
        <v>11</v>
      </c>
      <c r="H475" t="s">
        <v>212</v>
      </c>
      <c r="I475" s="3">
        <v>24000</v>
      </c>
      <c r="J475" s="3">
        <f t="shared" si="128"/>
        <v>600000</v>
      </c>
      <c r="K475" t="str">
        <f>VLOOKUP(E475,'Grouping Master'!A$2:H$102,8)</f>
        <v>41-50 Years</v>
      </c>
      <c r="L475" t="s">
        <v>795</v>
      </c>
      <c r="M475" t="s">
        <v>747</v>
      </c>
      <c r="N475" t="s">
        <v>776</v>
      </c>
      <c r="O475" t="s">
        <v>765</v>
      </c>
      <c r="P475">
        <f t="shared" si="126"/>
        <v>1500000</v>
      </c>
      <c r="Q475" t="str">
        <f t="shared" si="127"/>
        <v>700001-1500000</v>
      </c>
    </row>
    <row r="476" spans="1:17" x14ac:dyDescent="0.25">
      <c r="A476" s="2">
        <v>41105</v>
      </c>
      <c r="B476" t="str">
        <f t="shared" si="124"/>
        <v>July</v>
      </c>
      <c r="C476">
        <f t="shared" si="125"/>
        <v>2012</v>
      </c>
      <c r="D476" t="s">
        <v>538</v>
      </c>
      <c r="E476">
        <v>48</v>
      </c>
      <c r="F476" t="s">
        <v>10</v>
      </c>
      <c r="G476" t="s">
        <v>11</v>
      </c>
      <c r="H476" t="s">
        <v>212</v>
      </c>
      <c r="I476" s="3">
        <v>24500</v>
      </c>
      <c r="J476" s="3">
        <f t="shared" si="128"/>
        <v>612500</v>
      </c>
      <c r="K476" t="str">
        <f>VLOOKUP(E476,'Grouping Master'!A$2:H$102,8)</f>
        <v>41-50 Years</v>
      </c>
      <c r="L476" t="s">
        <v>795</v>
      </c>
      <c r="M476" t="s">
        <v>747</v>
      </c>
      <c r="N476" t="s">
        <v>776</v>
      </c>
      <c r="O476" t="s">
        <v>765</v>
      </c>
      <c r="P476">
        <f t="shared" si="126"/>
        <v>1500000</v>
      </c>
      <c r="Q476" t="str">
        <f t="shared" si="127"/>
        <v>700001-1500000</v>
      </c>
    </row>
    <row r="477" spans="1:17" x14ac:dyDescent="0.25">
      <c r="A477" s="2">
        <v>41021</v>
      </c>
      <c r="B477" t="str">
        <f t="shared" si="124"/>
        <v>April</v>
      </c>
      <c r="C477">
        <f t="shared" si="125"/>
        <v>2012</v>
      </c>
      <c r="D477" t="s">
        <v>539</v>
      </c>
      <c r="E477">
        <v>40</v>
      </c>
      <c r="F477" t="s">
        <v>10</v>
      </c>
      <c r="G477" t="s">
        <v>11</v>
      </c>
      <c r="H477" t="s">
        <v>213</v>
      </c>
      <c r="I477" s="3">
        <v>15000</v>
      </c>
      <c r="J477" s="3">
        <f t="shared" si="128"/>
        <v>375000</v>
      </c>
      <c r="K477" t="str">
        <f>VLOOKUP(E477,'Grouping Master'!A$2:H$102,8)</f>
        <v>26-40 Years</v>
      </c>
      <c r="L477" t="s">
        <v>795</v>
      </c>
      <c r="M477" t="s">
        <v>747</v>
      </c>
      <c r="N477" t="s">
        <v>776</v>
      </c>
      <c r="O477" t="s">
        <v>765</v>
      </c>
      <c r="P477">
        <f t="shared" si="126"/>
        <v>700000</v>
      </c>
      <c r="Q477" t="str">
        <f t="shared" si="127"/>
        <v>500001-700000</v>
      </c>
    </row>
    <row r="478" spans="1:17" x14ac:dyDescent="0.25">
      <c r="A478" s="2">
        <v>41020</v>
      </c>
      <c r="B478" t="str">
        <f t="shared" si="124"/>
        <v>April</v>
      </c>
      <c r="C478">
        <f t="shared" si="125"/>
        <v>2012</v>
      </c>
      <c r="D478" t="s">
        <v>540</v>
      </c>
      <c r="E478">
        <v>41</v>
      </c>
      <c r="F478" t="s">
        <v>7</v>
      </c>
      <c r="G478" t="s">
        <v>11</v>
      </c>
      <c r="H478" t="s">
        <v>213</v>
      </c>
      <c r="I478" s="3">
        <f>I477*0.98</f>
        <v>14700</v>
      </c>
      <c r="J478" s="3">
        <f t="shared" si="128"/>
        <v>367500</v>
      </c>
      <c r="K478" t="str">
        <f>VLOOKUP(E478,'Grouping Master'!A$2:H$102,8)</f>
        <v>41-50 Years</v>
      </c>
      <c r="L478" t="s">
        <v>795</v>
      </c>
      <c r="M478" t="s">
        <v>747</v>
      </c>
      <c r="N478" t="s">
        <v>776</v>
      </c>
      <c r="O478" t="s">
        <v>765</v>
      </c>
      <c r="P478">
        <f t="shared" si="126"/>
        <v>1500000</v>
      </c>
      <c r="Q478" t="str">
        <f t="shared" si="127"/>
        <v>700001-1500000</v>
      </c>
    </row>
    <row r="479" spans="1:17" x14ac:dyDescent="0.25">
      <c r="A479" s="2">
        <v>41053</v>
      </c>
      <c r="B479" t="str">
        <f t="shared" si="124"/>
        <v>May</v>
      </c>
      <c r="C479">
        <f t="shared" si="125"/>
        <v>2012</v>
      </c>
      <c r="D479" t="s">
        <v>541</v>
      </c>
      <c r="E479">
        <v>42</v>
      </c>
      <c r="F479" t="s">
        <v>10</v>
      </c>
      <c r="G479" t="s">
        <v>11</v>
      </c>
      <c r="H479" t="s">
        <v>213</v>
      </c>
      <c r="I479" s="3">
        <v>15001</v>
      </c>
      <c r="J479" s="3">
        <f t="shared" si="128"/>
        <v>375025</v>
      </c>
      <c r="K479" t="str">
        <f>VLOOKUP(E479,'Grouping Master'!A$2:H$102,8)</f>
        <v>41-50 Years</v>
      </c>
      <c r="L479" t="s">
        <v>795</v>
      </c>
      <c r="M479" t="s">
        <v>747</v>
      </c>
      <c r="N479" t="s">
        <v>776</v>
      </c>
      <c r="O479" t="s">
        <v>765</v>
      </c>
      <c r="P479">
        <f t="shared" si="126"/>
        <v>1500000</v>
      </c>
      <c r="Q479" t="str">
        <f t="shared" si="127"/>
        <v>700001-1500000</v>
      </c>
    </row>
    <row r="480" spans="1:17" x14ac:dyDescent="0.25">
      <c r="A480" s="2">
        <v>41117</v>
      </c>
      <c r="B480" t="str">
        <f t="shared" si="124"/>
        <v>July</v>
      </c>
      <c r="C480">
        <f t="shared" si="125"/>
        <v>2012</v>
      </c>
      <c r="D480" t="s">
        <v>542</v>
      </c>
      <c r="E480">
        <v>43</v>
      </c>
      <c r="F480" t="s">
        <v>7</v>
      </c>
      <c r="G480" t="s">
        <v>11</v>
      </c>
      <c r="H480" t="s">
        <v>213</v>
      </c>
      <c r="I480" s="3">
        <f t="shared" ref="I480" si="129">I479*0.98</f>
        <v>14700.98</v>
      </c>
      <c r="J480" s="3">
        <f t="shared" si="128"/>
        <v>367524.5</v>
      </c>
      <c r="K480" t="str">
        <f>VLOOKUP(E480,'Grouping Master'!A$2:H$102,8)</f>
        <v>41-50 Years</v>
      </c>
      <c r="L480" t="s">
        <v>795</v>
      </c>
      <c r="M480" t="s">
        <v>747</v>
      </c>
      <c r="N480" t="s">
        <v>776</v>
      </c>
      <c r="O480" t="s">
        <v>765</v>
      </c>
      <c r="P480">
        <f t="shared" si="126"/>
        <v>1500000</v>
      </c>
      <c r="Q480" t="str">
        <f t="shared" si="127"/>
        <v>700001-1500000</v>
      </c>
    </row>
    <row r="481" spans="1:17" x14ac:dyDescent="0.25">
      <c r="A481" s="2">
        <v>41027</v>
      </c>
      <c r="B481" t="str">
        <f t="shared" si="124"/>
        <v>April</v>
      </c>
      <c r="C481">
        <f t="shared" si="125"/>
        <v>2012</v>
      </c>
      <c r="D481" t="s">
        <v>543</v>
      </c>
      <c r="E481">
        <v>44</v>
      </c>
      <c r="F481" t="s">
        <v>10</v>
      </c>
      <c r="G481" t="s">
        <v>11</v>
      </c>
      <c r="H481" t="s">
        <v>213</v>
      </c>
      <c r="I481" s="3">
        <v>15002</v>
      </c>
      <c r="J481" s="3">
        <f t="shared" si="128"/>
        <v>375050</v>
      </c>
      <c r="K481" t="str">
        <f>VLOOKUP(E481,'Grouping Master'!A$2:H$102,8)</f>
        <v>41-50 Years</v>
      </c>
      <c r="L481" t="s">
        <v>795</v>
      </c>
      <c r="M481" t="s">
        <v>747</v>
      </c>
      <c r="N481" t="s">
        <v>776</v>
      </c>
      <c r="O481" t="s">
        <v>765</v>
      </c>
      <c r="P481">
        <f t="shared" si="126"/>
        <v>1500000</v>
      </c>
      <c r="Q481" t="str">
        <f t="shared" si="127"/>
        <v>700001-1500000</v>
      </c>
    </row>
    <row r="482" spans="1:17" x14ac:dyDescent="0.25">
      <c r="A482" s="2">
        <v>41028</v>
      </c>
      <c r="B482" t="str">
        <f t="shared" si="124"/>
        <v>April</v>
      </c>
      <c r="C482">
        <f t="shared" si="125"/>
        <v>2012</v>
      </c>
      <c r="D482" t="s">
        <v>544</v>
      </c>
      <c r="E482">
        <v>45</v>
      </c>
      <c r="F482" t="s">
        <v>7</v>
      </c>
      <c r="G482" t="s">
        <v>11</v>
      </c>
      <c r="H482" t="s">
        <v>213</v>
      </c>
      <c r="I482" s="3">
        <f t="shared" ref="I482" si="130">I481*0.98</f>
        <v>14701.96</v>
      </c>
      <c r="J482" s="3">
        <f t="shared" si="128"/>
        <v>367549</v>
      </c>
      <c r="K482" t="str">
        <f>VLOOKUP(E482,'Grouping Master'!A$2:H$102,8)</f>
        <v>41-50 Years</v>
      </c>
      <c r="L482" t="s">
        <v>795</v>
      </c>
      <c r="M482" t="s">
        <v>747</v>
      </c>
      <c r="N482" t="s">
        <v>776</v>
      </c>
      <c r="O482" t="s">
        <v>765</v>
      </c>
      <c r="P482">
        <f t="shared" si="126"/>
        <v>1500000</v>
      </c>
      <c r="Q482" t="str">
        <f t="shared" si="127"/>
        <v>700001-1500000</v>
      </c>
    </row>
    <row r="483" spans="1:17" x14ac:dyDescent="0.25">
      <c r="A483" s="2">
        <v>41019</v>
      </c>
      <c r="B483" t="str">
        <f t="shared" si="124"/>
        <v>April</v>
      </c>
      <c r="C483">
        <f t="shared" si="125"/>
        <v>2012</v>
      </c>
      <c r="D483" t="s">
        <v>545</v>
      </c>
      <c r="E483">
        <v>46</v>
      </c>
      <c r="F483" t="s">
        <v>10</v>
      </c>
      <c r="G483" t="s">
        <v>11</v>
      </c>
      <c r="H483" t="s">
        <v>213</v>
      </c>
      <c r="I483" s="3">
        <v>15003</v>
      </c>
      <c r="J483" s="3">
        <f t="shared" si="128"/>
        <v>375075</v>
      </c>
      <c r="K483" t="str">
        <f>VLOOKUP(E483,'Grouping Master'!A$2:H$102,8)</f>
        <v>41-50 Years</v>
      </c>
      <c r="L483" t="s">
        <v>795</v>
      </c>
      <c r="M483" t="s">
        <v>747</v>
      </c>
      <c r="N483" t="s">
        <v>776</v>
      </c>
      <c r="O483" t="s">
        <v>765</v>
      </c>
      <c r="P483">
        <f t="shared" si="126"/>
        <v>1500000</v>
      </c>
      <c r="Q483" t="str">
        <f t="shared" si="127"/>
        <v>700001-1500000</v>
      </c>
    </row>
    <row r="484" spans="1:17" x14ac:dyDescent="0.25">
      <c r="A484" s="2">
        <v>41007</v>
      </c>
      <c r="B484" t="str">
        <f t="shared" si="124"/>
        <v>April</v>
      </c>
      <c r="C484">
        <f t="shared" si="125"/>
        <v>2012</v>
      </c>
      <c r="D484" t="s">
        <v>546</v>
      </c>
      <c r="E484">
        <v>47</v>
      </c>
      <c r="F484" t="s">
        <v>7</v>
      </c>
      <c r="G484" t="s">
        <v>11</v>
      </c>
      <c r="H484" t="s">
        <v>213</v>
      </c>
      <c r="I484" s="3">
        <f t="shared" ref="I484" si="131">I483*0.98</f>
        <v>14702.94</v>
      </c>
      <c r="J484" s="3">
        <f t="shared" si="128"/>
        <v>367573.5</v>
      </c>
      <c r="K484" t="str">
        <f>VLOOKUP(E484,'Grouping Master'!A$2:H$102,8)</f>
        <v>41-50 Years</v>
      </c>
      <c r="L484" t="s">
        <v>795</v>
      </c>
      <c r="M484" t="s">
        <v>747</v>
      </c>
      <c r="N484" t="s">
        <v>776</v>
      </c>
      <c r="O484" t="s">
        <v>765</v>
      </c>
      <c r="P484">
        <f t="shared" si="126"/>
        <v>1500000</v>
      </c>
      <c r="Q484" t="str">
        <f t="shared" si="127"/>
        <v>700001-1500000</v>
      </c>
    </row>
    <row r="485" spans="1:17" x14ac:dyDescent="0.25">
      <c r="A485" s="2">
        <v>41036</v>
      </c>
      <c r="B485" t="str">
        <f t="shared" si="124"/>
        <v>May</v>
      </c>
      <c r="C485">
        <f t="shared" si="125"/>
        <v>2012</v>
      </c>
      <c r="D485" t="s">
        <v>547</v>
      </c>
      <c r="E485">
        <v>48</v>
      </c>
      <c r="F485" t="s">
        <v>10</v>
      </c>
      <c r="G485" t="s">
        <v>11</v>
      </c>
      <c r="H485" t="s">
        <v>213</v>
      </c>
      <c r="I485" s="3">
        <v>15004</v>
      </c>
      <c r="J485" s="3">
        <f t="shared" si="128"/>
        <v>375100</v>
      </c>
      <c r="K485" t="str">
        <f>VLOOKUP(E485,'Grouping Master'!A$2:H$102,8)</f>
        <v>41-50 Years</v>
      </c>
      <c r="L485" t="s">
        <v>795</v>
      </c>
      <c r="M485" t="s">
        <v>747</v>
      </c>
      <c r="N485" t="s">
        <v>776</v>
      </c>
      <c r="O485" t="s">
        <v>765</v>
      </c>
      <c r="P485">
        <f t="shared" si="126"/>
        <v>1500000</v>
      </c>
      <c r="Q485" t="str">
        <f t="shared" si="127"/>
        <v>700001-1500000</v>
      </c>
    </row>
    <row r="486" spans="1:17" x14ac:dyDescent="0.25">
      <c r="A486" s="2">
        <v>41019</v>
      </c>
      <c r="B486" t="str">
        <f t="shared" si="124"/>
        <v>April</v>
      </c>
      <c r="C486">
        <f t="shared" si="125"/>
        <v>2012</v>
      </c>
      <c r="D486" t="s">
        <v>548</v>
      </c>
      <c r="E486">
        <v>27</v>
      </c>
      <c r="F486" t="s">
        <v>10</v>
      </c>
      <c r="G486" t="s">
        <v>11</v>
      </c>
      <c r="H486" t="s">
        <v>213</v>
      </c>
      <c r="I486" s="3">
        <f t="shared" ref="I486" si="132">I485*0.98</f>
        <v>14703.92</v>
      </c>
      <c r="J486" s="3">
        <f t="shared" si="128"/>
        <v>367598</v>
      </c>
      <c r="K486" t="str">
        <f>VLOOKUP(E486,'Grouping Master'!A$2:H$102,8)</f>
        <v>26-40 Years</v>
      </c>
      <c r="L486" t="s">
        <v>795</v>
      </c>
      <c r="M486" t="s">
        <v>747</v>
      </c>
      <c r="N486" t="s">
        <v>776</v>
      </c>
      <c r="O486" t="s">
        <v>765</v>
      </c>
      <c r="P486">
        <f t="shared" si="126"/>
        <v>700000</v>
      </c>
      <c r="Q486" t="str">
        <f t="shared" si="127"/>
        <v>500001-700000</v>
      </c>
    </row>
    <row r="487" spans="1:17" x14ac:dyDescent="0.25">
      <c r="A487" s="2">
        <v>41003</v>
      </c>
      <c r="B487" t="str">
        <f t="shared" si="124"/>
        <v>April</v>
      </c>
      <c r="C487">
        <f t="shared" si="125"/>
        <v>2012</v>
      </c>
      <c r="D487" t="s">
        <v>549</v>
      </c>
      <c r="E487">
        <v>28</v>
      </c>
      <c r="F487" t="s">
        <v>10</v>
      </c>
      <c r="G487" t="s">
        <v>11</v>
      </c>
      <c r="H487" t="s">
        <v>213</v>
      </c>
      <c r="I487" s="3">
        <v>15005</v>
      </c>
      <c r="J487" s="3">
        <f t="shared" si="128"/>
        <v>375125</v>
      </c>
      <c r="K487" t="str">
        <f>VLOOKUP(E487,'Grouping Master'!A$2:H$102,8)</f>
        <v>26-40 Years</v>
      </c>
      <c r="L487" t="s">
        <v>795</v>
      </c>
      <c r="M487" t="s">
        <v>747</v>
      </c>
      <c r="N487" t="s">
        <v>776</v>
      </c>
      <c r="O487" t="s">
        <v>765</v>
      </c>
      <c r="P487">
        <f t="shared" si="126"/>
        <v>700000</v>
      </c>
      <c r="Q487" t="str">
        <f t="shared" si="127"/>
        <v>500001-700000</v>
      </c>
    </row>
    <row r="488" spans="1:17" x14ac:dyDescent="0.25">
      <c r="A488" s="2">
        <v>41029</v>
      </c>
      <c r="B488" t="str">
        <f t="shared" si="124"/>
        <v>April</v>
      </c>
      <c r="C488">
        <f t="shared" si="125"/>
        <v>2012</v>
      </c>
      <c r="D488" t="s">
        <v>550</v>
      </c>
      <c r="E488">
        <v>27</v>
      </c>
      <c r="F488" t="s">
        <v>10</v>
      </c>
      <c r="G488" t="s">
        <v>11</v>
      </c>
      <c r="H488" t="s">
        <v>213</v>
      </c>
      <c r="I488" s="3">
        <f t="shared" ref="I488" si="133">I487*0.98</f>
        <v>14704.9</v>
      </c>
      <c r="J488" s="3">
        <f t="shared" si="128"/>
        <v>367622.5</v>
      </c>
      <c r="K488" t="str">
        <f>VLOOKUP(E488,'Grouping Master'!A$2:H$102,8)</f>
        <v>26-40 Years</v>
      </c>
      <c r="L488" t="s">
        <v>795</v>
      </c>
      <c r="M488" t="s">
        <v>750</v>
      </c>
      <c r="N488" t="s">
        <v>768</v>
      </c>
      <c r="O488" t="s">
        <v>746</v>
      </c>
      <c r="P488">
        <f t="shared" si="126"/>
        <v>700000</v>
      </c>
      <c r="Q488" t="str">
        <f t="shared" si="127"/>
        <v>500001-700000</v>
      </c>
    </row>
    <row r="489" spans="1:17" x14ac:dyDescent="0.25">
      <c r="A489" s="2">
        <v>41153</v>
      </c>
      <c r="B489" t="str">
        <f t="shared" si="124"/>
        <v>September</v>
      </c>
      <c r="C489">
        <f t="shared" si="125"/>
        <v>2012</v>
      </c>
      <c r="D489" t="s">
        <v>551</v>
      </c>
      <c r="E489">
        <v>28</v>
      </c>
      <c r="F489" t="s">
        <v>10</v>
      </c>
      <c r="G489" t="s">
        <v>11</v>
      </c>
      <c r="H489" t="s">
        <v>213</v>
      </c>
      <c r="I489" s="3">
        <v>15006</v>
      </c>
      <c r="J489" s="3">
        <f t="shared" si="128"/>
        <v>375150</v>
      </c>
      <c r="K489" t="str">
        <f>VLOOKUP(E489,'Grouping Master'!A$2:H$102,8)</f>
        <v>26-40 Years</v>
      </c>
      <c r="L489" t="s">
        <v>795</v>
      </c>
      <c r="M489" t="s">
        <v>750</v>
      </c>
      <c r="N489" t="s">
        <v>773</v>
      </c>
      <c r="O489" t="s">
        <v>746</v>
      </c>
      <c r="P489">
        <f t="shared" si="126"/>
        <v>700000</v>
      </c>
      <c r="Q489" t="str">
        <f t="shared" si="127"/>
        <v>500001-700000</v>
      </c>
    </row>
    <row r="490" spans="1:17" x14ac:dyDescent="0.25">
      <c r="A490" s="2">
        <v>41036</v>
      </c>
      <c r="B490" t="str">
        <f t="shared" si="124"/>
        <v>May</v>
      </c>
      <c r="C490">
        <f t="shared" si="125"/>
        <v>2012</v>
      </c>
      <c r="D490" t="s">
        <v>552</v>
      </c>
      <c r="E490">
        <v>46</v>
      </c>
      <c r="F490" t="s">
        <v>10</v>
      </c>
      <c r="G490" t="s">
        <v>11</v>
      </c>
      <c r="H490" t="s">
        <v>213</v>
      </c>
      <c r="I490" s="3">
        <f t="shared" ref="I490" si="134">I489*0.98</f>
        <v>14705.88</v>
      </c>
      <c r="J490" s="3">
        <f t="shared" si="128"/>
        <v>367647</v>
      </c>
      <c r="K490" t="str">
        <f>VLOOKUP(E490,'Grouping Master'!A$2:H$102,8)</f>
        <v>41-50 Years</v>
      </c>
      <c r="L490" t="s">
        <v>795</v>
      </c>
      <c r="M490" t="s">
        <v>747</v>
      </c>
      <c r="N490" t="s">
        <v>776</v>
      </c>
      <c r="O490" t="s">
        <v>765</v>
      </c>
      <c r="P490">
        <f t="shared" si="126"/>
        <v>1500000</v>
      </c>
      <c r="Q490" t="str">
        <f t="shared" si="127"/>
        <v>700001-1500000</v>
      </c>
    </row>
    <row r="491" spans="1:17" x14ac:dyDescent="0.25">
      <c r="A491" s="2">
        <v>41117</v>
      </c>
      <c r="B491" t="str">
        <f t="shared" si="124"/>
        <v>July</v>
      </c>
      <c r="C491">
        <f t="shared" si="125"/>
        <v>2012</v>
      </c>
      <c r="D491" t="s">
        <v>553</v>
      </c>
      <c r="E491">
        <v>47</v>
      </c>
      <c r="F491" t="s">
        <v>7</v>
      </c>
      <c r="G491" t="s">
        <v>11</v>
      </c>
      <c r="H491" t="s">
        <v>213</v>
      </c>
      <c r="I491" s="3">
        <v>15007</v>
      </c>
      <c r="J491" s="3">
        <f t="shared" si="128"/>
        <v>375175</v>
      </c>
      <c r="K491" t="str">
        <f>VLOOKUP(E491,'Grouping Master'!A$2:H$102,8)</f>
        <v>41-50 Years</v>
      </c>
      <c r="L491" t="s">
        <v>795</v>
      </c>
      <c r="M491" t="s">
        <v>747</v>
      </c>
      <c r="N491" t="s">
        <v>776</v>
      </c>
      <c r="O491" t="s">
        <v>765</v>
      </c>
      <c r="P491">
        <f t="shared" si="126"/>
        <v>1500000</v>
      </c>
      <c r="Q491" t="str">
        <f t="shared" si="127"/>
        <v>700001-1500000</v>
      </c>
    </row>
    <row r="492" spans="1:17" x14ac:dyDescent="0.25">
      <c r="A492" s="2">
        <v>41126</v>
      </c>
      <c r="B492" t="str">
        <f t="shared" si="124"/>
        <v>August</v>
      </c>
      <c r="C492">
        <f t="shared" si="125"/>
        <v>2012</v>
      </c>
      <c r="D492" t="s">
        <v>554</v>
      </c>
      <c r="E492">
        <v>48</v>
      </c>
      <c r="F492" t="s">
        <v>10</v>
      </c>
      <c r="G492" t="s">
        <v>11</v>
      </c>
      <c r="H492" t="s">
        <v>213</v>
      </c>
      <c r="I492" s="3">
        <f t="shared" ref="I492" si="135">I491*0.98</f>
        <v>14706.86</v>
      </c>
      <c r="J492" s="3">
        <f t="shared" si="128"/>
        <v>367671.5</v>
      </c>
      <c r="K492" t="str">
        <f>VLOOKUP(E492,'Grouping Master'!A$2:H$102,8)</f>
        <v>41-50 Years</v>
      </c>
      <c r="L492" t="s">
        <v>795</v>
      </c>
      <c r="M492" t="s">
        <v>747</v>
      </c>
      <c r="N492" t="s">
        <v>776</v>
      </c>
      <c r="O492" t="s">
        <v>765</v>
      </c>
      <c r="P492">
        <f t="shared" si="126"/>
        <v>1500000</v>
      </c>
      <c r="Q492" t="str">
        <f t="shared" si="127"/>
        <v>700001-1500000</v>
      </c>
    </row>
    <row r="493" spans="1:17" x14ac:dyDescent="0.25">
      <c r="A493" s="2">
        <v>41010</v>
      </c>
      <c r="B493" t="str">
        <f t="shared" si="124"/>
        <v>April</v>
      </c>
      <c r="C493">
        <f t="shared" si="125"/>
        <v>2012</v>
      </c>
      <c r="D493" t="s">
        <v>555</v>
      </c>
      <c r="E493">
        <v>27</v>
      </c>
      <c r="F493" t="s">
        <v>10</v>
      </c>
      <c r="G493" t="s">
        <v>11</v>
      </c>
      <c r="H493" t="s">
        <v>213</v>
      </c>
      <c r="I493" s="3">
        <v>15008</v>
      </c>
      <c r="J493" s="3">
        <f t="shared" si="128"/>
        <v>375200</v>
      </c>
      <c r="K493" t="str">
        <f>VLOOKUP(E493,'Grouping Master'!A$2:H$102,8)</f>
        <v>26-40 Years</v>
      </c>
      <c r="L493" t="s">
        <v>795</v>
      </c>
      <c r="M493" t="s">
        <v>747</v>
      </c>
      <c r="N493" t="s">
        <v>776</v>
      </c>
      <c r="O493" t="s">
        <v>765</v>
      </c>
      <c r="P493">
        <f t="shared" si="126"/>
        <v>700000</v>
      </c>
      <c r="Q493" t="str">
        <f t="shared" si="127"/>
        <v>500001-700000</v>
      </c>
    </row>
    <row r="494" spans="1:17" x14ac:dyDescent="0.25">
      <c r="A494" s="2">
        <v>40944</v>
      </c>
      <c r="B494" t="str">
        <f t="shared" si="124"/>
        <v>February</v>
      </c>
      <c r="C494">
        <f t="shared" si="125"/>
        <v>2012</v>
      </c>
      <c r="D494" t="s">
        <v>556</v>
      </c>
      <c r="E494">
        <v>28</v>
      </c>
      <c r="F494" t="s">
        <v>10</v>
      </c>
      <c r="G494" t="s">
        <v>11</v>
      </c>
      <c r="H494" t="s">
        <v>213</v>
      </c>
      <c r="I494" s="3">
        <f t="shared" ref="I494" si="136">I493*0.98</f>
        <v>14707.84</v>
      </c>
      <c r="J494" s="3">
        <f t="shared" si="128"/>
        <v>367696</v>
      </c>
      <c r="K494" t="str">
        <f>VLOOKUP(E494,'Grouping Master'!A$2:H$102,8)</f>
        <v>26-40 Years</v>
      </c>
      <c r="L494" t="s">
        <v>795</v>
      </c>
      <c r="M494" t="s">
        <v>747</v>
      </c>
      <c r="N494" t="s">
        <v>776</v>
      </c>
      <c r="O494" t="s">
        <v>765</v>
      </c>
      <c r="P494">
        <f t="shared" si="126"/>
        <v>700000</v>
      </c>
      <c r="Q494" t="str">
        <f t="shared" si="127"/>
        <v>500001-700000</v>
      </c>
    </row>
    <row r="495" spans="1:17" x14ac:dyDescent="0.25">
      <c r="A495" s="2">
        <v>40999</v>
      </c>
      <c r="B495" t="str">
        <f t="shared" si="124"/>
        <v>March</v>
      </c>
      <c r="C495">
        <f t="shared" si="125"/>
        <v>2012</v>
      </c>
      <c r="D495" t="s">
        <v>557</v>
      </c>
      <c r="E495">
        <v>27</v>
      </c>
      <c r="F495" t="s">
        <v>10</v>
      </c>
      <c r="G495" t="s">
        <v>11</v>
      </c>
      <c r="H495" t="s">
        <v>213</v>
      </c>
      <c r="I495" s="3">
        <v>15009</v>
      </c>
      <c r="J495" s="3">
        <f t="shared" si="128"/>
        <v>375225</v>
      </c>
      <c r="K495" t="str">
        <f>VLOOKUP(E495,'Grouping Master'!A$2:H$102,8)</f>
        <v>26-40 Years</v>
      </c>
      <c r="L495" t="s">
        <v>795</v>
      </c>
      <c r="M495" t="s">
        <v>747</v>
      </c>
      <c r="N495" t="s">
        <v>776</v>
      </c>
      <c r="O495" t="s">
        <v>765</v>
      </c>
      <c r="P495">
        <f t="shared" si="126"/>
        <v>700000</v>
      </c>
      <c r="Q495" t="str">
        <f t="shared" si="127"/>
        <v>500001-700000</v>
      </c>
    </row>
    <row r="496" spans="1:17" x14ac:dyDescent="0.25">
      <c r="A496" s="2">
        <v>41127</v>
      </c>
      <c r="B496" t="str">
        <f t="shared" si="124"/>
        <v>August</v>
      </c>
      <c r="C496">
        <f t="shared" si="125"/>
        <v>2012</v>
      </c>
      <c r="D496" t="s">
        <v>558</v>
      </c>
      <c r="E496">
        <v>28</v>
      </c>
      <c r="F496" t="s">
        <v>10</v>
      </c>
      <c r="G496" t="s">
        <v>11</v>
      </c>
      <c r="H496" t="s">
        <v>213</v>
      </c>
      <c r="I496" s="3">
        <f t="shared" ref="I496" si="137">I495*0.98</f>
        <v>14708.82</v>
      </c>
      <c r="J496" s="3">
        <f t="shared" si="128"/>
        <v>367720.5</v>
      </c>
      <c r="K496" t="str">
        <f>VLOOKUP(E496,'Grouping Master'!A$2:H$102,8)</f>
        <v>26-40 Years</v>
      </c>
      <c r="L496" t="s">
        <v>795</v>
      </c>
      <c r="M496" t="s">
        <v>747</v>
      </c>
      <c r="N496" t="s">
        <v>776</v>
      </c>
      <c r="O496" t="s">
        <v>765</v>
      </c>
      <c r="P496">
        <f t="shared" si="126"/>
        <v>700000</v>
      </c>
      <c r="Q496" t="str">
        <f t="shared" si="127"/>
        <v>500001-700000</v>
      </c>
    </row>
    <row r="497" spans="1:17" x14ac:dyDescent="0.25">
      <c r="A497" s="2">
        <v>40987</v>
      </c>
      <c r="B497" t="str">
        <f t="shared" si="124"/>
        <v>March</v>
      </c>
      <c r="C497">
        <f t="shared" si="125"/>
        <v>2012</v>
      </c>
      <c r="D497" t="s">
        <v>559</v>
      </c>
      <c r="E497">
        <v>46</v>
      </c>
      <c r="F497" t="s">
        <v>10</v>
      </c>
      <c r="G497" t="s">
        <v>11</v>
      </c>
      <c r="H497" t="s">
        <v>213</v>
      </c>
      <c r="I497" s="3">
        <v>15010</v>
      </c>
      <c r="J497" s="3">
        <f t="shared" si="128"/>
        <v>375250</v>
      </c>
      <c r="K497" t="str">
        <f>VLOOKUP(E497,'Grouping Master'!A$2:H$102,8)</f>
        <v>41-50 Years</v>
      </c>
      <c r="L497" t="s">
        <v>795</v>
      </c>
      <c r="M497" t="s">
        <v>747</v>
      </c>
      <c r="N497" t="s">
        <v>776</v>
      </c>
      <c r="O497" t="s">
        <v>765</v>
      </c>
      <c r="P497">
        <f t="shared" si="126"/>
        <v>1500000</v>
      </c>
      <c r="Q497" t="str">
        <f t="shared" si="127"/>
        <v>700001-1500000</v>
      </c>
    </row>
    <row r="498" spans="1:17" x14ac:dyDescent="0.25">
      <c r="A498" s="2">
        <v>41009</v>
      </c>
      <c r="B498" t="str">
        <f t="shared" si="124"/>
        <v>April</v>
      </c>
      <c r="C498">
        <f t="shared" si="125"/>
        <v>2012</v>
      </c>
      <c r="D498" t="s">
        <v>560</v>
      </c>
      <c r="E498">
        <v>47</v>
      </c>
      <c r="F498" t="s">
        <v>7</v>
      </c>
      <c r="G498" t="s">
        <v>11</v>
      </c>
      <c r="H498" t="s">
        <v>213</v>
      </c>
      <c r="I498" s="3">
        <f t="shared" ref="I498" si="138">I497*0.98</f>
        <v>14709.8</v>
      </c>
      <c r="J498" s="3">
        <f t="shared" si="128"/>
        <v>367745</v>
      </c>
      <c r="K498" t="str">
        <f>VLOOKUP(E498,'Grouping Master'!A$2:H$102,8)</f>
        <v>41-50 Years</v>
      </c>
      <c r="L498" t="s">
        <v>795</v>
      </c>
      <c r="M498" t="s">
        <v>747</v>
      </c>
      <c r="N498" t="s">
        <v>776</v>
      </c>
      <c r="O498" t="s">
        <v>765</v>
      </c>
      <c r="P498">
        <f t="shared" si="126"/>
        <v>1500000</v>
      </c>
      <c r="Q498" t="str">
        <f t="shared" si="127"/>
        <v>700001-1500000</v>
      </c>
    </row>
    <row r="499" spans="1:17" x14ac:dyDescent="0.25">
      <c r="A499" s="2">
        <v>41015</v>
      </c>
      <c r="B499" t="str">
        <f t="shared" si="124"/>
        <v>April</v>
      </c>
      <c r="C499">
        <f t="shared" si="125"/>
        <v>2012</v>
      </c>
      <c r="D499" t="s">
        <v>561</v>
      </c>
      <c r="E499">
        <v>48</v>
      </c>
      <c r="F499" t="s">
        <v>10</v>
      </c>
      <c r="G499" t="s">
        <v>11</v>
      </c>
      <c r="H499" t="s">
        <v>213</v>
      </c>
      <c r="I499" s="3">
        <v>15011</v>
      </c>
      <c r="J499" s="3">
        <f t="shared" si="128"/>
        <v>375275</v>
      </c>
      <c r="K499" t="str">
        <f>VLOOKUP(E499,'Grouping Master'!A$2:H$102,8)</f>
        <v>41-50 Years</v>
      </c>
      <c r="L499" t="s">
        <v>795</v>
      </c>
      <c r="M499" t="s">
        <v>747</v>
      </c>
      <c r="N499" t="s">
        <v>776</v>
      </c>
      <c r="O499" t="s">
        <v>765</v>
      </c>
      <c r="P499">
        <f t="shared" si="126"/>
        <v>1500000</v>
      </c>
      <c r="Q499" t="str">
        <f t="shared" si="127"/>
        <v>700001-1500000</v>
      </c>
    </row>
    <row r="500" spans="1:17" x14ac:dyDescent="0.25">
      <c r="A500" s="2">
        <v>41016</v>
      </c>
      <c r="B500" t="str">
        <f t="shared" si="124"/>
        <v>April</v>
      </c>
      <c r="C500">
        <f t="shared" si="125"/>
        <v>2012</v>
      </c>
      <c r="D500" t="s">
        <v>562</v>
      </c>
      <c r="E500">
        <v>27</v>
      </c>
      <c r="F500" t="s">
        <v>10</v>
      </c>
      <c r="G500" t="s">
        <v>11</v>
      </c>
      <c r="H500" t="s">
        <v>213</v>
      </c>
      <c r="I500" s="3">
        <f t="shared" ref="I500" si="139">I499*0.98</f>
        <v>14710.779999999999</v>
      </c>
      <c r="J500" s="3">
        <f t="shared" si="128"/>
        <v>367769.5</v>
      </c>
      <c r="K500" t="str">
        <f>VLOOKUP(E500,'Grouping Master'!A$2:H$102,8)</f>
        <v>26-40 Years</v>
      </c>
      <c r="L500" t="s">
        <v>795</v>
      </c>
      <c r="M500" t="s">
        <v>750</v>
      </c>
      <c r="N500" t="s">
        <v>768</v>
      </c>
      <c r="O500" t="s">
        <v>746</v>
      </c>
      <c r="P500">
        <f t="shared" si="126"/>
        <v>700000</v>
      </c>
      <c r="Q500" t="str">
        <f t="shared" si="127"/>
        <v>500001-700000</v>
      </c>
    </row>
    <row r="501" spans="1:17" x14ac:dyDescent="0.25">
      <c r="A501" s="2">
        <v>41029</v>
      </c>
      <c r="B501" t="str">
        <f t="shared" si="124"/>
        <v>April</v>
      </c>
      <c r="C501">
        <f t="shared" si="125"/>
        <v>2012</v>
      </c>
      <c r="D501" t="s">
        <v>563</v>
      </c>
      <c r="E501">
        <v>28</v>
      </c>
      <c r="F501" t="s">
        <v>10</v>
      </c>
      <c r="G501" t="s">
        <v>11</v>
      </c>
      <c r="H501" t="s">
        <v>213</v>
      </c>
      <c r="I501" s="3">
        <v>15012</v>
      </c>
      <c r="J501" s="3">
        <f t="shared" si="128"/>
        <v>375300</v>
      </c>
      <c r="K501" t="str">
        <f>VLOOKUP(E501,'Grouping Master'!A$2:H$102,8)</f>
        <v>26-40 Years</v>
      </c>
      <c r="L501" t="s">
        <v>795</v>
      </c>
      <c r="M501" t="s">
        <v>750</v>
      </c>
      <c r="N501" t="s">
        <v>773</v>
      </c>
      <c r="O501" t="s">
        <v>746</v>
      </c>
      <c r="P501">
        <f t="shared" si="126"/>
        <v>700000</v>
      </c>
      <c r="Q501" t="str">
        <f t="shared" si="127"/>
        <v>500001-700000</v>
      </c>
    </row>
    <row r="502" spans="1:17" x14ac:dyDescent="0.25">
      <c r="A502" s="2">
        <v>41104</v>
      </c>
      <c r="B502" t="str">
        <f t="shared" si="124"/>
        <v>July</v>
      </c>
      <c r="C502">
        <f t="shared" si="125"/>
        <v>2012</v>
      </c>
      <c r="D502" t="s">
        <v>564</v>
      </c>
      <c r="E502">
        <v>27</v>
      </c>
      <c r="F502" t="s">
        <v>10</v>
      </c>
      <c r="G502" t="s">
        <v>11</v>
      </c>
      <c r="H502" t="s">
        <v>213</v>
      </c>
      <c r="I502" s="3">
        <f t="shared" ref="I502" si="140">I501*0.98</f>
        <v>14711.76</v>
      </c>
      <c r="J502" s="3">
        <f t="shared" si="128"/>
        <v>367794</v>
      </c>
      <c r="K502" t="str">
        <f>VLOOKUP(E502,'Grouping Master'!A$2:H$102,8)</f>
        <v>26-40 Years</v>
      </c>
      <c r="L502" t="s">
        <v>795</v>
      </c>
      <c r="M502" t="s">
        <v>747</v>
      </c>
      <c r="N502" t="s">
        <v>776</v>
      </c>
      <c r="O502" t="s">
        <v>765</v>
      </c>
      <c r="P502">
        <f t="shared" si="126"/>
        <v>700000</v>
      </c>
      <c r="Q502" t="str">
        <f t="shared" si="127"/>
        <v>500001-700000</v>
      </c>
    </row>
    <row r="503" spans="1:17" x14ac:dyDescent="0.25">
      <c r="A503" s="2">
        <v>41149</v>
      </c>
      <c r="B503" t="str">
        <f t="shared" si="124"/>
        <v>August</v>
      </c>
      <c r="C503">
        <f t="shared" si="125"/>
        <v>2012</v>
      </c>
      <c r="D503" t="s">
        <v>565</v>
      </c>
      <c r="E503">
        <v>28</v>
      </c>
      <c r="F503" t="s">
        <v>10</v>
      </c>
      <c r="G503" t="s">
        <v>11</v>
      </c>
      <c r="H503" t="s">
        <v>213</v>
      </c>
      <c r="I503" s="3">
        <v>15013</v>
      </c>
      <c r="J503" s="3">
        <f t="shared" si="128"/>
        <v>375325</v>
      </c>
      <c r="K503" t="str">
        <f>VLOOKUP(E503,'Grouping Master'!A$2:H$102,8)</f>
        <v>26-40 Years</v>
      </c>
      <c r="L503" t="s">
        <v>795</v>
      </c>
      <c r="M503" t="s">
        <v>747</v>
      </c>
      <c r="N503" t="s">
        <v>776</v>
      </c>
      <c r="O503" t="s">
        <v>765</v>
      </c>
      <c r="P503">
        <f t="shared" si="126"/>
        <v>700000</v>
      </c>
      <c r="Q503" t="str">
        <f t="shared" si="127"/>
        <v>500001-700000</v>
      </c>
    </row>
    <row r="504" spans="1:17" x14ac:dyDescent="0.25">
      <c r="A504" s="2">
        <v>41050</v>
      </c>
      <c r="B504" t="str">
        <f t="shared" si="124"/>
        <v>May</v>
      </c>
      <c r="C504">
        <f t="shared" si="125"/>
        <v>2012</v>
      </c>
      <c r="D504" t="s">
        <v>566</v>
      </c>
      <c r="E504">
        <v>46</v>
      </c>
      <c r="F504" t="s">
        <v>10</v>
      </c>
      <c r="G504" t="s">
        <v>11</v>
      </c>
      <c r="H504" t="s">
        <v>213</v>
      </c>
      <c r="I504" s="3">
        <f t="shared" ref="I504" si="141">I503*0.98</f>
        <v>14712.74</v>
      </c>
      <c r="J504" s="3">
        <f t="shared" ref="J504:J560" si="142">I504*30</f>
        <v>441382.2</v>
      </c>
      <c r="K504" t="str">
        <f>VLOOKUP(E504,'Grouping Master'!A$2:H$102,8)</f>
        <v>41-50 Years</v>
      </c>
      <c r="L504" t="s">
        <v>795</v>
      </c>
      <c r="M504" t="s">
        <v>747</v>
      </c>
      <c r="N504" t="s">
        <v>776</v>
      </c>
      <c r="O504" t="s">
        <v>765</v>
      </c>
      <c r="P504">
        <f t="shared" si="126"/>
        <v>1500000</v>
      </c>
      <c r="Q504" t="str">
        <f t="shared" si="127"/>
        <v>700001-1500000</v>
      </c>
    </row>
    <row r="505" spans="1:17" x14ac:dyDescent="0.25">
      <c r="A505" s="2">
        <v>41117</v>
      </c>
      <c r="B505" t="str">
        <f t="shared" si="124"/>
        <v>July</v>
      </c>
      <c r="C505">
        <f t="shared" si="125"/>
        <v>2012</v>
      </c>
      <c r="D505" t="s">
        <v>567</v>
      </c>
      <c r="E505">
        <v>47</v>
      </c>
      <c r="F505" t="s">
        <v>7</v>
      </c>
      <c r="G505" t="s">
        <v>11</v>
      </c>
      <c r="H505" t="s">
        <v>213</v>
      </c>
      <c r="I505" s="3">
        <v>15014</v>
      </c>
      <c r="J505" s="3">
        <f t="shared" si="142"/>
        <v>450420</v>
      </c>
      <c r="K505" t="str">
        <f>VLOOKUP(E505,'Grouping Master'!A$2:H$102,8)</f>
        <v>41-50 Years</v>
      </c>
      <c r="L505" t="s">
        <v>795</v>
      </c>
      <c r="M505" t="s">
        <v>747</v>
      </c>
      <c r="N505" t="s">
        <v>776</v>
      </c>
      <c r="O505" t="s">
        <v>765</v>
      </c>
      <c r="P505">
        <f t="shared" si="126"/>
        <v>1500000</v>
      </c>
      <c r="Q505" t="str">
        <f t="shared" si="127"/>
        <v>700001-1500000</v>
      </c>
    </row>
    <row r="506" spans="1:17" x14ac:dyDescent="0.25">
      <c r="A506" s="2">
        <v>41003</v>
      </c>
      <c r="B506" t="str">
        <f t="shared" si="124"/>
        <v>April</v>
      </c>
      <c r="C506">
        <f t="shared" si="125"/>
        <v>2012</v>
      </c>
      <c r="D506" t="s">
        <v>568</v>
      </c>
      <c r="E506">
        <v>48</v>
      </c>
      <c r="F506" t="s">
        <v>10</v>
      </c>
      <c r="G506" t="s">
        <v>11</v>
      </c>
      <c r="H506" t="s">
        <v>213</v>
      </c>
      <c r="I506" s="3">
        <f t="shared" ref="I506" si="143">I505*0.98</f>
        <v>14713.72</v>
      </c>
      <c r="J506" s="3">
        <f t="shared" si="142"/>
        <v>441411.6</v>
      </c>
      <c r="K506" t="str">
        <f>VLOOKUP(E506,'Grouping Master'!A$2:H$102,8)</f>
        <v>41-50 Years</v>
      </c>
      <c r="L506" t="s">
        <v>795</v>
      </c>
      <c r="M506" t="s">
        <v>747</v>
      </c>
      <c r="N506" t="s">
        <v>776</v>
      </c>
      <c r="O506" t="s">
        <v>765</v>
      </c>
      <c r="P506">
        <f t="shared" si="126"/>
        <v>1500000</v>
      </c>
      <c r="Q506" t="str">
        <f t="shared" si="127"/>
        <v>700001-1500000</v>
      </c>
    </row>
    <row r="507" spans="1:17" x14ac:dyDescent="0.25">
      <c r="A507" s="2">
        <v>41148</v>
      </c>
      <c r="B507" t="str">
        <f t="shared" si="124"/>
        <v>August</v>
      </c>
      <c r="C507">
        <f t="shared" si="125"/>
        <v>2012</v>
      </c>
      <c r="D507" t="s">
        <v>569</v>
      </c>
      <c r="E507">
        <v>27</v>
      </c>
      <c r="F507" t="s">
        <v>10</v>
      </c>
      <c r="G507" t="s">
        <v>11</v>
      </c>
      <c r="H507" t="s">
        <v>213</v>
      </c>
      <c r="I507" s="3">
        <v>15015</v>
      </c>
      <c r="J507" s="3">
        <f t="shared" si="142"/>
        <v>450450</v>
      </c>
      <c r="K507" t="str">
        <f>VLOOKUP(E507,'Grouping Master'!A$2:H$102,8)</f>
        <v>26-40 Years</v>
      </c>
      <c r="L507" t="s">
        <v>795</v>
      </c>
      <c r="M507" t="s">
        <v>747</v>
      </c>
      <c r="N507" t="s">
        <v>776</v>
      </c>
      <c r="O507" t="s">
        <v>765</v>
      </c>
      <c r="P507">
        <f t="shared" si="126"/>
        <v>700000</v>
      </c>
      <c r="Q507" t="str">
        <f t="shared" si="127"/>
        <v>500001-700000</v>
      </c>
    </row>
    <row r="508" spans="1:17" x14ac:dyDescent="0.25">
      <c r="A508" s="2">
        <v>41144</v>
      </c>
      <c r="B508" t="str">
        <f t="shared" si="124"/>
        <v>August</v>
      </c>
      <c r="C508">
        <f t="shared" si="125"/>
        <v>2012</v>
      </c>
      <c r="D508" t="s">
        <v>570</v>
      </c>
      <c r="E508">
        <v>28</v>
      </c>
      <c r="F508" t="s">
        <v>10</v>
      </c>
      <c r="G508" t="s">
        <v>11</v>
      </c>
      <c r="H508" t="s">
        <v>213</v>
      </c>
      <c r="I508" s="3">
        <f t="shared" ref="I508" si="144">I507*0.98</f>
        <v>14714.699999999999</v>
      </c>
      <c r="J508" s="3">
        <f t="shared" si="142"/>
        <v>441440.99999999994</v>
      </c>
      <c r="K508" t="str">
        <f>VLOOKUP(E508,'Grouping Master'!A$2:H$102,8)</f>
        <v>26-40 Years</v>
      </c>
      <c r="L508" t="s">
        <v>795</v>
      </c>
      <c r="M508" t="s">
        <v>747</v>
      </c>
      <c r="N508" t="s">
        <v>776</v>
      </c>
      <c r="O508" t="s">
        <v>765</v>
      </c>
      <c r="P508">
        <f t="shared" si="126"/>
        <v>700000</v>
      </c>
      <c r="Q508" t="str">
        <f t="shared" si="127"/>
        <v>500001-700000</v>
      </c>
    </row>
    <row r="509" spans="1:17" x14ac:dyDescent="0.25">
      <c r="A509" s="2">
        <v>41135</v>
      </c>
      <c r="B509" t="str">
        <f t="shared" si="124"/>
        <v>August</v>
      </c>
      <c r="C509">
        <f t="shared" si="125"/>
        <v>2012</v>
      </c>
      <c r="D509" t="s">
        <v>571</v>
      </c>
      <c r="E509">
        <v>27</v>
      </c>
      <c r="F509" t="s">
        <v>10</v>
      </c>
      <c r="G509" t="s">
        <v>11</v>
      </c>
      <c r="H509" t="s">
        <v>213</v>
      </c>
      <c r="I509" s="3">
        <v>15016</v>
      </c>
      <c r="J509" s="3">
        <f t="shared" si="142"/>
        <v>450480</v>
      </c>
      <c r="K509" t="str">
        <f>VLOOKUP(E509,'Grouping Master'!A$2:H$102,8)</f>
        <v>26-40 Years</v>
      </c>
      <c r="L509" t="s">
        <v>795</v>
      </c>
      <c r="M509" t="s">
        <v>747</v>
      </c>
      <c r="N509" t="s">
        <v>776</v>
      </c>
      <c r="O509" t="s">
        <v>765</v>
      </c>
      <c r="P509">
        <f t="shared" si="126"/>
        <v>700000</v>
      </c>
      <c r="Q509" t="str">
        <f t="shared" si="127"/>
        <v>500001-700000</v>
      </c>
    </row>
    <row r="510" spans="1:17" x14ac:dyDescent="0.25">
      <c r="A510" s="2">
        <v>41048</v>
      </c>
      <c r="B510" t="str">
        <f t="shared" si="124"/>
        <v>May</v>
      </c>
      <c r="C510">
        <f t="shared" si="125"/>
        <v>2012</v>
      </c>
      <c r="D510" t="s">
        <v>572</v>
      </c>
      <c r="E510">
        <v>28</v>
      </c>
      <c r="F510" t="s">
        <v>10</v>
      </c>
      <c r="G510" t="s">
        <v>11</v>
      </c>
      <c r="H510" t="s">
        <v>213</v>
      </c>
      <c r="I510" s="3">
        <f t="shared" ref="I510" si="145">I509*0.98</f>
        <v>14715.68</v>
      </c>
      <c r="J510" s="3">
        <f t="shared" si="142"/>
        <v>441470.4</v>
      </c>
      <c r="K510" t="str">
        <f>VLOOKUP(E510,'Grouping Master'!A$2:H$102,8)</f>
        <v>26-40 Years</v>
      </c>
      <c r="L510" t="s">
        <v>795</v>
      </c>
      <c r="M510" t="s">
        <v>747</v>
      </c>
      <c r="N510" t="s">
        <v>776</v>
      </c>
      <c r="O510" t="s">
        <v>765</v>
      </c>
      <c r="P510">
        <f t="shared" si="126"/>
        <v>700000</v>
      </c>
      <c r="Q510" t="str">
        <f t="shared" si="127"/>
        <v>500001-700000</v>
      </c>
    </row>
    <row r="511" spans="1:17" x14ac:dyDescent="0.25">
      <c r="A511" s="2">
        <v>41071</v>
      </c>
      <c r="B511" t="str">
        <f t="shared" si="124"/>
        <v>June</v>
      </c>
      <c r="C511">
        <f t="shared" si="125"/>
        <v>2012</v>
      </c>
      <c r="D511" t="s">
        <v>573</v>
      </c>
      <c r="E511">
        <v>27</v>
      </c>
      <c r="F511" t="s">
        <v>10</v>
      </c>
      <c r="G511" t="s">
        <v>11</v>
      </c>
      <c r="H511" t="s">
        <v>213</v>
      </c>
      <c r="I511" s="3">
        <v>15017</v>
      </c>
      <c r="J511" s="3">
        <f t="shared" si="142"/>
        <v>450510</v>
      </c>
      <c r="K511" t="str">
        <f>VLOOKUP(E511,'Grouping Master'!A$2:H$102,8)</f>
        <v>26-40 Years</v>
      </c>
      <c r="L511" t="s">
        <v>795</v>
      </c>
      <c r="M511" t="s">
        <v>747</v>
      </c>
      <c r="N511" t="s">
        <v>776</v>
      </c>
      <c r="O511" t="s">
        <v>765</v>
      </c>
      <c r="P511">
        <f t="shared" si="126"/>
        <v>700000</v>
      </c>
      <c r="Q511" t="str">
        <f t="shared" si="127"/>
        <v>500001-700000</v>
      </c>
    </row>
    <row r="512" spans="1:17" x14ac:dyDescent="0.25">
      <c r="A512" s="2">
        <v>41038</v>
      </c>
      <c r="B512" t="str">
        <f t="shared" si="124"/>
        <v>May</v>
      </c>
      <c r="C512">
        <f t="shared" si="125"/>
        <v>2012</v>
      </c>
      <c r="D512" t="s">
        <v>574</v>
      </c>
      <c r="E512">
        <v>28</v>
      </c>
      <c r="F512" t="s">
        <v>10</v>
      </c>
      <c r="G512" t="s">
        <v>11</v>
      </c>
      <c r="H512" t="s">
        <v>213</v>
      </c>
      <c r="I512" s="3">
        <f t="shared" ref="I512" si="146">I511*0.98</f>
        <v>14716.66</v>
      </c>
      <c r="J512" s="3">
        <f t="shared" si="142"/>
        <v>441499.8</v>
      </c>
      <c r="K512" t="str">
        <f>VLOOKUP(E512,'Grouping Master'!A$2:H$102,8)</f>
        <v>26-40 Years</v>
      </c>
      <c r="L512" t="s">
        <v>795</v>
      </c>
      <c r="M512" t="s">
        <v>750</v>
      </c>
      <c r="N512" t="s">
        <v>768</v>
      </c>
      <c r="O512" t="s">
        <v>746</v>
      </c>
      <c r="P512">
        <f t="shared" si="126"/>
        <v>700000</v>
      </c>
      <c r="Q512" t="str">
        <f t="shared" si="127"/>
        <v>500001-700000</v>
      </c>
    </row>
    <row r="513" spans="1:17" x14ac:dyDescent="0.25">
      <c r="A513" s="2">
        <v>41029</v>
      </c>
      <c r="B513" t="str">
        <f t="shared" si="124"/>
        <v>April</v>
      </c>
      <c r="C513">
        <f t="shared" si="125"/>
        <v>2012</v>
      </c>
      <c r="D513" t="s">
        <v>575</v>
      </c>
      <c r="E513">
        <v>27</v>
      </c>
      <c r="F513" t="s">
        <v>10</v>
      </c>
      <c r="G513" t="s">
        <v>11</v>
      </c>
      <c r="H513" t="s">
        <v>213</v>
      </c>
      <c r="I513" s="3">
        <v>15018</v>
      </c>
      <c r="J513" s="3">
        <f t="shared" si="142"/>
        <v>450540</v>
      </c>
      <c r="K513" t="str">
        <f>VLOOKUP(E513,'Grouping Master'!A$2:H$102,8)</f>
        <v>26-40 Years</v>
      </c>
      <c r="L513" t="s">
        <v>795</v>
      </c>
      <c r="M513" t="s">
        <v>750</v>
      </c>
      <c r="N513" t="s">
        <v>773</v>
      </c>
      <c r="O513" t="s">
        <v>746</v>
      </c>
      <c r="P513">
        <f t="shared" si="126"/>
        <v>700000</v>
      </c>
      <c r="Q513" t="str">
        <f t="shared" si="127"/>
        <v>500001-700000</v>
      </c>
    </row>
    <row r="514" spans="1:17" x14ac:dyDescent="0.25">
      <c r="A514" s="2">
        <v>41142</v>
      </c>
      <c r="B514" t="str">
        <f t="shared" si="124"/>
        <v>August</v>
      </c>
      <c r="C514">
        <f t="shared" si="125"/>
        <v>2012</v>
      </c>
      <c r="D514" t="s">
        <v>576</v>
      </c>
      <c r="E514">
        <v>28</v>
      </c>
      <c r="F514" t="s">
        <v>10</v>
      </c>
      <c r="G514" t="s">
        <v>11</v>
      </c>
      <c r="H514" t="s">
        <v>213</v>
      </c>
      <c r="I514" s="3">
        <f t="shared" ref="I514" si="147">I513*0.98</f>
        <v>14717.64</v>
      </c>
      <c r="J514" s="3">
        <f t="shared" si="142"/>
        <v>441529.19999999995</v>
      </c>
      <c r="K514" t="str">
        <f>VLOOKUP(E514,'Grouping Master'!A$2:H$102,8)</f>
        <v>26-40 Years</v>
      </c>
      <c r="L514" t="s">
        <v>795</v>
      </c>
      <c r="M514" t="s">
        <v>747</v>
      </c>
      <c r="N514" t="s">
        <v>776</v>
      </c>
      <c r="O514" t="s">
        <v>765</v>
      </c>
      <c r="P514">
        <f t="shared" si="126"/>
        <v>700000</v>
      </c>
      <c r="Q514" t="str">
        <f t="shared" si="127"/>
        <v>500001-700000</v>
      </c>
    </row>
    <row r="515" spans="1:17" x14ac:dyDescent="0.25">
      <c r="A515" s="2">
        <v>41050</v>
      </c>
      <c r="B515" t="str">
        <f t="shared" ref="B515:B578" si="148">CHOOSE(MONTH(A515),"January","February","March","April","May","June","July","August","September","October","November","December")</f>
        <v>May</v>
      </c>
      <c r="C515">
        <f t="shared" ref="C515:C578" si="149">YEAR(A515)</f>
        <v>2012</v>
      </c>
      <c r="D515" t="s">
        <v>577</v>
      </c>
      <c r="E515">
        <v>46</v>
      </c>
      <c r="F515" t="s">
        <v>10</v>
      </c>
      <c r="G515" t="s">
        <v>11</v>
      </c>
      <c r="H515" t="s">
        <v>213</v>
      </c>
      <c r="I515" s="3">
        <v>15019</v>
      </c>
      <c r="J515" s="3">
        <f t="shared" si="142"/>
        <v>450570</v>
      </c>
      <c r="K515" t="str">
        <f>VLOOKUP(E515,'Grouping Master'!A$2:H$102,8)</f>
        <v>41-50 Years</v>
      </c>
      <c r="L515" t="s">
        <v>795</v>
      </c>
      <c r="M515" t="s">
        <v>747</v>
      </c>
      <c r="N515" t="s">
        <v>776</v>
      </c>
      <c r="O515" t="s">
        <v>765</v>
      </c>
      <c r="P515">
        <f t="shared" ref="P515:P578" si="150">IF(E515&gt;60,100000,IF(E515&gt;50,1700000,IF(E515&gt;40,1500000,IF(E515&gt;21,700000,0))))</f>
        <v>1500000</v>
      </c>
      <c r="Q515" t="str">
        <f t="shared" ref="Q515:Q578" si="151">IF(P515=0,"Less than 100000",IF(P515=100000,"100000-500000",IF(P515=700000,"500001-700000",IF(P515=1500000,"700001-1500000","More than 1500000"))))</f>
        <v>700001-1500000</v>
      </c>
    </row>
    <row r="516" spans="1:17" x14ac:dyDescent="0.25">
      <c r="A516" s="2">
        <v>41117</v>
      </c>
      <c r="B516" t="str">
        <f t="shared" si="148"/>
        <v>July</v>
      </c>
      <c r="C516">
        <f t="shared" si="149"/>
        <v>2012</v>
      </c>
      <c r="D516" t="s">
        <v>578</v>
      </c>
      <c r="E516">
        <v>47</v>
      </c>
      <c r="F516" t="s">
        <v>7</v>
      </c>
      <c r="G516" t="s">
        <v>11</v>
      </c>
      <c r="H516" t="s">
        <v>213</v>
      </c>
      <c r="I516" s="3">
        <f t="shared" ref="I516" si="152">I515*0.98</f>
        <v>14718.619999999999</v>
      </c>
      <c r="J516" s="3">
        <f t="shared" si="142"/>
        <v>441558.6</v>
      </c>
      <c r="K516" t="str">
        <f>VLOOKUP(E516,'Grouping Master'!A$2:H$102,8)</f>
        <v>41-50 Years</v>
      </c>
      <c r="L516" t="s">
        <v>795</v>
      </c>
      <c r="M516" t="s">
        <v>747</v>
      </c>
      <c r="N516" t="s">
        <v>776</v>
      </c>
      <c r="O516" t="s">
        <v>765</v>
      </c>
      <c r="P516">
        <f t="shared" si="150"/>
        <v>1500000</v>
      </c>
      <c r="Q516" t="str">
        <f t="shared" si="151"/>
        <v>700001-1500000</v>
      </c>
    </row>
    <row r="517" spans="1:17" x14ac:dyDescent="0.25">
      <c r="A517" s="2">
        <v>41003</v>
      </c>
      <c r="B517" t="str">
        <f t="shared" si="148"/>
        <v>April</v>
      </c>
      <c r="C517">
        <f t="shared" si="149"/>
        <v>2012</v>
      </c>
      <c r="D517" t="s">
        <v>579</v>
      </c>
      <c r="E517">
        <v>48</v>
      </c>
      <c r="F517" t="s">
        <v>10</v>
      </c>
      <c r="G517" t="s">
        <v>11</v>
      </c>
      <c r="H517" t="s">
        <v>213</v>
      </c>
      <c r="I517" s="3">
        <v>15020</v>
      </c>
      <c r="J517" s="3">
        <f t="shared" si="142"/>
        <v>450600</v>
      </c>
      <c r="K517" t="str">
        <f>VLOOKUP(E517,'Grouping Master'!A$2:H$102,8)</f>
        <v>41-50 Years</v>
      </c>
      <c r="L517" t="s">
        <v>795</v>
      </c>
      <c r="M517" t="s">
        <v>747</v>
      </c>
      <c r="N517" t="s">
        <v>776</v>
      </c>
      <c r="O517" t="s">
        <v>765</v>
      </c>
      <c r="P517">
        <f t="shared" si="150"/>
        <v>1500000</v>
      </c>
      <c r="Q517" t="str">
        <f t="shared" si="151"/>
        <v>700001-1500000</v>
      </c>
    </row>
    <row r="518" spans="1:17" x14ac:dyDescent="0.25">
      <c r="A518" s="2">
        <v>41148</v>
      </c>
      <c r="B518" t="str">
        <f t="shared" si="148"/>
        <v>August</v>
      </c>
      <c r="C518">
        <f t="shared" si="149"/>
        <v>2012</v>
      </c>
      <c r="D518" t="s">
        <v>580</v>
      </c>
      <c r="E518">
        <v>27</v>
      </c>
      <c r="F518" t="s">
        <v>10</v>
      </c>
      <c r="G518" t="s">
        <v>11</v>
      </c>
      <c r="H518" t="s">
        <v>213</v>
      </c>
      <c r="I518" s="3">
        <f t="shared" ref="I518" si="153">I517*0.98</f>
        <v>14719.6</v>
      </c>
      <c r="J518" s="3">
        <f t="shared" si="142"/>
        <v>441588</v>
      </c>
      <c r="K518" t="str">
        <f>VLOOKUP(E518,'Grouping Master'!A$2:H$102,8)</f>
        <v>26-40 Years</v>
      </c>
      <c r="L518" t="s">
        <v>795</v>
      </c>
      <c r="M518" t="s">
        <v>747</v>
      </c>
      <c r="N518" t="s">
        <v>776</v>
      </c>
      <c r="O518" t="s">
        <v>765</v>
      </c>
      <c r="P518">
        <f t="shared" si="150"/>
        <v>700000</v>
      </c>
      <c r="Q518" t="str">
        <f t="shared" si="151"/>
        <v>500001-700000</v>
      </c>
    </row>
    <row r="519" spans="1:17" x14ac:dyDescent="0.25">
      <c r="A519" s="2">
        <v>41144</v>
      </c>
      <c r="B519" t="str">
        <f t="shared" si="148"/>
        <v>August</v>
      </c>
      <c r="C519">
        <f t="shared" si="149"/>
        <v>2012</v>
      </c>
      <c r="D519" t="s">
        <v>581</v>
      </c>
      <c r="E519">
        <v>28</v>
      </c>
      <c r="F519" t="s">
        <v>10</v>
      </c>
      <c r="G519" t="s">
        <v>11</v>
      </c>
      <c r="H519" t="s">
        <v>213</v>
      </c>
      <c r="I519" s="3">
        <v>15021</v>
      </c>
      <c r="J519" s="3">
        <f t="shared" si="142"/>
        <v>450630</v>
      </c>
      <c r="K519" t="str">
        <f>VLOOKUP(E519,'Grouping Master'!A$2:H$102,8)</f>
        <v>26-40 Years</v>
      </c>
      <c r="L519" t="s">
        <v>795</v>
      </c>
      <c r="M519" t="s">
        <v>747</v>
      </c>
      <c r="N519" t="s">
        <v>776</v>
      </c>
      <c r="O519" t="s">
        <v>765</v>
      </c>
      <c r="P519">
        <f t="shared" si="150"/>
        <v>700000</v>
      </c>
      <c r="Q519" t="str">
        <f t="shared" si="151"/>
        <v>500001-700000</v>
      </c>
    </row>
    <row r="520" spans="1:17" x14ac:dyDescent="0.25">
      <c r="A520" s="2">
        <v>41135</v>
      </c>
      <c r="B520" t="str">
        <f t="shared" si="148"/>
        <v>August</v>
      </c>
      <c r="C520">
        <f t="shared" si="149"/>
        <v>2012</v>
      </c>
      <c r="D520" t="s">
        <v>582</v>
      </c>
      <c r="E520">
        <v>27</v>
      </c>
      <c r="F520" t="s">
        <v>10</v>
      </c>
      <c r="G520" t="s">
        <v>11</v>
      </c>
      <c r="H520" t="s">
        <v>213</v>
      </c>
      <c r="I520" s="3">
        <f t="shared" ref="I520" si="154">I519*0.98</f>
        <v>14720.58</v>
      </c>
      <c r="J520" s="3">
        <f t="shared" si="142"/>
        <v>441617.4</v>
      </c>
      <c r="K520" t="str">
        <f>VLOOKUP(E520,'Grouping Master'!A$2:H$102,8)</f>
        <v>26-40 Years</v>
      </c>
      <c r="L520" t="s">
        <v>795</v>
      </c>
      <c r="M520" t="s">
        <v>747</v>
      </c>
      <c r="N520" t="s">
        <v>776</v>
      </c>
      <c r="O520" t="s">
        <v>765</v>
      </c>
      <c r="P520">
        <f t="shared" si="150"/>
        <v>700000</v>
      </c>
      <c r="Q520" t="str">
        <f t="shared" si="151"/>
        <v>500001-700000</v>
      </c>
    </row>
    <row r="521" spans="1:17" x14ac:dyDescent="0.25">
      <c r="A521" s="2">
        <v>41048</v>
      </c>
      <c r="B521" t="str">
        <f t="shared" si="148"/>
        <v>May</v>
      </c>
      <c r="C521">
        <f t="shared" si="149"/>
        <v>2012</v>
      </c>
      <c r="D521" t="s">
        <v>583</v>
      </c>
      <c r="E521">
        <v>28</v>
      </c>
      <c r="F521" t="s">
        <v>10</v>
      </c>
      <c r="G521" t="s">
        <v>11</v>
      </c>
      <c r="H521" t="s">
        <v>213</v>
      </c>
      <c r="I521" s="3">
        <v>15022</v>
      </c>
      <c r="J521" s="3">
        <f t="shared" si="142"/>
        <v>450660</v>
      </c>
      <c r="K521" t="str">
        <f>VLOOKUP(E521,'Grouping Master'!A$2:H$102,8)</f>
        <v>26-40 Years</v>
      </c>
      <c r="L521" t="s">
        <v>795</v>
      </c>
      <c r="M521" t="s">
        <v>747</v>
      </c>
      <c r="N521" t="s">
        <v>776</v>
      </c>
      <c r="O521" t="s">
        <v>765</v>
      </c>
      <c r="P521">
        <f t="shared" si="150"/>
        <v>700000</v>
      </c>
      <c r="Q521" t="str">
        <f t="shared" si="151"/>
        <v>500001-700000</v>
      </c>
    </row>
    <row r="522" spans="1:17" x14ac:dyDescent="0.25">
      <c r="A522" s="2">
        <v>41071</v>
      </c>
      <c r="B522" t="str">
        <f t="shared" si="148"/>
        <v>June</v>
      </c>
      <c r="C522">
        <f t="shared" si="149"/>
        <v>2012</v>
      </c>
      <c r="D522" t="s">
        <v>584</v>
      </c>
      <c r="E522">
        <v>27</v>
      </c>
      <c r="F522" t="s">
        <v>10</v>
      </c>
      <c r="G522" t="s">
        <v>11</v>
      </c>
      <c r="H522" t="s">
        <v>213</v>
      </c>
      <c r="I522" s="3">
        <f t="shared" ref="I522" si="155">I521*0.98</f>
        <v>14721.56</v>
      </c>
      <c r="J522" s="3">
        <f t="shared" ref="J522:J525" si="156">I522*25</f>
        <v>368039</v>
      </c>
      <c r="K522" t="str">
        <f>VLOOKUP(E522,'Grouping Master'!A$2:H$102,8)</f>
        <v>26-40 Years</v>
      </c>
      <c r="L522" t="s">
        <v>795</v>
      </c>
      <c r="M522" t="s">
        <v>747</v>
      </c>
      <c r="N522" t="s">
        <v>776</v>
      </c>
      <c r="O522" t="s">
        <v>765</v>
      </c>
      <c r="P522">
        <f t="shared" si="150"/>
        <v>700000</v>
      </c>
      <c r="Q522" t="str">
        <f t="shared" si="151"/>
        <v>500001-700000</v>
      </c>
    </row>
    <row r="523" spans="1:17" x14ac:dyDescent="0.25">
      <c r="A523" s="2">
        <v>41038</v>
      </c>
      <c r="B523" t="str">
        <f t="shared" si="148"/>
        <v>May</v>
      </c>
      <c r="C523">
        <f t="shared" si="149"/>
        <v>2012</v>
      </c>
      <c r="D523" t="s">
        <v>585</v>
      </c>
      <c r="E523">
        <v>28</v>
      </c>
      <c r="F523" t="s">
        <v>10</v>
      </c>
      <c r="G523" t="s">
        <v>11</v>
      </c>
      <c r="H523" t="s">
        <v>213</v>
      </c>
      <c r="I523" s="3">
        <v>15012</v>
      </c>
      <c r="J523" s="3">
        <f t="shared" si="156"/>
        <v>375300</v>
      </c>
      <c r="K523" t="str">
        <f>VLOOKUP(E523,'Grouping Master'!A$2:H$102,8)</f>
        <v>26-40 Years</v>
      </c>
      <c r="L523" t="s">
        <v>795</v>
      </c>
      <c r="M523" t="s">
        <v>747</v>
      </c>
      <c r="N523" t="s">
        <v>776</v>
      </c>
      <c r="O523" t="s">
        <v>765</v>
      </c>
      <c r="P523">
        <f t="shared" si="150"/>
        <v>700000</v>
      </c>
      <c r="Q523" t="str">
        <f t="shared" si="151"/>
        <v>500001-700000</v>
      </c>
    </row>
    <row r="524" spans="1:17" x14ac:dyDescent="0.25">
      <c r="A524" s="2">
        <v>41029</v>
      </c>
      <c r="B524" t="str">
        <f t="shared" si="148"/>
        <v>April</v>
      </c>
      <c r="C524">
        <f t="shared" si="149"/>
        <v>2012</v>
      </c>
      <c r="D524" t="s">
        <v>586</v>
      </c>
      <c r="E524">
        <v>27</v>
      </c>
      <c r="F524" t="s">
        <v>10</v>
      </c>
      <c r="G524" t="s">
        <v>11</v>
      </c>
      <c r="H524" t="s">
        <v>213</v>
      </c>
      <c r="I524" s="3">
        <f t="shared" ref="I524" si="157">I523*0.98</f>
        <v>14711.76</v>
      </c>
      <c r="J524" s="3">
        <f t="shared" si="156"/>
        <v>367794</v>
      </c>
      <c r="K524" t="str">
        <f>VLOOKUP(E524,'Grouping Master'!A$2:H$102,8)</f>
        <v>26-40 Years</v>
      </c>
      <c r="L524" t="s">
        <v>795</v>
      </c>
      <c r="M524" t="s">
        <v>750</v>
      </c>
      <c r="N524" t="s">
        <v>768</v>
      </c>
      <c r="O524" t="s">
        <v>746</v>
      </c>
      <c r="P524">
        <f t="shared" si="150"/>
        <v>700000</v>
      </c>
      <c r="Q524" t="str">
        <f t="shared" si="151"/>
        <v>500001-700000</v>
      </c>
    </row>
    <row r="525" spans="1:17" x14ac:dyDescent="0.25">
      <c r="A525" s="2">
        <v>41142</v>
      </c>
      <c r="B525" t="str">
        <f t="shared" si="148"/>
        <v>August</v>
      </c>
      <c r="C525">
        <f t="shared" si="149"/>
        <v>2012</v>
      </c>
      <c r="D525" t="s">
        <v>587</v>
      </c>
      <c r="E525">
        <v>28</v>
      </c>
      <c r="F525" t="s">
        <v>10</v>
      </c>
      <c r="G525" t="s">
        <v>11</v>
      </c>
      <c r="H525" t="s">
        <v>213</v>
      </c>
      <c r="I525" s="3">
        <v>15013</v>
      </c>
      <c r="J525" s="3">
        <f t="shared" si="156"/>
        <v>375325</v>
      </c>
      <c r="K525" t="str">
        <f>VLOOKUP(E525,'Grouping Master'!A$2:H$102,8)</f>
        <v>26-40 Years</v>
      </c>
      <c r="L525" t="s">
        <v>795</v>
      </c>
      <c r="M525" t="s">
        <v>750</v>
      </c>
      <c r="N525" t="s">
        <v>773</v>
      </c>
      <c r="O525" t="s">
        <v>746</v>
      </c>
      <c r="P525">
        <f t="shared" si="150"/>
        <v>700000</v>
      </c>
      <c r="Q525" t="str">
        <f t="shared" si="151"/>
        <v>500001-700000</v>
      </c>
    </row>
    <row r="526" spans="1:17" x14ac:dyDescent="0.25">
      <c r="A526" s="2">
        <v>41033</v>
      </c>
      <c r="B526" t="str">
        <f t="shared" si="148"/>
        <v>May</v>
      </c>
      <c r="C526">
        <f t="shared" si="149"/>
        <v>2012</v>
      </c>
      <c r="D526" t="s">
        <v>588</v>
      </c>
      <c r="E526">
        <v>46</v>
      </c>
      <c r="F526" t="s">
        <v>10</v>
      </c>
      <c r="G526" t="s">
        <v>11</v>
      </c>
      <c r="H526" t="s">
        <v>213</v>
      </c>
      <c r="I526" s="3">
        <f t="shared" ref="I526" si="158">I525*0.98</f>
        <v>14712.74</v>
      </c>
      <c r="J526" s="3">
        <f t="shared" si="142"/>
        <v>441382.2</v>
      </c>
      <c r="K526" t="str">
        <f>VLOOKUP(E526,'Grouping Master'!A$2:H$102,8)</f>
        <v>41-50 Years</v>
      </c>
      <c r="L526" t="s">
        <v>795</v>
      </c>
      <c r="M526" t="s">
        <v>774</v>
      </c>
      <c r="N526" t="s">
        <v>775</v>
      </c>
      <c r="O526" t="s">
        <v>746</v>
      </c>
      <c r="P526">
        <f t="shared" si="150"/>
        <v>1500000</v>
      </c>
      <c r="Q526" t="str">
        <f t="shared" si="151"/>
        <v>700001-1500000</v>
      </c>
    </row>
    <row r="527" spans="1:17" x14ac:dyDescent="0.25">
      <c r="A527" s="2">
        <v>41060</v>
      </c>
      <c r="B527" t="str">
        <f t="shared" si="148"/>
        <v>May</v>
      </c>
      <c r="C527">
        <f t="shared" si="149"/>
        <v>2012</v>
      </c>
      <c r="D527" t="s">
        <v>589</v>
      </c>
      <c r="E527">
        <v>47</v>
      </c>
      <c r="F527" t="s">
        <v>7</v>
      </c>
      <c r="G527" t="s">
        <v>11</v>
      </c>
      <c r="H527" t="s">
        <v>213</v>
      </c>
      <c r="I527" s="3">
        <v>15014</v>
      </c>
      <c r="J527" s="3">
        <f t="shared" si="142"/>
        <v>450420</v>
      </c>
      <c r="K527" t="str">
        <f>VLOOKUP(E527,'Grouping Master'!A$2:H$102,8)</f>
        <v>41-50 Years</v>
      </c>
      <c r="L527" t="s">
        <v>795</v>
      </c>
      <c r="M527" t="s">
        <v>752</v>
      </c>
      <c r="N527" t="s">
        <v>788</v>
      </c>
      <c r="O527" t="s">
        <v>746</v>
      </c>
      <c r="P527">
        <f t="shared" si="150"/>
        <v>1500000</v>
      </c>
      <c r="Q527" t="str">
        <f t="shared" si="151"/>
        <v>700001-1500000</v>
      </c>
    </row>
    <row r="528" spans="1:17" x14ac:dyDescent="0.25">
      <c r="A528" s="2">
        <v>41063</v>
      </c>
      <c r="B528" t="str">
        <f t="shared" si="148"/>
        <v>June</v>
      </c>
      <c r="C528">
        <f t="shared" si="149"/>
        <v>2012</v>
      </c>
      <c r="D528" t="s">
        <v>590</v>
      </c>
      <c r="E528">
        <v>48</v>
      </c>
      <c r="F528" t="s">
        <v>10</v>
      </c>
      <c r="G528" t="s">
        <v>11</v>
      </c>
      <c r="H528" t="s">
        <v>213</v>
      </c>
      <c r="I528" s="3">
        <f t="shared" ref="I528" si="159">I527*0.98</f>
        <v>14713.72</v>
      </c>
      <c r="J528" s="3">
        <f t="shared" si="142"/>
        <v>441411.6</v>
      </c>
      <c r="K528" t="str">
        <f>VLOOKUP(E528,'Grouping Master'!A$2:H$102,8)</f>
        <v>41-50 Years</v>
      </c>
      <c r="L528" t="s">
        <v>795</v>
      </c>
      <c r="M528" t="s">
        <v>752</v>
      </c>
      <c r="N528" t="s">
        <v>792</v>
      </c>
      <c r="O528" t="s">
        <v>765</v>
      </c>
      <c r="P528">
        <f t="shared" si="150"/>
        <v>1500000</v>
      </c>
      <c r="Q528" t="str">
        <f t="shared" si="151"/>
        <v>700001-1500000</v>
      </c>
    </row>
    <row r="529" spans="1:17" x14ac:dyDescent="0.25">
      <c r="A529" s="2">
        <v>41046</v>
      </c>
      <c r="B529" t="str">
        <f t="shared" si="148"/>
        <v>May</v>
      </c>
      <c r="C529">
        <f t="shared" si="149"/>
        <v>2012</v>
      </c>
      <c r="D529" t="s">
        <v>591</v>
      </c>
      <c r="E529">
        <v>27</v>
      </c>
      <c r="F529" t="s">
        <v>10</v>
      </c>
      <c r="G529" t="s">
        <v>11</v>
      </c>
      <c r="H529" t="s">
        <v>213</v>
      </c>
      <c r="I529" s="3">
        <v>15015</v>
      </c>
      <c r="J529" s="3">
        <f t="shared" si="142"/>
        <v>450450</v>
      </c>
      <c r="K529" t="str">
        <f>VLOOKUP(E529,'Grouping Master'!A$2:H$102,8)</f>
        <v>26-40 Years</v>
      </c>
      <c r="L529" t="s">
        <v>795</v>
      </c>
      <c r="M529" t="s">
        <v>745</v>
      </c>
      <c r="N529" t="s">
        <v>785</v>
      </c>
      <c r="O529" t="s">
        <v>749</v>
      </c>
      <c r="P529">
        <f t="shared" si="150"/>
        <v>700000</v>
      </c>
      <c r="Q529" t="str">
        <f t="shared" si="151"/>
        <v>500001-700000</v>
      </c>
    </row>
    <row r="530" spans="1:17" x14ac:dyDescent="0.25">
      <c r="A530" s="2">
        <v>41126</v>
      </c>
      <c r="B530" t="str">
        <f t="shared" si="148"/>
        <v>August</v>
      </c>
      <c r="C530">
        <f t="shared" si="149"/>
        <v>2012</v>
      </c>
      <c r="D530" t="s">
        <v>592</v>
      </c>
      <c r="E530">
        <v>28</v>
      </c>
      <c r="F530" t="s">
        <v>10</v>
      </c>
      <c r="G530" t="s">
        <v>11</v>
      </c>
      <c r="H530" t="s">
        <v>213</v>
      </c>
      <c r="I530" s="3">
        <f t="shared" ref="I530" si="160">I529*0.98</f>
        <v>14714.699999999999</v>
      </c>
      <c r="J530" s="3">
        <f t="shared" si="142"/>
        <v>441440.99999999994</v>
      </c>
      <c r="K530" t="str">
        <f>VLOOKUP(E530,'Grouping Master'!A$2:H$102,8)</f>
        <v>26-40 Years</v>
      </c>
      <c r="L530" t="s">
        <v>795</v>
      </c>
      <c r="M530" t="s">
        <v>750</v>
      </c>
      <c r="N530" t="s">
        <v>751</v>
      </c>
      <c r="O530" t="s">
        <v>746</v>
      </c>
      <c r="P530">
        <f t="shared" si="150"/>
        <v>700000</v>
      </c>
      <c r="Q530" t="str">
        <f t="shared" si="151"/>
        <v>500001-700000</v>
      </c>
    </row>
    <row r="531" spans="1:17" x14ac:dyDescent="0.25">
      <c r="A531" s="2">
        <v>41127</v>
      </c>
      <c r="B531" t="str">
        <f t="shared" si="148"/>
        <v>August</v>
      </c>
      <c r="C531">
        <f t="shared" si="149"/>
        <v>2012</v>
      </c>
      <c r="D531" t="s">
        <v>593</v>
      </c>
      <c r="E531">
        <v>27</v>
      </c>
      <c r="F531" t="s">
        <v>10</v>
      </c>
      <c r="G531" t="s">
        <v>11</v>
      </c>
      <c r="H531" t="s">
        <v>213</v>
      </c>
      <c r="I531" s="3">
        <v>15016</v>
      </c>
      <c r="J531" s="3">
        <f t="shared" si="142"/>
        <v>450480</v>
      </c>
      <c r="K531" t="str">
        <f>VLOOKUP(E531,'Grouping Master'!A$2:H$102,8)</f>
        <v>26-40 Years</v>
      </c>
      <c r="L531" t="s">
        <v>795</v>
      </c>
      <c r="M531" t="s">
        <v>750</v>
      </c>
      <c r="N531" t="s">
        <v>753</v>
      </c>
      <c r="O531" t="s">
        <v>746</v>
      </c>
      <c r="P531">
        <f t="shared" si="150"/>
        <v>700000</v>
      </c>
      <c r="Q531" t="str">
        <f t="shared" si="151"/>
        <v>500001-700000</v>
      </c>
    </row>
    <row r="532" spans="1:17" x14ac:dyDescent="0.25">
      <c r="A532" s="2">
        <v>41106</v>
      </c>
      <c r="B532" t="str">
        <f t="shared" si="148"/>
        <v>July</v>
      </c>
      <c r="C532">
        <f t="shared" si="149"/>
        <v>2012</v>
      </c>
      <c r="D532" t="s">
        <v>594</v>
      </c>
      <c r="E532">
        <v>28</v>
      </c>
      <c r="F532" t="s">
        <v>10</v>
      </c>
      <c r="G532" t="s">
        <v>11</v>
      </c>
      <c r="H532" t="s">
        <v>213</v>
      </c>
      <c r="I532" s="3">
        <f t="shared" ref="I532" si="161">I531*0.98</f>
        <v>14715.68</v>
      </c>
      <c r="J532" s="3">
        <f t="shared" si="142"/>
        <v>441470.4</v>
      </c>
      <c r="K532" t="str">
        <f>VLOOKUP(E532,'Grouping Master'!A$2:H$102,8)</f>
        <v>26-40 Years</v>
      </c>
      <c r="L532" t="s">
        <v>795</v>
      </c>
      <c r="M532" t="s">
        <v>750</v>
      </c>
      <c r="N532" t="s">
        <v>790</v>
      </c>
      <c r="O532" t="s">
        <v>746</v>
      </c>
      <c r="P532">
        <f t="shared" si="150"/>
        <v>700000</v>
      </c>
      <c r="Q532" t="str">
        <f t="shared" si="151"/>
        <v>500001-700000</v>
      </c>
    </row>
    <row r="533" spans="1:17" x14ac:dyDescent="0.25">
      <c r="A533" s="2">
        <v>41145</v>
      </c>
      <c r="B533" t="str">
        <f t="shared" si="148"/>
        <v>August</v>
      </c>
      <c r="C533">
        <f t="shared" si="149"/>
        <v>2012</v>
      </c>
      <c r="D533" t="s">
        <v>595</v>
      </c>
      <c r="E533">
        <v>27</v>
      </c>
      <c r="F533" t="s">
        <v>10</v>
      </c>
      <c r="G533" t="s">
        <v>11</v>
      </c>
      <c r="H533" t="s">
        <v>213</v>
      </c>
      <c r="I533" s="3">
        <v>15017</v>
      </c>
      <c r="J533" s="3">
        <f t="shared" si="142"/>
        <v>450510</v>
      </c>
      <c r="K533" t="str">
        <f>VLOOKUP(E533,'Grouping Master'!A$2:H$102,8)</f>
        <v>26-40 Years</v>
      </c>
      <c r="L533" t="s">
        <v>795</v>
      </c>
      <c r="M533" t="s">
        <v>750</v>
      </c>
      <c r="N533" t="s">
        <v>768</v>
      </c>
      <c r="O533" t="s">
        <v>746</v>
      </c>
      <c r="P533">
        <f t="shared" si="150"/>
        <v>700000</v>
      </c>
      <c r="Q533" t="str">
        <f t="shared" si="151"/>
        <v>500001-700000</v>
      </c>
    </row>
    <row r="534" spans="1:17" x14ac:dyDescent="0.25">
      <c r="A534" s="2">
        <v>41050</v>
      </c>
      <c r="B534" t="str">
        <f t="shared" si="148"/>
        <v>May</v>
      </c>
      <c r="C534">
        <f t="shared" si="149"/>
        <v>2012</v>
      </c>
      <c r="D534" t="s">
        <v>596</v>
      </c>
      <c r="E534">
        <v>28</v>
      </c>
      <c r="F534" t="s">
        <v>10</v>
      </c>
      <c r="G534" t="s">
        <v>11</v>
      </c>
      <c r="H534" t="s">
        <v>213</v>
      </c>
      <c r="I534" s="3">
        <f t="shared" ref="I534" si="162">I533*0.98</f>
        <v>14716.66</v>
      </c>
      <c r="J534" s="3">
        <f t="shared" si="142"/>
        <v>441499.8</v>
      </c>
      <c r="K534" t="str">
        <f>VLOOKUP(E534,'Grouping Master'!A$2:H$102,8)</f>
        <v>26-40 Years</v>
      </c>
      <c r="L534" t="s">
        <v>795</v>
      </c>
      <c r="M534" t="s">
        <v>750</v>
      </c>
      <c r="N534" t="s">
        <v>773</v>
      </c>
      <c r="O534" t="s">
        <v>746</v>
      </c>
      <c r="P534">
        <f t="shared" si="150"/>
        <v>700000</v>
      </c>
      <c r="Q534" t="str">
        <f t="shared" si="151"/>
        <v>500001-700000</v>
      </c>
    </row>
    <row r="535" spans="1:17" x14ac:dyDescent="0.25">
      <c r="A535" s="2">
        <v>41148</v>
      </c>
      <c r="B535" t="str">
        <f t="shared" si="148"/>
        <v>August</v>
      </c>
      <c r="C535">
        <f t="shared" si="149"/>
        <v>2012</v>
      </c>
      <c r="D535" t="s">
        <v>597</v>
      </c>
      <c r="E535">
        <v>27</v>
      </c>
      <c r="F535" t="s">
        <v>10</v>
      </c>
      <c r="G535" t="s">
        <v>11</v>
      </c>
      <c r="H535" t="s">
        <v>213</v>
      </c>
      <c r="I535" s="3">
        <v>15018</v>
      </c>
      <c r="J535" s="3">
        <f t="shared" si="142"/>
        <v>450540</v>
      </c>
      <c r="K535" t="str">
        <f>VLOOKUP(E535,'Grouping Master'!A$2:H$102,8)</f>
        <v>26-40 Years</v>
      </c>
      <c r="L535" t="s">
        <v>795</v>
      </c>
      <c r="M535" t="s">
        <v>767</v>
      </c>
      <c r="N535" t="s">
        <v>767</v>
      </c>
      <c r="O535" t="s">
        <v>749</v>
      </c>
      <c r="P535">
        <f t="shared" si="150"/>
        <v>700000</v>
      </c>
      <c r="Q535" t="str">
        <f t="shared" si="151"/>
        <v>500001-700000</v>
      </c>
    </row>
    <row r="536" spans="1:17" x14ac:dyDescent="0.25">
      <c r="A536" s="2">
        <v>41019</v>
      </c>
      <c r="B536" t="str">
        <f t="shared" si="148"/>
        <v>April</v>
      </c>
      <c r="C536">
        <f t="shared" si="149"/>
        <v>2012</v>
      </c>
      <c r="D536" t="s">
        <v>598</v>
      </c>
      <c r="E536">
        <v>28</v>
      </c>
      <c r="F536" t="s">
        <v>10</v>
      </c>
      <c r="G536" t="s">
        <v>11</v>
      </c>
      <c r="H536" t="s">
        <v>213</v>
      </c>
      <c r="I536" s="3">
        <f t="shared" ref="I536" si="163">I535*0.98</f>
        <v>14717.64</v>
      </c>
      <c r="J536" s="3">
        <f t="shared" si="142"/>
        <v>441529.19999999995</v>
      </c>
      <c r="K536" t="str">
        <f>VLOOKUP(E536,'Grouping Master'!A$2:H$102,8)</f>
        <v>26-40 Years</v>
      </c>
      <c r="L536" t="s">
        <v>795</v>
      </c>
      <c r="M536" t="s">
        <v>763</v>
      </c>
      <c r="N536" t="s">
        <v>764</v>
      </c>
      <c r="O536" t="s">
        <v>765</v>
      </c>
      <c r="P536">
        <f t="shared" si="150"/>
        <v>700000</v>
      </c>
      <c r="Q536" t="str">
        <f t="shared" si="151"/>
        <v>500001-700000</v>
      </c>
    </row>
    <row r="537" spans="1:17" x14ac:dyDescent="0.25">
      <c r="A537" s="2">
        <v>41065</v>
      </c>
      <c r="B537" t="str">
        <f t="shared" si="148"/>
        <v>June</v>
      </c>
      <c r="C537">
        <f t="shared" si="149"/>
        <v>2012</v>
      </c>
      <c r="D537" t="s">
        <v>599</v>
      </c>
      <c r="E537">
        <v>46</v>
      </c>
      <c r="F537" t="s">
        <v>10</v>
      </c>
      <c r="G537" t="s">
        <v>11</v>
      </c>
      <c r="H537" t="s">
        <v>213</v>
      </c>
      <c r="I537" s="3">
        <v>15019</v>
      </c>
      <c r="J537" s="3">
        <f t="shared" si="142"/>
        <v>450570</v>
      </c>
      <c r="K537" t="str">
        <f>VLOOKUP(E537,'Grouping Master'!A$2:H$102,8)</f>
        <v>41-50 Years</v>
      </c>
      <c r="L537" t="s">
        <v>795</v>
      </c>
      <c r="M537" t="s">
        <v>758</v>
      </c>
      <c r="N537" t="s">
        <v>769</v>
      </c>
      <c r="O537" t="s">
        <v>749</v>
      </c>
      <c r="P537">
        <f t="shared" si="150"/>
        <v>1500000</v>
      </c>
      <c r="Q537" t="str">
        <f t="shared" si="151"/>
        <v>700001-1500000</v>
      </c>
    </row>
    <row r="538" spans="1:17" x14ac:dyDescent="0.25">
      <c r="A538" s="2">
        <v>41050</v>
      </c>
      <c r="B538" t="str">
        <f t="shared" si="148"/>
        <v>May</v>
      </c>
      <c r="C538">
        <f t="shared" si="149"/>
        <v>2012</v>
      </c>
      <c r="D538" t="s">
        <v>600</v>
      </c>
      <c r="E538">
        <v>47</v>
      </c>
      <c r="F538" t="s">
        <v>7</v>
      </c>
      <c r="G538" t="s">
        <v>11</v>
      </c>
      <c r="H538" t="s">
        <v>213</v>
      </c>
      <c r="I538" s="3">
        <f t="shared" ref="I538" si="164">I537*0.98</f>
        <v>14718.619999999999</v>
      </c>
      <c r="J538" s="3">
        <f t="shared" si="142"/>
        <v>441558.6</v>
      </c>
      <c r="K538" t="str">
        <f>VLOOKUP(E538,'Grouping Master'!A$2:H$102,8)</f>
        <v>41-50 Years</v>
      </c>
      <c r="L538" t="s">
        <v>795</v>
      </c>
      <c r="M538" t="s">
        <v>758</v>
      </c>
      <c r="N538" t="s">
        <v>783</v>
      </c>
      <c r="O538" t="s">
        <v>749</v>
      </c>
      <c r="P538">
        <f t="shared" si="150"/>
        <v>1500000</v>
      </c>
      <c r="Q538" t="str">
        <f t="shared" si="151"/>
        <v>700001-1500000</v>
      </c>
    </row>
    <row r="539" spans="1:17" x14ac:dyDescent="0.25">
      <c r="A539" s="2">
        <v>41008</v>
      </c>
      <c r="B539" t="str">
        <f t="shared" si="148"/>
        <v>April</v>
      </c>
      <c r="C539">
        <f t="shared" si="149"/>
        <v>2012</v>
      </c>
      <c r="D539" t="s">
        <v>601</v>
      </c>
      <c r="E539">
        <v>48</v>
      </c>
      <c r="F539" t="s">
        <v>10</v>
      </c>
      <c r="G539" t="s">
        <v>11</v>
      </c>
      <c r="H539" t="s">
        <v>213</v>
      </c>
      <c r="I539" s="3">
        <v>15020</v>
      </c>
      <c r="J539" s="3">
        <f t="shared" si="142"/>
        <v>450600</v>
      </c>
      <c r="K539" t="str">
        <f>VLOOKUP(E539,'Grouping Master'!A$2:H$102,8)</f>
        <v>41-50 Years</v>
      </c>
      <c r="L539" t="s">
        <v>795</v>
      </c>
      <c r="M539" t="s">
        <v>758</v>
      </c>
      <c r="N539" t="s">
        <v>759</v>
      </c>
      <c r="O539" t="s">
        <v>749</v>
      </c>
      <c r="P539">
        <f t="shared" si="150"/>
        <v>1500000</v>
      </c>
      <c r="Q539" t="str">
        <f t="shared" si="151"/>
        <v>700001-1500000</v>
      </c>
    </row>
    <row r="540" spans="1:17" x14ac:dyDescent="0.25">
      <c r="A540" s="2">
        <v>41127</v>
      </c>
      <c r="B540" t="str">
        <f t="shared" si="148"/>
        <v>August</v>
      </c>
      <c r="C540">
        <f t="shared" si="149"/>
        <v>2012</v>
      </c>
      <c r="D540" t="s">
        <v>602</v>
      </c>
      <c r="E540">
        <v>27</v>
      </c>
      <c r="F540" t="s">
        <v>10</v>
      </c>
      <c r="G540" t="s">
        <v>11</v>
      </c>
      <c r="H540" t="s">
        <v>213</v>
      </c>
      <c r="I540" s="3">
        <f t="shared" ref="I540" si="165">I539*0.98</f>
        <v>14719.6</v>
      </c>
      <c r="J540" s="3">
        <f t="shared" si="142"/>
        <v>441588</v>
      </c>
      <c r="K540" t="str">
        <f>VLOOKUP(E540,'Grouping Master'!A$2:H$102,8)</f>
        <v>26-40 Years</v>
      </c>
      <c r="L540" t="s">
        <v>795</v>
      </c>
      <c r="M540" t="s">
        <v>777</v>
      </c>
      <c r="N540" t="s">
        <v>778</v>
      </c>
      <c r="O540" t="s">
        <v>749</v>
      </c>
      <c r="P540">
        <f t="shared" si="150"/>
        <v>700000</v>
      </c>
      <c r="Q540" t="str">
        <f t="shared" si="151"/>
        <v>500001-700000</v>
      </c>
    </row>
    <row r="541" spans="1:17" x14ac:dyDescent="0.25">
      <c r="A541" s="2">
        <v>41138</v>
      </c>
      <c r="B541" t="str">
        <f t="shared" si="148"/>
        <v>August</v>
      </c>
      <c r="C541">
        <f t="shared" si="149"/>
        <v>2012</v>
      </c>
      <c r="D541" t="s">
        <v>603</v>
      </c>
      <c r="E541">
        <v>28</v>
      </c>
      <c r="F541" t="s">
        <v>10</v>
      </c>
      <c r="G541" t="s">
        <v>11</v>
      </c>
      <c r="H541" t="s">
        <v>213</v>
      </c>
      <c r="I541" s="3">
        <v>15021</v>
      </c>
      <c r="J541" s="3">
        <f t="shared" si="142"/>
        <v>450630</v>
      </c>
      <c r="K541" t="str">
        <f>VLOOKUP(E541,'Grouping Master'!A$2:H$102,8)</f>
        <v>26-40 Years</v>
      </c>
      <c r="L541" t="s">
        <v>795</v>
      </c>
      <c r="M541" t="s">
        <v>762</v>
      </c>
      <c r="N541" t="s">
        <v>784</v>
      </c>
      <c r="O541" t="s">
        <v>746</v>
      </c>
      <c r="P541">
        <f t="shared" si="150"/>
        <v>700000</v>
      </c>
      <c r="Q541" t="str">
        <f t="shared" si="151"/>
        <v>500001-700000</v>
      </c>
    </row>
    <row r="542" spans="1:17" x14ac:dyDescent="0.25">
      <c r="A542" s="2">
        <v>41043</v>
      </c>
      <c r="B542" t="str">
        <f t="shared" si="148"/>
        <v>May</v>
      </c>
      <c r="C542">
        <f t="shared" si="149"/>
        <v>2012</v>
      </c>
      <c r="D542" t="s">
        <v>604</v>
      </c>
      <c r="E542">
        <v>27</v>
      </c>
      <c r="F542" t="s">
        <v>10</v>
      </c>
      <c r="G542" t="s">
        <v>11</v>
      </c>
      <c r="H542" t="s">
        <v>213</v>
      </c>
      <c r="I542" s="3">
        <f t="shared" ref="I542" si="166">I541*0.98</f>
        <v>14720.58</v>
      </c>
      <c r="J542" s="3">
        <f t="shared" si="142"/>
        <v>441617.4</v>
      </c>
      <c r="K542" t="str">
        <f>VLOOKUP(E542,'Grouping Master'!A$2:H$102,8)</f>
        <v>26-40 Years</v>
      </c>
      <c r="L542" t="s">
        <v>795</v>
      </c>
      <c r="M542" t="s">
        <v>762</v>
      </c>
      <c r="N542" t="s">
        <v>791</v>
      </c>
      <c r="O542" t="s">
        <v>746</v>
      </c>
      <c r="P542">
        <f t="shared" si="150"/>
        <v>700000</v>
      </c>
      <c r="Q542" t="str">
        <f t="shared" si="151"/>
        <v>500001-700000</v>
      </c>
    </row>
    <row r="543" spans="1:17" x14ac:dyDescent="0.25">
      <c r="A543" s="2">
        <v>41038</v>
      </c>
      <c r="B543" t="str">
        <f t="shared" si="148"/>
        <v>May</v>
      </c>
      <c r="C543">
        <f t="shared" si="149"/>
        <v>2012</v>
      </c>
      <c r="D543" t="s">
        <v>605</v>
      </c>
      <c r="E543">
        <v>28</v>
      </c>
      <c r="F543" t="s">
        <v>10</v>
      </c>
      <c r="G543" t="s">
        <v>11</v>
      </c>
      <c r="H543" t="s">
        <v>213</v>
      </c>
      <c r="I543" s="3">
        <v>15022</v>
      </c>
      <c r="J543" s="3">
        <f t="shared" si="142"/>
        <v>450660</v>
      </c>
      <c r="K543" t="str">
        <f>VLOOKUP(E543,'Grouping Master'!A$2:H$102,8)</f>
        <v>26-40 Years</v>
      </c>
      <c r="L543" t="s">
        <v>795</v>
      </c>
      <c r="M543" t="s">
        <v>760</v>
      </c>
      <c r="N543" t="s">
        <v>779</v>
      </c>
      <c r="O543" t="s">
        <v>765</v>
      </c>
      <c r="P543">
        <f t="shared" si="150"/>
        <v>700000</v>
      </c>
      <c r="Q543" t="str">
        <f t="shared" si="151"/>
        <v>500001-700000</v>
      </c>
    </row>
    <row r="544" spans="1:17" x14ac:dyDescent="0.25">
      <c r="A544" s="2">
        <v>41065</v>
      </c>
      <c r="B544" t="str">
        <f t="shared" si="148"/>
        <v>June</v>
      </c>
      <c r="C544">
        <f t="shared" si="149"/>
        <v>2012</v>
      </c>
      <c r="D544" t="s">
        <v>606</v>
      </c>
      <c r="E544">
        <v>35</v>
      </c>
      <c r="F544" t="s">
        <v>7</v>
      </c>
      <c r="G544" t="s">
        <v>11</v>
      </c>
      <c r="H544" t="s">
        <v>212</v>
      </c>
      <c r="I544" s="3">
        <f>I543*1.1</f>
        <v>16524.2</v>
      </c>
      <c r="J544" s="3">
        <f t="shared" si="142"/>
        <v>495726</v>
      </c>
      <c r="K544" t="str">
        <f>VLOOKUP(E544,'Grouping Master'!A$2:H$102,8)</f>
        <v>26-40 Years</v>
      </c>
      <c r="L544" t="s">
        <v>795</v>
      </c>
      <c r="M544" t="s">
        <v>760</v>
      </c>
      <c r="N544" t="s">
        <v>786</v>
      </c>
      <c r="O544" t="s">
        <v>746</v>
      </c>
      <c r="P544">
        <f t="shared" si="150"/>
        <v>700000</v>
      </c>
      <c r="Q544" t="str">
        <f t="shared" si="151"/>
        <v>500001-700000</v>
      </c>
    </row>
    <row r="545" spans="1:17" x14ac:dyDescent="0.25">
      <c r="A545" s="2">
        <v>41040</v>
      </c>
      <c r="B545" t="str">
        <f t="shared" si="148"/>
        <v>May</v>
      </c>
      <c r="C545">
        <f t="shared" si="149"/>
        <v>2012</v>
      </c>
      <c r="D545" t="s">
        <v>607</v>
      </c>
      <c r="E545">
        <v>36</v>
      </c>
      <c r="F545" t="s">
        <v>7</v>
      </c>
      <c r="G545" t="s">
        <v>11</v>
      </c>
      <c r="H545" t="s">
        <v>212</v>
      </c>
      <c r="I545" s="3">
        <f>I544*1.11</f>
        <v>18341.862000000001</v>
      </c>
      <c r="J545" s="3">
        <f t="shared" si="142"/>
        <v>550255.86</v>
      </c>
      <c r="K545" t="str">
        <f>VLOOKUP(E545,'Grouping Master'!A$2:H$102,8)</f>
        <v>26-40 Years</v>
      </c>
      <c r="L545" t="s">
        <v>795</v>
      </c>
      <c r="M545" t="s">
        <v>760</v>
      </c>
      <c r="N545" t="s">
        <v>793</v>
      </c>
      <c r="O545" t="s">
        <v>746</v>
      </c>
      <c r="P545">
        <f t="shared" si="150"/>
        <v>700000</v>
      </c>
      <c r="Q545" t="str">
        <f t="shared" si="151"/>
        <v>500001-700000</v>
      </c>
    </row>
    <row r="546" spans="1:17" x14ac:dyDescent="0.25">
      <c r="A546" s="2">
        <v>41126</v>
      </c>
      <c r="B546" t="str">
        <f t="shared" si="148"/>
        <v>August</v>
      </c>
      <c r="C546">
        <f t="shared" si="149"/>
        <v>2012</v>
      </c>
      <c r="D546" t="s">
        <v>608</v>
      </c>
      <c r="E546">
        <v>37</v>
      </c>
      <c r="F546" t="s">
        <v>7</v>
      </c>
      <c r="G546" t="s">
        <v>11</v>
      </c>
      <c r="H546" t="s">
        <v>212</v>
      </c>
      <c r="I546" s="3">
        <f t="shared" ref="I546" si="167">I545*1.1</f>
        <v>20176.048200000001</v>
      </c>
      <c r="J546" s="3">
        <f t="shared" si="142"/>
        <v>605281.446</v>
      </c>
      <c r="K546" t="str">
        <f>VLOOKUP(E546,'Grouping Master'!A$2:H$102,8)</f>
        <v>26-40 Years</v>
      </c>
      <c r="L546" t="s">
        <v>795</v>
      </c>
      <c r="M546" t="s">
        <v>756</v>
      </c>
      <c r="N546" t="s">
        <v>789</v>
      </c>
      <c r="O546" t="s">
        <v>746</v>
      </c>
      <c r="P546">
        <f t="shared" si="150"/>
        <v>700000</v>
      </c>
      <c r="Q546" t="str">
        <f t="shared" si="151"/>
        <v>500001-700000</v>
      </c>
    </row>
    <row r="547" spans="1:17" x14ac:dyDescent="0.25">
      <c r="A547" s="2">
        <v>41147</v>
      </c>
      <c r="B547" t="str">
        <f t="shared" si="148"/>
        <v>August</v>
      </c>
      <c r="C547">
        <f t="shared" si="149"/>
        <v>2012</v>
      </c>
      <c r="D547" t="s">
        <v>609</v>
      </c>
      <c r="E547">
        <v>38</v>
      </c>
      <c r="F547" t="s">
        <v>7</v>
      </c>
      <c r="G547" t="s">
        <v>11</v>
      </c>
      <c r="H547" t="s">
        <v>212</v>
      </c>
      <c r="I547" s="3">
        <f t="shared" ref="I547" si="168">I546*1.11</f>
        <v>22395.413502000003</v>
      </c>
      <c r="J547" s="3">
        <f t="shared" si="142"/>
        <v>671862.40506000014</v>
      </c>
      <c r="K547" t="str">
        <f>VLOOKUP(E547,'Grouping Master'!A$2:H$102,8)</f>
        <v>26-40 Years</v>
      </c>
      <c r="L547" t="s">
        <v>795</v>
      </c>
      <c r="M547" t="s">
        <v>756</v>
      </c>
      <c r="N547" t="s">
        <v>757</v>
      </c>
      <c r="O547" t="s">
        <v>746</v>
      </c>
      <c r="P547">
        <f t="shared" si="150"/>
        <v>700000</v>
      </c>
      <c r="Q547" t="str">
        <f t="shared" si="151"/>
        <v>500001-700000</v>
      </c>
    </row>
    <row r="548" spans="1:17" x14ac:dyDescent="0.25">
      <c r="A548" s="2">
        <v>41037</v>
      </c>
      <c r="B548" t="str">
        <f t="shared" si="148"/>
        <v>May</v>
      </c>
      <c r="C548">
        <f t="shared" si="149"/>
        <v>2012</v>
      </c>
      <c r="D548" t="s">
        <v>610</v>
      </c>
      <c r="E548">
        <v>39</v>
      </c>
      <c r="F548" t="s">
        <v>7</v>
      </c>
      <c r="G548" t="s">
        <v>11</v>
      </c>
      <c r="H548" t="s">
        <v>212</v>
      </c>
      <c r="I548" s="3">
        <f t="shared" ref="I548" si="169">I547*1.1</f>
        <v>24634.954852200004</v>
      </c>
      <c r="J548" s="3">
        <f t="shared" si="142"/>
        <v>739048.64556600014</v>
      </c>
      <c r="K548" t="str">
        <f>VLOOKUP(E548,'Grouping Master'!A$2:H$102,8)</f>
        <v>26-40 Years</v>
      </c>
      <c r="L548" t="s">
        <v>795</v>
      </c>
      <c r="M548" t="s">
        <v>747</v>
      </c>
      <c r="N548" t="s">
        <v>771</v>
      </c>
      <c r="O548" t="s">
        <v>749</v>
      </c>
      <c r="P548">
        <f t="shared" si="150"/>
        <v>700000</v>
      </c>
      <c r="Q548" t="str">
        <f t="shared" si="151"/>
        <v>500001-700000</v>
      </c>
    </row>
    <row r="549" spans="1:17" x14ac:dyDescent="0.25">
      <c r="A549" s="2">
        <v>41143</v>
      </c>
      <c r="B549" t="str">
        <f t="shared" si="148"/>
        <v>August</v>
      </c>
      <c r="C549">
        <f t="shared" si="149"/>
        <v>2012</v>
      </c>
      <c r="D549" t="s">
        <v>611</v>
      </c>
      <c r="E549">
        <v>40</v>
      </c>
      <c r="F549" t="s">
        <v>7</v>
      </c>
      <c r="G549" t="s">
        <v>11</v>
      </c>
      <c r="H549" t="s">
        <v>212</v>
      </c>
      <c r="I549" s="3">
        <f t="shared" ref="I549" si="170">I548*1.11</f>
        <v>27344.799885942008</v>
      </c>
      <c r="J549" s="3">
        <f t="shared" si="142"/>
        <v>820343.99657826021</v>
      </c>
      <c r="K549" t="str">
        <f>VLOOKUP(E549,'Grouping Master'!A$2:H$102,8)</f>
        <v>26-40 Years</v>
      </c>
      <c r="L549" t="s">
        <v>795</v>
      </c>
      <c r="M549" t="s">
        <v>747</v>
      </c>
      <c r="N549" t="s">
        <v>772</v>
      </c>
      <c r="O549" t="s">
        <v>746</v>
      </c>
      <c r="P549">
        <f t="shared" si="150"/>
        <v>700000</v>
      </c>
      <c r="Q549" t="str">
        <f t="shared" si="151"/>
        <v>500001-700000</v>
      </c>
    </row>
    <row r="550" spans="1:17" x14ac:dyDescent="0.25">
      <c r="A550" s="2">
        <v>40993</v>
      </c>
      <c r="B550" t="str">
        <f t="shared" si="148"/>
        <v>March</v>
      </c>
      <c r="C550">
        <f t="shared" si="149"/>
        <v>2012</v>
      </c>
      <c r="D550" t="s">
        <v>612</v>
      </c>
      <c r="E550">
        <v>35</v>
      </c>
      <c r="F550" t="s">
        <v>7</v>
      </c>
      <c r="G550" t="s">
        <v>11</v>
      </c>
      <c r="H550" t="s">
        <v>212</v>
      </c>
      <c r="I550" s="3">
        <f t="shared" ref="I550" si="171">I549*1.1</f>
        <v>30079.279874536212</v>
      </c>
      <c r="J550" s="3">
        <f t="shared" si="142"/>
        <v>902378.39623608638</v>
      </c>
      <c r="K550" t="str">
        <f>VLOOKUP(E550,'Grouping Master'!A$2:H$102,8)</f>
        <v>26-40 Years</v>
      </c>
      <c r="L550" t="s">
        <v>795</v>
      </c>
      <c r="M550" t="s">
        <v>747</v>
      </c>
      <c r="N550" t="s">
        <v>776</v>
      </c>
      <c r="O550" t="s">
        <v>765</v>
      </c>
      <c r="P550">
        <f t="shared" si="150"/>
        <v>700000</v>
      </c>
      <c r="Q550" t="str">
        <f t="shared" si="151"/>
        <v>500001-700000</v>
      </c>
    </row>
    <row r="551" spans="1:17" x14ac:dyDescent="0.25">
      <c r="A551" s="2">
        <v>41127</v>
      </c>
      <c r="B551" t="str">
        <f t="shared" si="148"/>
        <v>August</v>
      </c>
      <c r="C551">
        <f t="shared" si="149"/>
        <v>2012</v>
      </c>
      <c r="D551" t="s">
        <v>613</v>
      </c>
      <c r="E551">
        <v>36</v>
      </c>
      <c r="F551" t="s">
        <v>7</v>
      </c>
      <c r="G551" t="s">
        <v>11</v>
      </c>
      <c r="H551" t="s">
        <v>212</v>
      </c>
      <c r="I551" s="3">
        <f t="shared" ref="I551" si="172">I550*1.11</f>
        <v>33388.000660735197</v>
      </c>
      <c r="J551" s="3">
        <f t="shared" si="142"/>
        <v>1001640.0198220559</v>
      </c>
      <c r="K551" t="str">
        <f>VLOOKUP(E551,'Grouping Master'!A$2:H$102,8)</f>
        <v>26-40 Years</v>
      </c>
      <c r="L551" t="s">
        <v>795</v>
      </c>
      <c r="M551" t="s">
        <v>747</v>
      </c>
      <c r="N551" t="s">
        <v>787</v>
      </c>
      <c r="O551" t="s">
        <v>749</v>
      </c>
      <c r="P551">
        <f t="shared" si="150"/>
        <v>700000</v>
      </c>
      <c r="Q551" t="str">
        <f t="shared" si="151"/>
        <v>500001-700000</v>
      </c>
    </row>
    <row r="552" spans="1:17" x14ac:dyDescent="0.25">
      <c r="A552" s="2">
        <v>41034</v>
      </c>
      <c r="B552" t="str">
        <f t="shared" si="148"/>
        <v>May</v>
      </c>
      <c r="C552">
        <f t="shared" si="149"/>
        <v>2012</v>
      </c>
      <c r="D552" t="s">
        <v>614</v>
      </c>
      <c r="E552">
        <v>37</v>
      </c>
      <c r="F552" t="s">
        <v>7</v>
      </c>
      <c r="G552" t="s">
        <v>11</v>
      </c>
      <c r="H552" t="s">
        <v>212</v>
      </c>
      <c r="I552" s="3">
        <f t="shared" ref="I552" si="173">I551*1.1</f>
        <v>36726.800726808717</v>
      </c>
      <c r="J552" s="3">
        <f t="shared" si="142"/>
        <v>1101804.0218042615</v>
      </c>
      <c r="K552" t="str">
        <f>VLOOKUP(E552,'Grouping Master'!A$2:H$102,8)</f>
        <v>26-40 Years</v>
      </c>
      <c r="L552" t="s">
        <v>795</v>
      </c>
      <c r="M552" t="s">
        <v>747</v>
      </c>
      <c r="N552" t="s">
        <v>754</v>
      </c>
      <c r="O552" t="s">
        <v>746</v>
      </c>
      <c r="P552">
        <f t="shared" si="150"/>
        <v>700000</v>
      </c>
      <c r="Q552" t="str">
        <f t="shared" si="151"/>
        <v>500001-700000</v>
      </c>
    </row>
    <row r="553" spans="1:17" x14ac:dyDescent="0.25">
      <c r="A553" s="2">
        <v>41031</v>
      </c>
      <c r="B553" t="str">
        <f t="shared" si="148"/>
        <v>May</v>
      </c>
      <c r="C553">
        <f t="shared" si="149"/>
        <v>2012</v>
      </c>
      <c r="D553" t="s">
        <v>615</v>
      </c>
      <c r="E553">
        <v>38</v>
      </c>
      <c r="F553" t="s">
        <v>7</v>
      </c>
      <c r="G553" t="s">
        <v>11</v>
      </c>
      <c r="H553" t="s">
        <v>212</v>
      </c>
      <c r="I553" s="3">
        <f t="shared" ref="I553" si="174">I552*1.11</f>
        <v>40766.748806757678</v>
      </c>
      <c r="J553" s="3">
        <f t="shared" si="142"/>
        <v>1223002.4642027305</v>
      </c>
      <c r="K553" t="str">
        <f>VLOOKUP(E553,'Grouping Master'!A$2:H$102,8)</f>
        <v>26-40 Years</v>
      </c>
      <c r="L553" t="s">
        <v>795</v>
      </c>
      <c r="M553" t="s">
        <v>747</v>
      </c>
      <c r="N553" t="s">
        <v>766</v>
      </c>
      <c r="O553" t="s">
        <v>746</v>
      </c>
      <c r="P553">
        <f t="shared" si="150"/>
        <v>700000</v>
      </c>
      <c r="Q553" t="str">
        <f t="shared" si="151"/>
        <v>500001-700000</v>
      </c>
    </row>
    <row r="554" spans="1:17" x14ac:dyDescent="0.25">
      <c r="A554" s="2">
        <v>41035</v>
      </c>
      <c r="B554" t="str">
        <f t="shared" si="148"/>
        <v>May</v>
      </c>
      <c r="C554">
        <f t="shared" si="149"/>
        <v>2012</v>
      </c>
      <c r="D554" t="s">
        <v>616</v>
      </c>
      <c r="E554">
        <v>39</v>
      </c>
      <c r="F554" t="s">
        <v>7</v>
      </c>
      <c r="G554" t="s">
        <v>11</v>
      </c>
      <c r="H554" t="s">
        <v>212</v>
      </c>
      <c r="I554" s="3">
        <f t="shared" ref="I554" si="175">I553*1.1</f>
        <v>44843.423687433446</v>
      </c>
      <c r="J554" s="3">
        <f t="shared" si="142"/>
        <v>1345302.7106230033</v>
      </c>
      <c r="K554" t="str">
        <f>VLOOKUP(E554,'Grouping Master'!A$2:H$102,8)</f>
        <v>26-40 Years</v>
      </c>
      <c r="L554" t="s">
        <v>795</v>
      </c>
      <c r="M554" t="s">
        <v>747</v>
      </c>
      <c r="N554" t="s">
        <v>782</v>
      </c>
      <c r="O554" t="s">
        <v>749</v>
      </c>
      <c r="P554">
        <f t="shared" si="150"/>
        <v>700000</v>
      </c>
      <c r="Q554" t="str">
        <f t="shared" si="151"/>
        <v>500001-700000</v>
      </c>
    </row>
    <row r="555" spans="1:17" x14ac:dyDescent="0.25">
      <c r="A555" s="2">
        <v>41067</v>
      </c>
      <c r="B555" t="str">
        <f t="shared" si="148"/>
        <v>June</v>
      </c>
      <c r="C555">
        <f t="shared" si="149"/>
        <v>2012</v>
      </c>
      <c r="D555" t="s">
        <v>617</v>
      </c>
      <c r="E555">
        <v>40</v>
      </c>
      <c r="F555" t="s">
        <v>7</v>
      </c>
      <c r="G555" t="s">
        <v>11</v>
      </c>
      <c r="H555" t="s">
        <v>212</v>
      </c>
      <c r="I555" s="3">
        <f t="shared" ref="I555" si="176">I554*1.11</f>
        <v>49776.20029305113</v>
      </c>
      <c r="J555" s="3">
        <f t="shared" si="142"/>
        <v>1493286.008791534</v>
      </c>
      <c r="K555" t="str">
        <f>VLOOKUP(E555,'Grouping Master'!A$2:H$102,8)</f>
        <v>26-40 Years</v>
      </c>
      <c r="L555" t="s">
        <v>795</v>
      </c>
      <c r="M555" t="s">
        <v>747</v>
      </c>
      <c r="N555" t="s">
        <v>770</v>
      </c>
      <c r="O555" t="s">
        <v>746</v>
      </c>
      <c r="P555">
        <f t="shared" si="150"/>
        <v>700000</v>
      </c>
      <c r="Q555" t="str">
        <f t="shared" si="151"/>
        <v>500001-700000</v>
      </c>
    </row>
    <row r="556" spans="1:17" x14ac:dyDescent="0.25">
      <c r="A556" s="2">
        <v>41036</v>
      </c>
      <c r="B556" t="str">
        <f t="shared" si="148"/>
        <v>May</v>
      </c>
      <c r="C556">
        <f t="shared" si="149"/>
        <v>2012</v>
      </c>
      <c r="D556" t="s">
        <v>618</v>
      </c>
      <c r="E556">
        <v>35</v>
      </c>
      <c r="F556" t="s">
        <v>7</v>
      </c>
      <c r="G556" t="s">
        <v>11</v>
      </c>
      <c r="H556" t="s">
        <v>212</v>
      </c>
      <c r="I556" s="3">
        <f t="shared" ref="I556" si="177">I555*1.1</f>
        <v>54753.820322356245</v>
      </c>
      <c r="J556" s="3">
        <f t="shared" si="142"/>
        <v>1642614.6096706875</v>
      </c>
      <c r="K556" t="str">
        <f>VLOOKUP(E556,'Grouping Master'!A$2:H$102,8)</f>
        <v>26-40 Years</v>
      </c>
      <c r="L556" t="s">
        <v>795</v>
      </c>
      <c r="M556" t="s">
        <v>747</v>
      </c>
      <c r="N556" t="s">
        <v>780</v>
      </c>
      <c r="O556" t="s">
        <v>746</v>
      </c>
      <c r="P556">
        <f t="shared" si="150"/>
        <v>700000</v>
      </c>
      <c r="Q556" t="str">
        <f t="shared" si="151"/>
        <v>500001-700000</v>
      </c>
    </row>
    <row r="557" spans="1:17" x14ac:dyDescent="0.25">
      <c r="A557" s="2">
        <v>41021</v>
      </c>
      <c r="B557" t="str">
        <f t="shared" si="148"/>
        <v>April</v>
      </c>
      <c r="C557">
        <f t="shared" si="149"/>
        <v>2012</v>
      </c>
      <c r="D557" t="s">
        <v>619</v>
      </c>
      <c r="E557">
        <v>36</v>
      </c>
      <c r="F557" t="s">
        <v>7</v>
      </c>
      <c r="G557" t="s">
        <v>11</v>
      </c>
      <c r="H557" t="s">
        <v>212</v>
      </c>
      <c r="I557" s="3">
        <f t="shared" ref="I557" si="178">I556*1.11</f>
        <v>60776.740557815436</v>
      </c>
      <c r="J557" s="3">
        <f t="shared" si="142"/>
        <v>1823302.2167344631</v>
      </c>
      <c r="K557" t="str">
        <f>VLOOKUP(E557,'Grouping Master'!A$2:H$102,8)</f>
        <v>26-40 Years</v>
      </c>
      <c r="L557" t="s">
        <v>795</v>
      </c>
      <c r="M557" t="s">
        <v>747</v>
      </c>
      <c r="N557" t="s">
        <v>748</v>
      </c>
      <c r="O557" t="s">
        <v>746</v>
      </c>
      <c r="P557">
        <f t="shared" si="150"/>
        <v>700000</v>
      </c>
      <c r="Q557" t="str">
        <f t="shared" si="151"/>
        <v>500001-700000</v>
      </c>
    </row>
    <row r="558" spans="1:17" x14ac:dyDescent="0.25">
      <c r="A558" s="2">
        <v>41067</v>
      </c>
      <c r="B558" t="str">
        <f t="shared" si="148"/>
        <v>June</v>
      </c>
      <c r="C558">
        <f t="shared" si="149"/>
        <v>2012</v>
      </c>
      <c r="D558" t="s">
        <v>620</v>
      </c>
      <c r="E558">
        <v>37</v>
      </c>
      <c r="F558" t="s">
        <v>7</v>
      </c>
      <c r="G558" t="s">
        <v>11</v>
      </c>
      <c r="H558" t="s">
        <v>212</v>
      </c>
      <c r="I558" s="3">
        <f t="shared" ref="I558" si="179">I557*1.1</f>
        <v>66854.414613596979</v>
      </c>
      <c r="J558" s="3">
        <f t="shared" si="142"/>
        <v>2005632.4384079094</v>
      </c>
      <c r="K558" t="str">
        <f>VLOOKUP(E558,'Grouping Master'!A$2:H$102,8)</f>
        <v>26-40 Years</v>
      </c>
      <c r="L558" t="s">
        <v>795</v>
      </c>
      <c r="M558" t="s">
        <v>755</v>
      </c>
      <c r="N558" t="s">
        <v>794</v>
      </c>
      <c r="O558" t="s">
        <v>746</v>
      </c>
      <c r="P558">
        <f t="shared" si="150"/>
        <v>700000</v>
      </c>
      <c r="Q558" t="str">
        <f t="shared" si="151"/>
        <v>500001-700000</v>
      </c>
    </row>
    <row r="559" spans="1:17" x14ac:dyDescent="0.25">
      <c r="A559" s="2">
        <v>41047</v>
      </c>
      <c r="B559" t="str">
        <f t="shared" si="148"/>
        <v>May</v>
      </c>
      <c r="C559">
        <f t="shared" si="149"/>
        <v>2012</v>
      </c>
      <c r="D559" t="s">
        <v>621</v>
      </c>
      <c r="E559">
        <v>38</v>
      </c>
      <c r="F559" t="s">
        <v>7</v>
      </c>
      <c r="G559" t="s">
        <v>11</v>
      </c>
      <c r="H559" t="s">
        <v>212</v>
      </c>
      <c r="I559" s="3">
        <f t="shared" ref="I559" si="180">I558*1.11</f>
        <v>74208.400221092656</v>
      </c>
      <c r="J559" s="3">
        <f t="shared" si="142"/>
        <v>2226252.0066327797</v>
      </c>
      <c r="K559" t="str">
        <f>VLOOKUP(E559,'Grouping Master'!A$2:H$102,8)</f>
        <v>26-40 Years</v>
      </c>
      <c r="L559" t="s">
        <v>795</v>
      </c>
      <c r="M559" t="s">
        <v>761</v>
      </c>
      <c r="N559" t="s">
        <v>781</v>
      </c>
      <c r="O559" t="s">
        <v>765</v>
      </c>
      <c r="P559">
        <f t="shared" si="150"/>
        <v>700000</v>
      </c>
      <c r="Q559" t="str">
        <f t="shared" si="151"/>
        <v>500001-700000</v>
      </c>
    </row>
    <row r="560" spans="1:17" x14ac:dyDescent="0.25">
      <c r="A560" s="2">
        <v>40986</v>
      </c>
      <c r="B560" t="str">
        <f t="shared" si="148"/>
        <v>March</v>
      </c>
      <c r="C560">
        <f t="shared" si="149"/>
        <v>2012</v>
      </c>
      <c r="D560" t="s">
        <v>622</v>
      </c>
      <c r="E560">
        <v>39</v>
      </c>
      <c r="F560" t="s">
        <v>7</v>
      </c>
      <c r="G560" t="s">
        <v>11</v>
      </c>
      <c r="H560" t="s">
        <v>212</v>
      </c>
      <c r="I560" s="3">
        <f t="shared" ref="I560" si="181">I559*1.1</f>
        <v>81629.24024320193</v>
      </c>
      <c r="J560" s="3">
        <f t="shared" si="142"/>
        <v>2448877.2072960581</v>
      </c>
      <c r="K560" t="str">
        <f>VLOOKUP(E560,'Grouping Master'!A$2:H$102,8)</f>
        <v>26-40 Years</v>
      </c>
      <c r="L560" t="s">
        <v>795</v>
      </c>
      <c r="M560" t="s">
        <v>758</v>
      </c>
      <c r="N560" t="s">
        <v>759</v>
      </c>
      <c r="O560" t="s">
        <v>749</v>
      </c>
      <c r="P560">
        <f t="shared" si="150"/>
        <v>700000</v>
      </c>
      <c r="Q560" t="str">
        <f t="shared" si="151"/>
        <v>500001-700000</v>
      </c>
    </row>
    <row r="561" spans="1:17" x14ac:dyDescent="0.25">
      <c r="A561" s="2">
        <v>41031</v>
      </c>
      <c r="B561" t="str">
        <f t="shared" si="148"/>
        <v>May</v>
      </c>
      <c r="C561">
        <f t="shared" si="149"/>
        <v>2012</v>
      </c>
      <c r="D561" t="s">
        <v>623</v>
      </c>
      <c r="E561">
        <v>40</v>
      </c>
      <c r="F561" t="s">
        <v>7</v>
      </c>
      <c r="G561" t="s">
        <v>11</v>
      </c>
      <c r="H561" t="s">
        <v>212</v>
      </c>
      <c r="I561" s="3">
        <f t="shared" ref="I561" si="182">I560*1.11</f>
        <v>90608.456669954146</v>
      </c>
      <c r="J561" s="3">
        <f t="shared" ref="J561:J615" si="183">I561*30</f>
        <v>2718253.7000986245</v>
      </c>
      <c r="K561" t="str">
        <f>VLOOKUP(E561,'Grouping Master'!A$2:H$102,8)</f>
        <v>26-40 Years</v>
      </c>
      <c r="L561" t="s">
        <v>795</v>
      </c>
      <c r="M561" t="s">
        <v>777</v>
      </c>
      <c r="N561" t="s">
        <v>778</v>
      </c>
      <c r="O561" t="s">
        <v>749</v>
      </c>
      <c r="P561">
        <f t="shared" si="150"/>
        <v>700000</v>
      </c>
      <c r="Q561" t="str">
        <f t="shared" si="151"/>
        <v>500001-700000</v>
      </c>
    </row>
    <row r="562" spans="1:17" x14ac:dyDescent="0.25">
      <c r="A562" s="2">
        <v>40969</v>
      </c>
      <c r="B562" t="str">
        <f t="shared" si="148"/>
        <v>March</v>
      </c>
      <c r="C562">
        <f t="shared" si="149"/>
        <v>2012</v>
      </c>
      <c r="D562" t="s">
        <v>624</v>
      </c>
      <c r="E562">
        <v>35</v>
      </c>
      <c r="F562" t="s">
        <v>7</v>
      </c>
      <c r="G562" t="s">
        <v>11</v>
      </c>
      <c r="H562" t="s">
        <v>212</v>
      </c>
      <c r="I562" s="3">
        <f t="shared" ref="I562" si="184">I561*1.1</f>
        <v>99669.302336949564</v>
      </c>
      <c r="J562" s="3">
        <f t="shared" si="183"/>
        <v>2990079.0701084868</v>
      </c>
      <c r="K562" t="str">
        <f>VLOOKUP(E562,'Grouping Master'!A$2:H$102,8)</f>
        <v>26-40 Years</v>
      </c>
      <c r="L562" t="s">
        <v>795</v>
      </c>
      <c r="M562" t="s">
        <v>762</v>
      </c>
      <c r="N562" t="s">
        <v>784</v>
      </c>
      <c r="O562" t="s">
        <v>746</v>
      </c>
      <c r="P562">
        <f t="shared" si="150"/>
        <v>700000</v>
      </c>
      <c r="Q562" t="str">
        <f t="shared" si="151"/>
        <v>500001-700000</v>
      </c>
    </row>
    <row r="563" spans="1:17" x14ac:dyDescent="0.25">
      <c r="A563" s="2">
        <v>41013</v>
      </c>
      <c r="B563" t="str">
        <f t="shared" si="148"/>
        <v>April</v>
      </c>
      <c r="C563">
        <f t="shared" si="149"/>
        <v>2012</v>
      </c>
      <c r="D563" t="s">
        <v>625</v>
      </c>
      <c r="E563">
        <v>36</v>
      </c>
      <c r="F563" t="s">
        <v>7</v>
      </c>
      <c r="G563" t="s">
        <v>11</v>
      </c>
      <c r="H563" t="s">
        <v>212</v>
      </c>
      <c r="I563" s="3">
        <f t="shared" ref="I563" si="185">I562*1.11</f>
        <v>110632.92559401403</v>
      </c>
      <c r="J563" s="3">
        <f t="shared" si="183"/>
        <v>3318987.7678204207</v>
      </c>
      <c r="K563" t="str">
        <f>VLOOKUP(E563,'Grouping Master'!A$2:H$102,8)</f>
        <v>26-40 Years</v>
      </c>
      <c r="L563" t="s">
        <v>795</v>
      </c>
      <c r="M563" t="s">
        <v>762</v>
      </c>
      <c r="N563" t="s">
        <v>791</v>
      </c>
      <c r="O563" t="s">
        <v>746</v>
      </c>
      <c r="P563">
        <f t="shared" si="150"/>
        <v>700000</v>
      </c>
      <c r="Q563" t="str">
        <f t="shared" si="151"/>
        <v>500001-700000</v>
      </c>
    </row>
    <row r="564" spans="1:17" x14ac:dyDescent="0.25">
      <c r="A564" s="2">
        <v>41052</v>
      </c>
      <c r="B564" t="str">
        <f t="shared" si="148"/>
        <v>May</v>
      </c>
      <c r="C564">
        <f t="shared" si="149"/>
        <v>2012</v>
      </c>
      <c r="D564" t="s">
        <v>626</v>
      </c>
      <c r="E564">
        <v>37</v>
      </c>
      <c r="F564" t="s">
        <v>7</v>
      </c>
      <c r="G564" t="s">
        <v>11</v>
      </c>
      <c r="H564" t="s">
        <v>212</v>
      </c>
      <c r="I564" s="3">
        <f t="shared" ref="I564" si="186">I563*1.1</f>
        <v>121696.21815341544</v>
      </c>
      <c r="J564" s="3">
        <f t="shared" si="183"/>
        <v>3650886.544602463</v>
      </c>
      <c r="K564" t="str">
        <f>VLOOKUP(E564,'Grouping Master'!A$2:H$102,8)</f>
        <v>26-40 Years</v>
      </c>
      <c r="L564" t="s">
        <v>795</v>
      </c>
      <c r="M564" t="s">
        <v>760</v>
      </c>
      <c r="N564" t="s">
        <v>779</v>
      </c>
      <c r="O564" t="s">
        <v>765</v>
      </c>
      <c r="P564">
        <f t="shared" si="150"/>
        <v>700000</v>
      </c>
      <c r="Q564" t="str">
        <f t="shared" si="151"/>
        <v>500001-700000</v>
      </c>
    </row>
    <row r="565" spans="1:17" x14ac:dyDescent="0.25">
      <c r="A565" s="2">
        <v>41146</v>
      </c>
      <c r="B565" t="str">
        <f t="shared" si="148"/>
        <v>August</v>
      </c>
      <c r="C565">
        <f t="shared" si="149"/>
        <v>2012</v>
      </c>
      <c r="D565" t="s">
        <v>627</v>
      </c>
      <c r="E565">
        <v>38</v>
      </c>
      <c r="F565" t="s">
        <v>7</v>
      </c>
      <c r="G565" t="s">
        <v>11</v>
      </c>
      <c r="H565" t="s">
        <v>212</v>
      </c>
      <c r="I565" s="3">
        <f t="shared" ref="I565" si="187">I564*1.11</f>
        <v>135082.80215029116</v>
      </c>
      <c r="J565" s="3">
        <f t="shared" si="183"/>
        <v>4052484.0645087347</v>
      </c>
      <c r="K565" t="str">
        <f>VLOOKUP(E565,'Grouping Master'!A$2:H$102,8)</f>
        <v>26-40 Years</v>
      </c>
      <c r="L565" t="s">
        <v>795</v>
      </c>
      <c r="M565" t="s">
        <v>760</v>
      </c>
      <c r="N565" t="s">
        <v>786</v>
      </c>
      <c r="O565" t="s">
        <v>746</v>
      </c>
      <c r="P565">
        <f t="shared" si="150"/>
        <v>700000</v>
      </c>
      <c r="Q565" t="str">
        <f t="shared" si="151"/>
        <v>500001-700000</v>
      </c>
    </row>
    <row r="566" spans="1:17" x14ac:dyDescent="0.25">
      <c r="A566" s="2">
        <v>41025</v>
      </c>
      <c r="B566" t="str">
        <f t="shared" si="148"/>
        <v>April</v>
      </c>
      <c r="C566">
        <f t="shared" si="149"/>
        <v>2012</v>
      </c>
      <c r="D566" t="s">
        <v>628</v>
      </c>
      <c r="E566">
        <v>39</v>
      </c>
      <c r="F566" t="s">
        <v>10</v>
      </c>
      <c r="G566" t="s">
        <v>11</v>
      </c>
      <c r="H566" t="s">
        <v>212</v>
      </c>
      <c r="I566" s="3">
        <f t="shared" ref="I566" si="188">I565*1.1</f>
        <v>148591.0823653203</v>
      </c>
      <c r="J566" s="3">
        <f t="shared" si="183"/>
        <v>4457732.4709596094</v>
      </c>
      <c r="K566" t="str">
        <f>VLOOKUP(E566,'Grouping Master'!A$2:H$102,8)</f>
        <v>26-40 Years</v>
      </c>
      <c r="L566" t="s">
        <v>795</v>
      </c>
      <c r="M566" t="s">
        <v>760</v>
      </c>
      <c r="N566" t="s">
        <v>793</v>
      </c>
      <c r="O566" t="s">
        <v>746</v>
      </c>
      <c r="P566">
        <f t="shared" si="150"/>
        <v>700000</v>
      </c>
      <c r="Q566" t="str">
        <f t="shared" si="151"/>
        <v>500001-700000</v>
      </c>
    </row>
    <row r="567" spans="1:17" x14ac:dyDescent="0.25">
      <c r="A567" s="2">
        <v>41052</v>
      </c>
      <c r="B567" t="str">
        <f t="shared" si="148"/>
        <v>May</v>
      </c>
      <c r="C567">
        <f t="shared" si="149"/>
        <v>2012</v>
      </c>
      <c r="D567" t="s">
        <v>629</v>
      </c>
      <c r="E567">
        <v>40</v>
      </c>
      <c r="F567" t="s">
        <v>10</v>
      </c>
      <c r="G567" t="s">
        <v>11</v>
      </c>
      <c r="H567" t="s">
        <v>212</v>
      </c>
      <c r="I567" s="3">
        <f t="shared" ref="I567" si="189">I566*1.11</f>
        <v>164936.10142550553</v>
      </c>
      <c r="J567" s="3">
        <f t="shared" si="183"/>
        <v>4948083.0427651657</v>
      </c>
      <c r="K567" t="str">
        <f>VLOOKUP(E567,'Grouping Master'!A$2:H$102,8)</f>
        <v>26-40 Years</v>
      </c>
      <c r="L567" t="s">
        <v>795</v>
      </c>
      <c r="M567" t="s">
        <v>756</v>
      </c>
      <c r="N567" t="s">
        <v>789</v>
      </c>
      <c r="O567" t="s">
        <v>746</v>
      </c>
      <c r="P567">
        <f t="shared" si="150"/>
        <v>700000</v>
      </c>
      <c r="Q567" t="str">
        <f t="shared" si="151"/>
        <v>500001-700000</v>
      </c>
    </row>
    <row r="568" spans="1:17" x14ac:dyDescent="0.25">
      <c r="A568" s="2">
        <v>41050</v>
      </c>
      <c r="B568" t="str">
        <f t="shared" si="148"/>
        <v>May</v>
      </c>
      <c r="C568">
        <f t="shared" si="149"/>
        <v>2012</v>
      </c>
      <c r="D568" t="s">
        <v>630</v>
      </c>
      <c r="E568">
        <v>35</v>
      </c>
      <c r="F568" t="s">
        <v>10</v>
      </c>
      <c r="G568" t="s">
        <v>11</v>
      </c>
      <c r="H568" t="s">
        <v>212</v>
      </c>
      <c r="I568" s="3">
        <f t="shared" ref="I568" si="190">I567*1.1</f>
        <v>181429.71156805611</v>
      </c>
      <c r="J568" s="3">
        <f t="shared" si="183"/>
        <v>5442891.3470416833</v>
      </c>
      <c r="K568" t="str">
        <f>VLOOKUP(E568,'Grouping Master'!A$2:H$102,8)</f>
        <v>26-40 Years</v>
      </c>
      <c r="L568" t="s">
        <v>795</v>
      </c>
      <c r="M568" t="s">
        <v>756</v>
      </c>
      <c r="N568" t="s">
        <v>757</v>
      </c>
      <c r="O568" t="s">
        <v>746</v>
      </c>
      <c r="P568">
        <f t="shared" si="150"/>
        <v>700000</v>
      </c>
      <c r="Q568" t="str">
        <f t="shared" si="151"/>
        <v>500001-700000</v>
      </c>
    </row>
    <row r="569" spans="1:17" x14ac:dyDescent="0.25">
      <c r="A569" s="2">
        <v>40997</v>
      </c>
      <c r="B569" t="str">
        <f t="shared" si="148"/>
        <v>March</v>
      </c>
      <c r="C569">
        <f t="shared" si="149"/>
        <v>2012</v>
      </c>
      <c r="D569" t="s">
        <v>631</v>
      </c>
      <c r="E569">
        <v>36</v>
      </c>
      <c r="F569" t="s">
        <v>10</v>
      </c>
      <c r="G569" t="s">
        <v>11</v>
      </c>
      <c r="H569" t="s">
        <v>212</v>
      </c>
      <c r="I569" s="3">
        <f t="shared" ref="I569" si="191">I568*1.11</f>
        <v>201386.97984054231</v>
      </c>
      <c r="J569" s="3">
        <f t="shared" si="183"/>
        <v>6041609.3952162694</v>
      </c>
      <c r="K569" t="str">
        <f>VLOOKUP(E569,'Grouping Master'!A$2:H$102,8)</f>
        <v>26-40 Years</v>
      </c>
      <c r="L569" t="s">
        <v>795</v>
      </c>
      <c r="M569" t="s">
        <v>747</v>
      </c>
      <c r="N569" t="s">
        <v>771</v>
      </c>
      <c r="O569" t="s">
        <v>749</v>
      </c>
      <c r="P569">
        <f t="shared" si="150"/>
        <v>700000</v>
      </c>
      <c r="Q569" t="str">
        <f t="shared" si="151"/>
        <v>500001-700000</v>
      </c>
    </row>
    <row r="570" spans="1:17" x14ac:dyDescent="0.25">
      <c r="A570" s="2">
        <v>41013</v>
      </c>
      <c r="B570" t="str">
        <f t="shared" si="148"/>
        <v>April</v>
      </c>
      <c r="C570">
        <f t="shared" si="149"/>
        <v>2012</v>
      </c>
      <c r="D570" t="s">
        <v>632</v>
      </c>
      <c r="E570">
        <v>37</v>
      </c>
      <c r="F570" t="s">
        <v>10</v>
      </c>
      <c r="G570" t="s">
        <v>11</v>
      </c>
      <c r="H570" t="s">
        <v>212</v>
      </c>
      <c r="I570" s="3">
        <f t="shared" ref="I570" si="192">I569*1.1</f>
        <v>221525.67782459655</v>
      </c>
      <c r="J570" s="3">
        <f t="shared" si="183"/>
        <v>6645770.3347378969</v>
      </c>
      <c r="K570" t="str">
        <f>VLOOKUP(E570,'Grouping Master'!A$2:H$102,8)</f>
        <v>26-40 Years</v>
      </c>
      <c r="L570" t="s">
        <v>795</v>
      </c>
      <c r="M570" t="s">
        <v>747</v>
      </c>
      <c r="N570" t="s">
        <v>772</v>
      </c>
      <c r="O570" t="s">
        <v>746</v>
      </c>
      <c r="P570">
        <f t="shared" si="150"/>
        <v>700000</v>
      </c>
      <c r="Q570" t="str">
        <f t="shared" si="151"/>
        <v>500001-700000</v>
      </c>
    </row>
    <row r="571" spans="1:17" x14ac:dyDescent="0.25">
      <c r="A571" s="2">
        <v>40982</v>
      </c>
      <c r="B571" t="str">
        <f t="shared" si="148"/>
        <v>March</v>
      </c>
      <c r="C571">
        <f t="shared" si="149"/>
        <v>2012</v>
      </c>
      <c r="D571" t="s">
        <v>633</v>
      </c>
      <c r="E571">
        <v>38</v>
      </c>
      <c r="F571" t="s">
        <v>10</v>
      </c>
      <c r="G571" t="s">
        <v>11</v>
      </c>
      <c r="H571" t="s">
        <v>212</v>
      </c>
      <c r="I571" s="3">
        <f t="shared" ref="I571" si="193">I570*1.11</f>
        <v>245893.50238530218</v>
      </c>
      <c r="J571" s="3">
        <f t="shared" si="183"/>
        <v>7376805.071559066</v>
      </c>
      <c r="K571" t="str">
        <f>VLOOKUP(E571,'Grouping Master'!A$2:H$102,8)</f>
        <v>26-40 Years</v>
      </c>
      <c r="L571" t="s">
        <v>795</v>
      </c>
      <c r="M571" t="s">
        <v>747</v>
      </c>
      <c r="N571" t="s">
        <v>776</v>
      </c>
      <c r="O571" t="s">
        <v>765</v>
      </c>
      <c r="P571">
        <f t="shared" si="150"/>
        <v>700000</v>
      </c>
      <c r="Q571" t="str">
        <f t="shared" si="151"/>
        <v>500001-700000</v>
      </c>
    </row>
    <row r="572" spans="1:17" x14ac:dyDescent="0.25">
      <c r="A572" s="2">
        <v>41054</v>
      </c>
      <c r="B572" t="str">
        <f t="shared" si="148"/>
        <v>May</v>
      </c>
      <c r="C572">
        <f t="shared" si="149"/>
        <v>2012</v>
      </c>
      <c r="D572" t="s">
        <v>634</v>
      </c>
      <c r="E572">
        <v>39</v>
      </c>
      <c r="F572" t="s">
        <v>10</v>
      </c>
      <c r="G572" t="s">
        <v>11</v>
      </c>
      <c r="H572" t="s">
        <v>212</v>
      </c>
      <c r="I572" s="3">
        <f t="shared" ref="I572" si="194">I571*1.1</f>
        <v>270482.85262383241</v>
      </c>
      <c r="J572" s="3">
        <f t="shared" si="183"/>
        <v>8114485.5787149724</v>
      </c>
      <c r="K572" t="str">
        <f>VLOOKUP(E572,'Grouping Master'!A$2:H$102,8)</f>
        <v>26-40 Years</v>
      </c>
      <c r="L572" t="s">
        <v>795</v>
      </c>
      <c r="M572" t="s">
        <v>747</v>
      </c>
      <c r="N572" t="s">
        <v>787</v>
      </c>
      <c r="O572" t="s">
        <v>749</v>
      </c>
      <c r="P572">
        <f t="shared" si="150"/>
        <v>700000</v>
      </c>
      <c r="Q572" t="str">
        <f t="shared" si="151"/>
        <v>500001-700000</v>
      </c>
    </row>
    <row r="573" spans="1:17" x14ac:dyDescent="0.25">
      <c r="A573" s="2">
        <v>41014</v>
      </c>
      <c r="B573" t="str">
        <f t="shared" si="148"/>
        <v>April</v>
      </c>
      <c r="C573">
        <f t="shared" si="149"/>
        <v>2012</v>
      </c>
      <c r="D573" t="s">
        <v>635</v>
      </c>
      <c r="E573">
        <v>40</v>
      </c>
      <c r="F573" t="s">
        <v>10</v>
      </c>
      <c r="G573" t="s">
        <v>11</v>
      </c>
      <c r="H573" t="s">
        <v>212</v>
      </c>
      <c r="I573" s="3">
        <f t="shared" ref="I573" si="195">I572*1.11</f>
        <v>300235.96641245403</v>
      </c>
      <c r="J573" s="3">
        <f t="shared" si="183"/>
        <v>9007078.9923736211</v>
      </c>
      <c r="K573" t="str">
        <f>VLOOKUP(E573,'Grouping Master'!A$2:H$102,8)</f>
        <v>26-40 Years</v>
      </c>
      <c r="L573" t="s">
        <v>795</v>
      </c>
      <c r="M573" t="s">
        <v>747</v>
      </c>
      <c r="N573" t="s">
        <v>754</v>
      </c>
      <c r="O573" t="s">
        <v>746</v>
      </c>
      <c r="P573">
        <f t="shared" si="150"/>
        <v>700000</v>
      </c>
      <c r="Q573" t="str">
        <f t="shared" si="151"/>
        <v>500001-700000</v>
      </c>
    </row>
    <row r="574" spans="1:17" x14ac:dyDescent="0.25">
      <c r="A574" s="2">
        <v>40992</v>
      </c>
      <c r="B574" t="str">
        <f t="shared" si="148"/>
        <v>March</v>
      </c>
      <c r="C574">
        <f t="shared" si="149"/>
        <v>2012</v>
      </c>
      <c r="D574" t="s">
        <v>636</v>
      </c>
      <c r="E574">
        <v>35</v>
      </c>
      <c r="F574" t="s">
        <v>10</v>
      </c>
      <c r="G574" t="s">
        <v>11</v>
      </c>
      <c r="H574" t="s">
        <v>212</v>
      </c>
      <c r="I574" s="3">
        <f t="shared" ref="I574" si="196">I573*1.1</f>
        <v>330259.56305369944</v>
      </c>
      <c r="J574" s="3">
        <f t="shared" si="183"/>
        <v>9907786.8916109838</v>
      </c>
      <c r="K574" t="str">
        <f>VLOOKUP(E574,'Grouping Master'!A$2:H$102,8)</f>
        <v>26-40 Years</v>
      </c>
      <c r="L574" t="s">
        <v>795</v>
      </c>
      <c r="M574" t="s">
        <v>747</v>
      </c>
      <c r="N574" t="s">
        <v>766</v>
      </c>
      <c r="O574" t="s">
        <v>746</v>
      </c>
      <c r="P574">
        <f t="shared" si="150"/>
        <v>700000</v>
      </c>
      <c r="Q574" t="str">
        <f t="shared" si="151"/>
        <v>500001-700000</v>
      </c>
    </row>
    <row r="575" spans="1:17" x14ac:dyDescent="0.25">
      <c r="A575" s="2">
        <v>41146</v>
      </c>
      <c r="B575" t="str">
        <f t="shared" si="148"/>
        <v>August</v>
      </c>
      <c r="C575">
        <f t="shared" si="149"/>
        <v>2012</v>
      </c>
      <c r="D575" t="s">
        <v>637</v>
      </c>
      <c r="E575">
        <v>36</v>
      </c>
      <c r="F575" t="s">
        <v>10</v>
      </c>
      <c r="G575" t="s">
        <v>11</v>
      </c>
      <c r="H575" t="s">
        <v>212</v>
      </c>
      <c r="I575" s="3">
        <f t="shared" ref="I575" si="197">I574*1.11</f>
        <v>366588.11498960643</v>
      </c>
      <c r="J575" s="3">
        <f t="shared" si="183"/>
        <v>10997643.449688192</v>
      </c>
      <c r="K575" t="str">
        <f>VLOOKUP(E575,'Grouping Master'!A$2:H$102,8)</f>
        <v>26-40 Years</v>
      </c>
      <c r="L575" t="s">
        <v>795</v>
      </c>
      <c r="M575" t="s">
        <v>747</v>
      </c>
      <c r="N575" t="s">
        <v>782</v>
      </c>
      <c r="O575" t="s">
        <v>749</v>
      </c>
      <c r="P575">
        <f t="shared" si="150"/>
        <v>700000</v>
      </c>
      <c r="Q575" t="str">
        <f t="shared" si="151"/>
        <v>500001-700000</v>
      </c>
    </row>
    <row r="576" spans="1:17" x14ac:dyDescent="0.25">
      <c r="A576" s="2">
        <v>41041</v>
      </c>
      <c r="B576" t="str">
        <f t="shared" si="148"/>
        <v>May</v>
      </c>
      <c r="C576">
        <f t="shared" si="149"/>
        <v>2012</v>
      </c>
      <c r="D576" t="s">
        <v>638</v>
      </c>
      <c r="E576">
        <v>37</v>
      </c>
      <c r="F576" t="s">
        <v>10</v>
      </c>
      <c r="G576" t="s">
        <v>11</v>
      </c>
      <c r="H576" t="s">
        <v>212</v>
      </c>
      <c r="I576" s="3">
        <f t="shared" ref="I576" si="198">I575*1.1</f>
        <v>403246.92648856709</v>
      </c>
      <c r="J576" s="3">
        <f t="shared" si="183"/>
        <v>12097407.794657012</v>
      </c>
      <c r="K576" t="str">
        <f>VLOOKUP(E576,'Grouping Master'!A$2:H$102,8)</f>
        <v>26-40 Years</v>
      </c>
      <c r="L576" t="s">
        <v>795</v>
      </c>
      <c r="M576" t="s">
        <v>747</v>
      </c>
      <c r="N576" t="s">
        <v>770</v>
      </c>
      <c r="O576" t="s">
        <v>746</v>
      </c>
      <c r="P576">
        <f t="shared" si="150"/>
        <v>700000</v>
      </c>
      <c r="Q576" t="str">
        <f t="shared" si="151"/>
        <v>500001-700000</v>
      </c>
    </row>
    <row r="577" spans="1:17" x14ac:dyDescent="0.25">
      <c r="A577" s="2">
        <v>41152</v>
      </c>
      <c r="B577" t="str">
        <f t="shared" si="148"/>
        <v>August</v>
      </c>
      <c r="C577">
        <f t="shared" si="149"/>
        <v>2012</v>
      </c>
      <c r="D577" t="s">
        <v>639</v>
      </c>
      <c r="E577">
        <v>38</v>
      </c>
      <c r="F577" t="s">
        <v>10</v>
      </c>
      <c r="G577" t="s">
        <v>11</v>
      </c>
      <c r="H577" t="s">
        <v>212</v>
      </c>
      <c r="I577" s="3">
        <f t="shared" ref="I577" si="199">I576*1.11</f>
        <v>447604.08840230951</v>
      </c>
      <c r="J577" s="3">
        <f t="shared" si="183"/>
        <v>13428122.652069286</v>
      </c>
      <c r="K577" t="str">
        <f>VLOOKUP(E577,'Grouping Master'!A$2:H$102,8)</f>
        <v>26-40 Years</v>
      </c>
      <c r="L577" t="s">
        <v>795</v>
      </c>
      <c r="M577" t="s">
        <v>747</v>
      </c>
      <c r="N577" t="s">
        <v>780</v>
      </c>
      <c r="O577" t="s">
        <v>746</v>
      </c>
      <c r="P577">
        <f t="shared" si="150"/>
        <v>700000</v>
      </c>
      <c r="Q577" t="str">
        <f t="shared" si="151"/>
        <v>500001-700000</v>
      </c>
    </row>
    <row r="578" spans="1:17" x14ac:dyDescent="0.25">
      <c r="A578" s="2">
        <v>41045</v>
      </c>
      <c r="B578" t="str">
        <f t="shared" si="148"/>
        <v>May</v>
      </c>
      <c r="C578">
        <f t="shared" si="149"/>
        <v>2012</v>
      </c>
      <c r="D578" t="s">
        <v>640</v>
      </c>
      <c r="E578">
        <v>39</v>
      </c>
      <c r="F578" t="s">
        <v>10</v>
      </c>
      <c r="G578" t="s">
        <v>11</v>
      </c>
      <c r="H578" t="s">
        <v>212</v>
      </c>
      <c r="I578" s="3">
        <f t="shared" ref="I578" si="200">I577*1.1</f>
        <v>492364.49724254053</v>
      </c>
      <c r="J578" s="3">
        <f t="shared" si="183"/>
        <v>14770934.917276217</v>
      </c>
      <c r="K578" t="str">
        <f>VLOOKUP(E578,'Grouping Master'!A$2:H$102,8)</f>
        <v>26-40 Years</v>
      </c>
      <c r="L578" t="s">
        <v>795</v>
      </c>
      <c r="M578" t="s">
        <v>747</v>
      </c>
      <c r="N578" t="s">
        <v>748</v>
      </c>
      <c r="O578" t="s">
        <v>746</v>
      </c>
      <c r="P578">
        <f t="shared" si="150"/>
        <v>700000</v>
      </c>
      <c r="Q578" t="str">
        <f t="shared" si="151"/>
        <v>500001-700000</v>
      </c>
    </row>
    <row r="579" spans="1:17" x14ac:dyDescent="0.25">
      <c r="A579" s="2">
        <v>41019</v>
      </c>
      <c r="B579" t="str">
        <f t="shared" ref="B579:B615" si="201">CHOOSE(MONTH(A579),"January","February","March","April","May","June","July","August","September","October","November","December")</f>
        <v>April</v>
      </c>
      <c r="C579">
        <f t="shared" ref="C579:C615" si="202">YEAR(A579)</f>
        <v>2012</v>
      </c>
      <c r="D579" t="s">
        <v>641</v>
      </c>
      <c r="E579">
        <v>40</v>
      </c>
      <c r="F579" t="s">
        <v>10</v>
      </c>
      <c r="G579" t="s">
        <v>11</v>
      </c>
      <c r="H579" t="s">
        <v>212</v>
      </c>
      <c r="I579" s="3">
        <f t="shared" ref="I579" si="203">I578*1.11</f>
        <v>546524.59193922009</v>
      </c>
      <c r="J579" s="3">
        <f t="shared" si="183"/>
        <v>16395737.758176602</v>
      </c>
      <c r="K579" t="str">
        <f>VLOOKUP(E579,'Grouping Master'!A$2:H$102,8)</f>
        <v>26-40 Years</v>
      </c>
      <c r="L579" t="s">
        <v>795</v>
      </c>
      <c r="M579" t="s">
        <v>755</v>
      </c>
      <c r="N579" t="s">
        <v>794</v>
      </c>
      <c r="O579" t="s">
        <v>746</v>
      </c>
      <c r="P579">
        <f t="shared" ref="P579:P615" si="204">IF(E579&gt;60,100000,IF(E579&gt;50,1700000,IF(E579&gt;40,1500000,IF(E579&gt;21,700000,0))))</f>
        <v>700000</v>
      </c>
      <c r="Q579" t="str">
        <f t="shared" ref="Q579:Q615" si="205">IF(P579=0,"Less than 100000",IF(P579=100000,"100000-500000",IF(P579=700000,"500001-700000",IF(P579=1500000,"700001-1500000","More than 1500000"))))</f>
        <v>500001-700000</v>
      </c>
    </row>
    <row r="580" spans="1:17" x14ac:dyDescent="0.25">
      <c r="A580" s="2">
        <v>41009</v>
      </c>
      <c r="B580" t="str">
        <f t="shared" si="201"/>
        <v>April</v>
      </c>
      <c r="C580">
        <f t="shared" si="202"/>
        <v>2012</v>
      </c>
      <c r="D580" t="s">
        <v>642</v>
      </c>
      <c r="E580">
        <v>35</v>
      </c>
      <c r="F580" t="s">
        <v>7</v>
      </c>
      <c r="G580" t="s">
        <v>11</v>
      </c>
      <c r="H580" t="s">
        <v>212</v>
      </c>
      <c r="I580" s="3">
        <f t="shared" ref="I580" si="206">I579*1.1</f>
        <v>601177.0511331422</v>
      </c>
      <c r="J580" s="3">
        <f t="shared" si="183"/>
        <v>18035311.533994265</v>
      </c>
      <c r="K580" t="str">
        <f>VLOOKUP(E580,'Grouping Master'!A$2:H$102,8)</f>
        <v>26-40 Years</v>
      </c>
      <c r="L580" t="s">
        <v>795</v>
      </c>
      <c r="M580" t="s">
        <v>761</v>
      </c>
      <c r="N580" t="s">
        <v>781</v>
      </c>
      <c r="O580" t="s">
        <v>765</v>
      </c>
      <c r="P580">
        <f t="shared" si="204"/>
        <v>700000</v>
      </c>
      <c r="Q580" t="str">
        <f t="shared" si="205"/>
        <v>500001-700000</v>
      </c>
    </row>
    <row r="581" spans="1:17" x14ac:dyDescent="0.25">
      <c r="A581" s="2">
        <v>41043</v>
      </c>
      <c r="B581" t="str">
        <f t="shared" si="201"/>
        <v>May</v>
      </c>
      <c r="C581">
        <f t="shared" si="202"/>
        <v>2012</v>
      </c>
      <c r="D581" t="s">
        <v>643</v>
      </c>
      <c r="E581">
        <v>36</v>
      </c>
      <c r="F581" t="s">
        <v>7</v>
      </c>
      <c r="G581" t="s">
        <v>11</v>
      </c>
      <c r="H581" t="s">
        <v>212</v>
      </c>
      <c r="I581" s="3">
        <f t="shared" ref="I581" si="207">I580*1.11</f>
        <v>667306.52675778791</v>
      </c>
      <c r="J581" s="3">
        <f t="shared" si="183"/>
        <v>20019195.802733637</v>
      </c>
      <c r="K581" t="str">
        <f>VLOOKUP(E581,'Grouping Master'!A$2:H$102,8)</f>
        <v>26-40 Years</v>
      </c>
      <c r="L581" t="s">
        <v>795</v>
      </c>
      <c r="M581" t="s">
        <v>747</v>
      </c>
      <c r="N581" t="s">
        <v>776</v>
      </c>
      <c r="O581" t="s">
        <v>765</v>
      </c>
      <c r="P581">
        <f t="shared" si="204"/>
        <v>700000</v>
      </c>
      <c r="Q581" t="str">
        <f t="shared" si="205"/>
        <v>500001-700000</v>
      </c>
    </row>
    <row r="582" spans="1:17" x14ac:dyDescent="0.25">
      <c r="A582" s="2">
        <v>41040</v>
      </c>
      <c r="B582" t="str">
        <f t="shared" si="201"/>
        <v>May</v>
      </c>
      <c r="C582">
        <f t="shared" si="202"/>
        <v>2012</v>
      </c>
      <c r="D582" t="s">
        <v>644</v>
      </c>
      <c r="E582">
        <v>37</v>
      </c>
      <c r="F582" t="s">
        <v>7</v>
      </c>
      <c r="G582" t="s">
        <v>11</v>
      </c>
      <c r="H582" t="s">
        <v>212</v>
      </c>
      <c r="I582" s="3">
        <f t="shared" ref="I582" si="208">I581*1.1</f>
        <v>734037.17943356675</v>
      </c>
      <c r="J582" s="3">
        <f t="shared" si="183"/>
        <v>22021115.383007001</v>
      </c>
      <c r="K582" t="str">
        <f>VLOOKUP(E582,'Grouping Master'!A$2:H$102,8)</f>
        <v>26-40 Years</v>
      </c>
      <c r="L582" t="s">
        <v>795</v>
      </c>
      <c r="M582" t="s">
        <v>747</v>
      </c>
      <c r="N582" t="s">
        <v>787</v>
      </c>
      <c r="O582" t="s">
        <v>749</v>
      </c>
      <c r="P582">
        <f t="shared" si="204"/>
        <v>700000</v>
      </c>
      <c r="Q582" t="str">
        <f t="shared" si="205"/>
        <v>500001-700000</v>
      </c>
    </row>
    <row r="583" spans="1:17" x14ac:dyDescent="0.25">
      <c r="A583" s="2">
        <v>41038</v>
      </c>
      <c r="B583" t="str">
        <f t="shared" si="201"/>
        <v>May</v>
      </c>
      <c r="C583">
        <f t="shared" si="202"/>
        <v>2012</v>
      </c>
      <c r="D583" t="s">
        <v>645</v>
      </c>
      <c r="E583">
        <v>38</v>
      </c>
      <c r="F583" t="s">
        <v>7</v>
      </c>
      <c r="G583" t="s">
        <v>11</v>
      </c>
      <c r="H583" t="s">
        <v>212</v>
      </c>
      <c r="I583" s="3">
        <f t="shared" ref="I583" si="209">I582*1.11</f>
        <v>814781.26917125913</v>
      </c>
      <c r="J583" s="3">
        <f t="shared" si="183"/>
        <v>24443438.075137775</v>
      </c>
      <c r="K583" t="str">
        <f>VLOOKUP(E583,'Grouping Master'!A$2:H$102,8)</f>
        <v>26-40 Years</v>
      </c>
      <c r="L583" t="s">
        <v>795</v>
      </c>
      <c r="M583" t="s">
        <v>747</v>
      </c>
      <c r="N583" t="s">
        <v>754</v>
      </c>
      <c r="O583" t="s">
        <v>746</v>
      </c>
      <c r="P583">
        <f t="shared" si="204"/>
        <v>700000</v>
      </c>
      <c r="Q583" t="str">
        <f t="shared" si="205"/>
        <v>500001-700000</v>
      </c>
    </row>
    <row r="584" spans="1:17" x14ac:dyDescent="0.25">
      <c r="A584" s="2">
        <v>41055</v>
      </c>
      <c r="B584" t="str">
        <f t="shared" si="201"/>
        <v>May</v>
      </c>
      <c r="C584">
        <f t="shared" si="202"/>
        <v>2012</v>
      </c>
      <c r="D584" t="s">
        <v>646</v>
      </c>
      <c r="E584">
        <v>39</v>
      </c>
      <c r="F584" t="s">
        <v>7</v>
      </c>
      <c r="G584" t="s">
        <v>11</v>
      </c>
      <c r="H584" t="s">
        <v>211</v>
      </c>
      <c r="I584" s="3">
        <f t="shared" ref="I584" si="210">I583*1.1</f>
        <v>896259.39608838514</v>
      </c>
      <c r="J584" s="3">
        <f t="shared" si="183"/>
        <v>26887781.882651553</v>
      </c>
      <c r="K584" t="str">
        <f>VLOOKUP(E584,'Grouping Master'!A$2:H$102,8)</f>
        <v>26-40 Years</v>
      </c>
      <c r="L584" t="s">
        <v>795</v>
      </c>
      <c r="M584" t="s">
        <v>747</v>
      </c>
      <c r="N584" t="s">
        <v>766</v>
      </c>
      <c r="O584" t="s">
        <v>746</v>
      </c>
      <c r="P584">
        <f t="shared" si="204"/>
        <v>700000</v>
      </c>
      <c r="Q584" t="str">
        <f t="shared" si="205"/>
        <v>500001-700000</v>
      </c>
    </row>
    <row r="585" spans="1:17" x14ac:dyDescent="0.25">
      <c r="A585" s="2">
        <v>41010</v>
      </c>
      <c r="B585" t="str">
        <f t="shared" si="201"/>
        <v>April</v>
      </c>
      <c r="C585">
        <f t="shared" si="202"/>
        <v>2012</v>
      </c>
      <c r="D585" t="s">
        <v>647</v>
      </c>
      <c r="E585">
        <v>40</v>
      </c>
      <c r="F585" t="s">
        <v>7</v>
      </c>
      <c r="G585" t="s">
        <v>11</v>
      </c>
      <c r="H585" t="s">
        <v>211</v>
      </c>
      <c r="I585" s="3">
        <f t="shared" ref="I585" si="211">I584*1.11</f>
        <v>994847.92965810758</v>
      </c>
      <c r="J585" s="3">
        <f t="shared" si="183"/>
        <v>29845437.889743228</v>
      </c>
      <c r="K585" t="str">
        <f>VLOOKUP(E585,'Grouping Master'!A$2:H$102,8)</f>
        <v>26-40 Years</v>
      </c>
      <c r="L585" t="s">
        <v>795</v>
      </c>
      <c r="M585" t="s">
        <v>747</v>
      </c>
      <c r="N585" t="s">
        <v>782</v>
      </c>
      <c r="O585" t="s">
        <v>749</v>
      </c>
      <c r="P585">
        <f t="shared" si="204"/>
        <v>700000</v>
      </c>
      <c r="Q585" t="str">
        <f t="shared" si="205"/>
        <v>500001-700000</v>
      </c>
    </row>
    <row r="586" spans="1:17" x14ac:dyDescent="0.25">
      <c r="A586" s="2">
        <v>41033</v>
      </c>
      <c r="B586" t="str">
        <f t="shared" si="201"/>
        <v>May</v>
      </c>
      <c r="C586">
        <f t="shared" si="202"/>
        <v>2012</v>
      </c>
      <c r="D586" t="s">
        <v>648</v>
      </c>
      <c r="E586">
        <v>35</v>
      </c>
      <c r="F586" t="s">
        <v>7</v>
      </c>
      <c r="G586" t="s">
        <v>11</v>
      </c>
      <c r="H586" t="s">
        <v>211</v>
      </c>
      <c r="I586" s="3">
        <f t="shared" ref="I586" si="212">I585*1.1</f>
        <v>1094332.7226239184</v>
      </c>
      <c r="J586" s="3">
        <f t="shared" si="183"/>
        <v>32829981.678717554</v>
      </c>
      <c r="K586" t="str">
        <f>VLOOKUP(E586,'Grouping Master'!A$2:H$102,8)</f>
        <v>26-40 Years</v>
      </c>
      <c r="L586" t="s">
        <v>795</v>
      </c>
      <c r="M586" t="s">
        <v>747</v>
      </c>
      <c r="N586" t="s">
        <v>776</v>
      </c>
      <c r="O586" t="s">
        <v>765</v>
      </c>
      <c r="P586">
        <f t="shared" si="204"/>
        <v>700000</v>
      </c>
      <c r="Q586" t="str">
        <f t="shared" si="205"/>
        <v>500001-700000</v>
      </c>
    </row>
    <row r="587" spans="1:17" x14ac:dyDescent="0.25">
      <c r="A587" s="2">
        <v>41013</v>
      </c>
      <c r="B587" t="str">
        <f t="shared" si="201"/>
        <v>April</v>
      </c>
      <c r="C587">
        <f t="shared" si="202"/>
        <v>2012</v>
      </c>
      <c r="D587" t="s">
        <v>649</v>
      </c>
      <c r="E587">
        <v>36</v>
      </c>
      <c r="F587" t="s">
        <v>7</v>
      </c>
      <c r="G587" t="s">
        <v>11</v>
      </c>
      <c r="H587" t="s">
        <v>211</v>
      </c>
      <c r="I587" s="3">
        <f t="shared" ref="I587" si="213">I586*1.11</f>
        <v>1214709.3221125496</v>
      </c>
      <c r="J587" s="3">
        <f t="shared" si="183"/>
        <v>36441279.663376488</v>
      </c>
      <c r="K587" t="str">
        <f>VLOOKUP(E587,'Grouping Master'!A$2:H$102,8)</f>
        <v>26-40 Years</v>
      </c>
      <c r="L587" t="s">
        <v>795</v>
      </c>
      <c r="M587" t="s">
        <v>747</v>
      </c>
      <c r="N587" t="s">
        <v>787</v>
      </c>
      <c r="O587" t="s">
        <v>749</v>
      </c>
      <c r="P587">
        <f t="shared" si="204"/>
        <v>700000</v>
      </c>
      <c r="Q587" t="str">
        <f t="shared" si="205"/>
        <v>500001-700000</v>
      </c>
    </row>
    <row r="588" spans="1:17" x14ac:dyDescent="0.25">
      <c r="A588" s="2">
        <v>41042</v>
      </c>
      <c r="B588" t="str">
        <f t="shared" si="201"/>
        <v>May</v>
      </c>
      <c r="C588">
        <f t="shared" si="202"/>
        <v>2012</v>
      </c>
      <c r="D588" t="s">
        <v>650</v>
      </c>
      <c r="E588">
        <v>37</v>
      </c>
      <c r="F588" t="s">
        <v>7</v>
      </c>
      <c r="G588" t="s">
        <v>11</v>
      </c>
      <c r="H588" t="s">
        <v>211</v>
      </c>
      <c r="I588" s="3">
        <f t="shared" ref="I588" si="214">I587*1.1</f>
        <v>1336180.2543238045</v>
      </c>
      <c r="J588" s="3">
        <f t="shared" si="183"/>
        <v>40085407.629714139</v>
      </c>
      <c r="K588" t="str">
        <f>VLOOKUP(E588,'Grouping Master'!A$2:H$102,8)</f>
        <v>26-40 Years</v>
      </c>
      <c r="L588" t="s">
        <v>795</v>
      </c>
      <c r="M588" t="s">
        <v>747</v>
      </c>
      <c r="N588" t="s">
        <v>754</v>
      </c>
      <c r="O588" t="s">
        <v>746</v>
      </c>
      <c r="P588">
        <f t="shared" si="204"/>
        <v>700000</v>
      </c>
      <c r="Q588" t="str">
        <f t="shared" si="205"/>
        <v>500001-700000</v>
      </c>
    </row>
    <row r="589" spans="1:17" x14ac:dyDescent="0.25">
      <c r="A589" s="2">
        <v>41019</v>
      </c>
      <c r="B589" t="str">
        <f t="shared" si="201"/>
        <v>April</v>
      </c>
      <c r="C589">
        <f t="shared" si="202"/>
        <v>2012</v>
      </c>
      <c r="D589" t="s">
        <v>651</v>
      </c>
      <c r="E589">
        <v>38</v>
      </c>
      <c r="F589" t="s">
        <v>7</v>
      </c>
      <c r="G589" t="s">
        <v>11</v>
      </c>
      <c r="H589" t="s">
        <v>211</v>
      </c>
      <c r="I589" s="3">
        <f t="shared" ref="I589" si="215">I588*1.11</f>
        <v>1483160.0822994232</v>
      </c>
      <c r="J589" s="3">
        <f t="shared" si="183"/>
        <v>44494802.468982697</v>
      </c>
      <c r="K589" t="str">
        <f>VLOOKUP(E589,'Grouping Master'!A$2:H$102,8)</f>
        <v>26-40 Years</v>
      </c>
      <c r="L589" t="s">
        <v>795</v>
      </c>
      <c r="M589" t="s">
        <v>747</v>
      </c>
      <c r="N589" t="s">
        <v>766</v>
      </c>
      <c r="O589" t="s">
        <v>746</v>
      </c>
      <c r="P589">
        <f t="shared" si="204"/>
        <v>700000</v>
      </c>
      <c r="Q589" t="str">
        <f t="shared" si="205"/>
        <v>500001-700000</v>
      </c>
    </row>
    <row r="590" spans="1:17" x14ac:dyDescent="0.25">
      <c r="A590" s="2">
        <v>40995</v>
      </c>
      <c r="B590" t="str">
        <f t="shared" si="201"/>
        <v>March</v>
      </c>
      <c r="C590">
        <f t="shared" si="202"/>
        <v>2012</v>
      </c>
      <c r="D590" t="s">
        <v>652</v>
      </c>
      <c r="E590">
        <v>39</v>
      </c>
      <c r="F590" t="s">
        <v>10</v>
      </c>
      <c r="G590" t="s">
        <v>11</v>
      </c>
      <c r="H590" t="s">
        <v>211</v>
      </c>
      <c r="I590" s="3">
        <f t="shared" ref="I590" si="216">I589*1.1</f>
        <v>1631476.0905293657</v>
      </c>
      <c r="J590" s="3">
        <f t="shared" si="183"/>
        <v>48944282.715880968</v>
      </c>
      <c r="K590" t="str">
        <f>VLOOKUP(E590,'Grouping Master'!A$2:H$102,8)</f>
        <v>26-40 Years</v>
      </c>
      <c r="L590" t="s">
        <v>795</v>
      </c>
      <c r="M590" t="s">
        <v>747</v>
      </c>
      <c r="N590" t="s">
        <v>782</v>
      </c>
      <c r="O590" t="s">
        <v>749</v>
      </c>
      <c r="P590">
        <f t="shared" si="204"/>
        <v>700000</v>
      </c>
      <c r="Q590" t="str">
        <f t="shared" si="205"/>
        <v>500001-700000</v>
      </c>
    </row>
    <row r="591" spans="1:17" x14ac:dyDescent="0.25">
      <c r="A591" s="2">
        <v>41109</v>
      </c>
      <c r="B591" t="str">
        <f t="shared" si="201"/>
        <v>July</v>
      </c>
      <c r="C591">
        <f t="shared" si="202"/>
        <v>2012</v>
      </c>
      <c r="D591" t="s">
        <v>653</v>
      </c>
      <c r="E591">
        <v>40</v>
      </c>
      <c r="F591" t="s">
        <v>10</v>
      </c>
      <c r="G591" t="s">
        <v>11</v>
      </c>
      <c r="H591" t="s">
        <v>211</v>
      </c>
      <c r="I591" s="3">
        <v>4000</v>
      </c>
      <c r="J591" s="3">
        <f t="shared" si="183"/>
        <v>120000</v>
      </c>
      <c r="K591" t="str">
        <f>VLOOKUP(E591,'Grouping Master'!A$2:H$102,8)</f>
        <v>26-40 Years</v>
      </c>
      <c r="L591" t="s">
        <v>795</v>
      </c>
      <c r="M591" t="s">
        <v>747</v>
      </c>
      <c r="N591" t="s">
        <v>776</v>
      </c>
      <c r="O591" t="s">
        <v>765</v>
      </c>
      <c r="P591">
        <f t="shared" si="204"/>
        <v>700000</v>
      </c>
      <c r="Q591" t="str">
        <f t="shared" si="205"/>
        <v>500001-700000</v>
      </c>
    </row>
    <row r="592" spans="1:17" x14ac:dyDescent="0.25">
      <c r="A592" s="2">
        <v>41029</v>
      </c>
      <c r="B592" t="str">
        <f t="shared" si="201"/>
        <v>April</v>
      </c>
      <c r="C592">
        <f t="shared" si="202"/>
        <v>2012</v>
      </c>
      <c r="D592" t="s">
        <v>654</v>
      </c>
      <c r="E592">
        <v>35</v>
      </c>
      <c r="F592" t="s">
        <v>10</v>
      </c>
      <c r="G592" t="s">
        <v>11</v>
      </c>
      <c r="H592" t="s">
        <v>211</v>
      </c>
      <c r="I592" s="3">
        <f>I591*1.05</f>
        <v>4200</v>
      </c>
      <c r="J592" s="3">
        <f t="shared" si="183"/>
        <v>126000</v>
      </c>
      <c r="K592" t="str">
        <f>VLOOKUP(E592,'Grouping Master'!A$2:H$102,8)</f>
        <v>26-40 Years</v>
      </c>
      <c r="L592" t="s">
        <v>795</v>
      </c>
      <c r="M592" t="s">
        <v>747</v>
      </c>
      <c r="N592" t="s">
        <v>787</v>
      </c>
      <c r="O592" t="s">
        <v>749</v>
      </c>
      <c r="P592">
        <f t="shared" si="204"/>
        <v>700000</v>
      </c>
      <c r="Q592" t="str">
        <f t="shared" si="205"/>
        <v>500001-700000</v>
      </c>
    </row>
    <row r="593" spans="1:17" x14ac:dyDescent="0.25">
      <c r="A593" s="2">
        <v>41046</v>
      </c>
      <c r="B593" t="str">
        <f t="shared" si="201"/>
        <v>May</v>
      </c>
      <c r="C593">
        <f t="shared" si="202"/>
        <v>2012</v>
      </c>
      <c r="D593" t="s">
        <v>655</v>
      </c>
      <c r="E593">
        <v>36</v>
      </c>
      <c r="F593" t="s">
        <v>10</v>
      </c>
      <c r="G593" t="s">
        <v>11</v>
      </c>
      <c r="H593" t="s">
        <v>211</v>
      </c>
      <c r="I593" s="3">
        <v>4001</v>
      </c>
      <c r="J593" s="3">
        <f t="shared" si="183"/>
        <v>120030</v>
      </c>
      <c r="K593" t="str">
        <f>VLOOKUP(E593,'Grouping Master'!A$2:H$102,8)</f>
        <v>26-40 Years</v>
      </c>
      <c r="L593" t="s">
        <v>795</v>
      </c>
      <c r="M593" t="s">
        <v>747</v>
      </c>
      <c r="N593" t="s">
        <v>776</v>
      </c>
      <c r="O593" t="s">
        <v>765</v>
      </c>
      <c r="P593">
        <f t="shared" si="204"/>
        <v>700000</v>
      </c>
      <c r="Q593" t="str">
        <f t="shared" si="205"/>
        <v>500001-700000</v>
      </c>
    </row>
    <row r="594" spans="1:17" x14ac:dyDescent="0.25">
      <c r="A594" s="2">
        <v>41026</v>
      </c>
      <c r="B594" t="str">
        <f t="shared" si="201"/>
        <v>April</v>
      </c>
      <c r="C594">
        <f t="shared" si="202"/>
        <v>2012</v>
      </c>
      <c r="D594" t="s">
        <v>656</v>
      </c>
      <c r="E594">
        <v>37</v>
      </c>
      <c r="F594" t="s">
        <v>10</v>
      </c>
      <c r="G594" t="s">
        <v>11</v>
      </c>
      <c r="H594" t="s">
        <v>211</v>
      </c>
      <c r="I594" s="3">
        <f t="shared" ref="I594" si="217">I593*1.05</f>
        <v>4201.05</v>
      </c>
      <c r="J594" s="3">
        <f t="shared" si="183"/>
        <v>126031.5</v>
      </c>
      <c r="K594" t="str">
        <f>VLOOKUP(E594,'Grouping Master'!A$2:H$102,8)</f>
        <v>26-40 Years</v>
      </c>
      <c r="L594" t="s">
        <v>795</v>
      </c>
      <c r="M594" t="s">
        <v>747</v>
      </c>
      <c r="N594" t="s">
        <v>787</v>
      </c>
      <c r="O594" t="s">
        <v>749</v>
      </c>
      <c r="P594">
        <f t="shared" si="204"/>
        <v>700000</v>
      </c>
      <c r="Q594" t="str">
        <f t="shared" si="205"/>
        <v>500001-700000</v>
      </c>
    </row>
    <row r="595" spans="1:17" x14ac:dyDescent="0.25">
      <c r="A595" s="2">
        <v>41112</v>
      </c>
      <c r="B595" t="str">
        <f t="shared" si="201"/>
        <v>July</v>
      </c>
      <c r="C595">
        <f t="shared" si="202"/>
        <v>2012</v>
      </c>
      <c r="D595" t="s">
        <v>657</v>
      </c>
      <c r="E595">
        <v>38</v>
      </c>
      <c r="F595" t="s">
        <v>10</v>
      </c>
      <c r="G595" t="s">
        <v>11</v>
      </c>
      <c r="H595" t="s">
        <v>211</v>
      </c>
      <c r="I595" s="3">
        <v>4002</v>
      </c>
      <c r="J595" s="3">
        <f t="shared" si="183"/>
        <v>120060</v>
      </c>
      <c r="K595" t="str">
        <f>VLOOKUP(E595,'Grouping Master'!A$2:H$102,8)</f>
        <v>26-40 Years</v>
      </c>
      <c r="L595" t="s">
        <v>795</v>
      </c>
      <c r="M595" t="s">
        <v>747</v>
      </c>
      <c r="N595" t="s">
        <v>782</v>
      </c>
      <c r="O595" t="s">
        <v>749</v>
      </c>
      <c r="P595">
        <f t="shared" si="204"/>
        <v>700000</v>
      </c>
      <c r="Q595" t="str">
        <f t="shared" si="205"/>
        <v>500001-700000</v>
      </c>
    </row>
    <row r="596" spans="1:17" x14ac:dyDescent="0.25">
      <c r="A596" s="2">
        <v>40998</v>
      </c>
      <c r="B596" t="str">
        <f t="shared" si="201"/>
        <v>March</v>
      </c>
      <c r="C596">
        <f t="shared" si="202"/>
        <v>2012</v>
      </c>
      <c r="D596" t="s">
        <v>658</v>
      </c>
      <c r="E596">
        <v>39</v>
      </c>
      <c r="F596" t="s">
        <v>10</v>
      </c>
      <c r="G596" t="s">
        <v>11</v>
      </c>
      <c r="H596" t="s">
        <v>211</v>
      </c>
      <c r="I596" s="3">
        <f t="shared" ref="I596" si="218">I595*1.05</f>
        <v>4202.1000000000004</v>
      </c>
      <c r="J596" s="3">
        <f t="shared" si="183"/>
        <v>126063.00000000001</v>
      </c>
      <c r="K596" t="str">
        <f>VLOOKUP(E596,'Grouping Master'!A$2:H$102,8)</f>
        <v>26-40 Years</v>
      </c>
      <c r="L596" t="s">
        <v>795</v>
      </c>
      <c r="M596" t="s">
        <v>747</v>
      </c>
      <c r="N596" t="s">
        <v>776</v>
      </c>
      <c r="O596" t="s">
        <v>765</v>
      </c>
      <c r="P596">
        <f t="shared" si="204"/>
        <v>700000</v>
      </c>
      <c r="Q596" t="str">
        <f t="shared" si="205"/>
        <v>500001-700000</v>
      </c>
    </row>
    <row r="597" spans="1:17" x14ac:dyDescent="0.25">
      <c r="A597" s="2">
        <v>41049</v>
      </c>
      <c r="B597" t="str">
        <f t="shared" si="201"/>
        <v>May</v>
      </c>
      <c r="C597">
        <f t="shared" si="202"/>
        <v>2012</v>
      </c>
      <c r="D597" t="s">
        <v>659</v>
      </c>
      <c r="E597">
        <v>40</v>
      </c>
      <c r="F597" t="s">
        <v>10</v>
      </c>
      <c r="G597" t="s">
        <v>11</v>
      </c>
      <c r="H597" t="s">
        <v>211</v>
      </c>
      <c r="I597" s="3">
        <v>34938</v>
      </c>
      <c r="J597" s="3">
        <f t="shared" si="183"/>
        <v>1048140</v>
      </c>
      <c r="K597" t="str">
        <f>VLOOKUP(E597,'Grouping Master'!A$2:H$102,8)</f>
        <v>26-40 Years</v>
      </c>
      <c r="L597" t="s">
        <v>795</v>
      </c>
      <c r="M597" t="s">
        <v>747</v>
      </c>
      <c r="N597" t="s">
        <v>787</v>
      </c>
      <c r="O597" t="s">
        <v>749</v>
      </c>
      <c r="P597">
        <f t="shared" si="204"/>
        <v>700000</v>
      </c>
      <c r="Q597" t="str">
        <f t="shared" si="205"/>
        <v>500001-700000</v>
      </c>
    </row>
    <row r="598" spans="1:17" x14ac:dyDescent="0.25">
      <c r="A598" s="2">
        <v>41008</v>
      </c>
      <c r="B598" t="str">
        <f t="shared" si="201"/>
        <v>April</v>
      </c>
      <c r="C598">
        <f t="shared" si="202"/>
        <v>2012</v>
      </c>
      <c r="D598" t="s">
        <v>660</v>
      </c>
      <c r="E598">
        <v>35</v>
      </c>
      <c r="F598" t="s">
        <v>7</v>
      </c>
      <c r="G598" t="s">
        <v>11</v>
      </c>
      <c r="H598" t="s">
        <v>211</v>
      </c>
      <c r="I598" s="3">
        <f t="shared" ref="I598" si="219">I597*1.05</f>
        <v>36684.9</v>
      </c>
      <c r="J598" s="3">
        <f t="shared" si="183"/>
        <v>1100547</v>
      </c>
      <c r="K598" t="str">
        <f>VLOOKUP(E598,'Grouping Master'!A$2:H$102,8)</f>
        <v>26-40 Years</v>
      </c>
      <c r="L598" t="s">
        <v>795</v>
      </c>
      <c r="M598" t="s">
        <v>747</v>
      </c>
      <c r="N598" t="s">
        <v>776</v>
      </c>
      <c r="O598" t="s">
        <v>765</v>
      </c>
      <c r="P598">
        <f t="shared" si="204"/>
        <v>700000</v>
      </c>
      <c r="Q598" t="str">
        <f t="shared" si="205"/>
        <v>500001-700000</v>
      </c>
    </row>
    <row r="599" spans="1:17" x14ac:dyDescent="0.25">
      <c r="A599" s="2">
        <v>41065</v>
      </c>
      <c r="B599" t="str">
        <f t="shared" si="201"/>
        <v>June</v>
      </c>
      <c r="C599">
        <f t="shared" si="202"/>
        <v>2012</v>
      </c>
      <c r="D599" t="s">
        <v>661</v>
      </c>
      <c r="E599">
        <v>36</v>
      </c>
      <c r="F599" t="s">
        <v>7</v>
      </c>
      <c r="G599" t="s">
        <v>11</v>
      </c>
      <c r="H599" t="s">
        <v>211</v>
      </c>
      <c r="I599" s="3">
        <v>4004</v>
      </c>
      <c r="J599" s="3">
        <f t="shared" si="183"/>
        <v>120120</v>
      </c>
      <c r="K599" t="str">
        <f>VLOOKUP(E599,'Grouping Master'!A$2:H$102,8)</f>
        <v>26-40 Years</v>
      </c>
      <c r="L599" t="s">
        <v>795</v>
      </c>
      <c r="M599" t="s">
        <v>747</v>
      </c>
      <c r="N599" t="s">
        <v>787</v>
      </c>
      <c r="O599" t="s">
        <v>749</v>
      </c>
      <c r="P599">
        <f t="shared" si="204"/>
        <v>700000</v>
      </c>
      <c r="Q599" t="str">
        <f t="shared" si="205"/>
        <v>500001-700000</v>
      </c>
    </row>
    <row r="600" spans="1:17" x14ac:dyDescent="0.25">
      <c r="A600" s="2">
        <v>41086</v>
      </c>
      <c r="B600" t="str">
        <f t="shared" si="201"/>
        <v>June</v>
      </c>
      <c r="C600">
        <f t="shared" si="202"/>
        <v>2012</v>
      </c>
      <c r="D600" t="s">
        <v>662</v>
      </c>
      <c r="E600">
        <v>37</v>
      </c>
      <c r="F600" t="s">
        <v>7</v>
      </c>
      <c r="G600" t="s">
        <v>11</v>
      </c>
      <c r="H600" t="s">
        <v>211</v>
      </c>
      <c r="I600" s="3">
        <f t="shared" ref="I600" si="220">I599*1.05</f>
        <v>4204.2</v>
      </c>
      <c r="J600" s="3">
        <f t="shared" si="183"/>
        <v>126126</v>
      </c>
      <c r="K600" t="str">
        <f>VLOOKUP(E600,'Grouping Master'!A$2:H$102,8)</f>
        <v>26-40 Years</v>
      </c>
      <c r="L600" t="s">
        <v>795</v>
      </c>
      <c r="M600" t="s">
        <v>747</v>
      </c>
      <c r="N600" t="s">
        <v>776</v>
      </c>
      <c r="O600" t="s">
        <v>765</v>
      </c>
      <c r="P600">
        <f t="shared" si="204"/>
        <v>700000</v>
      </c>
      <c r="Q600" t="str">
        <f t="shared" si="205"/>
        <v>500001-700000</v>
      </c>
    </row>
    <row r="601" spans="1:17" x14ac:dyDescent="0.25">
      <c r="A601" s="2">
        <v>41116</v>
      </c>
      <c r="B601" t="str">
        <f t="shared" si="201"/>
        <v>July</v>
      </c>
      <c r="C601">
        <f t="shared" si="202"/>
        <v>2012</v>
      </c>
      <c r="D601" t="s">
        <v>663</v>
      </c>
      <c r="E601">
        <v>38</v>
      </c>
      <c r="F601" t="s">
        <v>7</v>
      </c>
      <c r="G601" t="s">
        <v>11</v>
      </c>
      <c r="H601" t="s">
        <v>211</v>
      </c>
      <c r="I601" s="3">
        <v>4005</v>
      </c>
      <c r="J601" s="3">
        <f t="shared" si="183"/>
        <v>120150</v>
      </c>
      <c r="K601" t="str">
        <f>VLOOKUP(E601,'Grouping Master'!A$2:H$102,8)</f>
        <v>26-40 Years</v>
      </c>
      <c r="L601" t="s">
        <v>795</v>
      </c>
      <c r="M601" t="s">
        <v>747</v>
      </c>
      <c r="N601" t="s">
        <v>776</v>
      </c>
      <c r="O601" t="s">
        <v>765</v>
      </c>
      <c r="P601">
        <f t="shared" si="204"/>
        <v>700000</v>
      </c>
      <c r="Q601" t="str">
        <f t="shared" si="205"/>
        <v>500001-700000</v>
      </c>
    </row>
    <row r="602" spans="1:17" x14ac:dyDescent="0.25">
      <c r="A602" s="2">
        <v>41149</v>
      </c>
      <c r="B602" t="str">
        <f t="shared" si="201"/>
        <v>August</v>
      </c>
      <c r="C602">
        <f t="shared" si="202"/>
        <v>2012</v>
      </c>
      <c r="D602" t="s">
        <v>664</v>
      </c>
      <c r="E602">
        <v>39</v>
      </c>
      <c r="F602" t="s">
        <v>7</v>
      </c>
      <c r="G602" t="s">
        <v>11</v>
      </c>
      <c r="H602" t="s">
        <v>211</v>
      </c>
      <c r="I602" s="3">
        <f t="shared" ref="I602" si="221">I601*1.05</f>
        <v>4205.25</v>
      </c>
      <c r="J602" s="3">
        <f t="shared" si="183"/>
        <v>126157.5</v>
      </c>
      <c r="K602" t="str">
        <f>VLOOKUP(E602,'Grouping Master'!A$2:H$102,8)</f>
        <v>26-40 Years</v>
      </c>
      <c r="L602" t="s">
        <v>795</v>
      </c>
      <c r="M602" t="s">
        <v>747</v>
      </c>
      <c r="N602" t="s">
        <v>776</v>
      </c>
      <c r="O602" t="s">
        <v>765</v>
      </c>
      <c r="P602">
        <f t="shared" si="204"/>
        <v>700000</v>
      </c>
      <c r="Q602" t="str">
        <f t="shared" si="205"/>
        <v>500001-700000</v>
      </c>
    </row>
    <row r="603" spans="1:17" x14ac:dyDescent="0.25">
      <c r="A603" s="2">
        <v>41006</v>
      </c>
      <c r="B603" t="str">
        <f t="shared" si="201"/>
        <v>April</v>
      </c>
      <c r="C603">
        <f t="shared" si="202"/>
        <v>2012</v>
      </c>
      <c r="D603" t="s">
        <v>665</v>
      </c>
      <c r="E603">
        <v>40</v>
      </c>
      <c r="F603" t="s">
        <v>7</v>
      </c>
      <c r="G603" t="s">
        <v>11</v>
      </c>
      <c r="H603" t="s">
        <v>211</v>
      </c>
      <c r="I603" s="3">
        <v>4006</v>
      </c>
      <c r="J603" s="3">
        <f t="shared" si="183"/>
        <v>120180</v>
      </c>
      <c r="K603" t="str">
        <f>VLOOKUP(E603,'Grouping Master'!A$2:H$102,8)</f>
        <v>26-40 Years</v>
      </c>
      <c r="L603" t="s">
        <v>795</v>
      </c>
      <c r="M603" t="s">
        <v>747</v>
      </c>
      <c r="N603" t="s">
        <v>776</v>
      </c>
      <c r="O603" t="s">
        <v>765</v>
      </c>
      <c r="P603">
        <f t="shared" si="204"/>
        <v>700000</v>
      </c>
      <c r="Q603" t="str">
        <f t="shared" si="205"/>
        <v>500001-700000</v>
      </c>
    </row>
    <row r="604" spans="1:17" x14ac:dyDescent="0.25">
      <c r="A604" s="2">
        <v>41045</v>
      </c>
      <c r="B604" t="str">
        <f t="shared" si="201"/>
        <v>May</v>
      </c>
      <c r="C604">
        <f t="shared" si="202"/>
        <v>2012</v>
      </c>
      <c r="D604" t="s">
        <v>666</v>
      </c>
      <c r="E604">
        <v>35</v>
      </c>
      <c r="F604" t="s">
        <v>7</v>
      </c>
      <c r="G604" t="s">
        <v>11</v>
      </c>
      <c r="H604" t="s">
        <v>211</v>
      </c>
      <c r="I604" s="3">
        <f t="shared" ref="I604" si="222">I603*1.05</f>
        <v>4206.3</v>
      </c>
      <c r="J604" s="3">
        <f t="shared" si="183"/>
        <v>126189</v>
      </c>
      <c r="K604" t="str">
        <f>VLOOKUP(E604,'Grouping Master'!A$2:H$102,8)</f>
        <v>26-40 Years</v>
      </c>
      <c r="L604" t="s">
        <v>795</v>
      </c>
      <c r="M604" t="s">
        <v>747</v>
      </c>
      <c r="N604" t="s">
        <v>776</v>
      </c>
      <c r="O604" t="s">
        <v>765</v>
      </c>
      <c r="P604">
        <f t="shared" si="204"/>
        <v>700000</v>
      </c>
      <c r="Q604" t="str">
        <f t="shared" si="205"/>
        <v>500001-700000</v>
      </c>
    </row>
    <row r="605" spans="1:17" x14ac:dyDescent="0.25">
      <c r="A605" s="2">
        <v>41145</v>
      </c>
      <c r="B605" t="str">
        <f t="shared" si="201"/>
        <v>August</v>
      </c>
      <c r="C605">
        <f t="shared" si="202"/>
        <v>2012</v>
      </c>
      <c r="D605" t="s">
        <v>667</v>
      </c>
      <c r="E605">
        <v>36</v>
      </c>
      <c r="F605" t="s">
        <v>7</v>
      </c>
      <c r="G605" t="s">
        <v>11</v>
      </c>
      <c r="H605" t="s">
        <v>211</v>
      </c>
      <c r="I605" s="3">
        <v>4007</v>
      </c>
      <c r="J605" s="3">
        <f t="shared" si="183"/>
        <v>120210</v>
      </c>
      <c r="K605" t="str">
        <f>VLOOKUP(E605,'Grouping Master'!A$2:H$102,8)</f>
        <v>26-40 Years</v>
      </c>
      <c r="L605" t="s">
        <v>795</v>
      </c>
      <c r="M605" t="s">
        <v>747</v>
      </c>
      <c r="N605" t="s">
        <v>776</v>
      </c>
      <c r="O605" t="s">
        <v>765</v>
      </c>
      <c r="P605">
        <f t="shared" si="204"/>
        <v>700000</v>
      </c>
      <c r="Q605" t="str">
        <f t="shared" si="205"/>
        <v>500001-700000</v>
      </c>
    </row>
    <row r="606" spans="1:17" x14ac:dyDescent="0.25">
      <c r="A606" s="2">
        <v>41019</v>
      </c>
      <c r="B606" t="str">
        <f t="shared" si="201"/>
        <v>April</v>
      </c>
      <c r="C606">
        <f t="shared" si="202"/>
        <v>2012</v>
      </c>
      <c r="D606" t="s">
        <v>668</v>
      </c>
      <c r="E606">
        <v>37</v>
      </c>
      <c r="F606" t="s">
        <v>7</v>
      </c>
      <c r="G606" t="s">
        <v>11</v>
      </c>
      <c r="H606" t="s">
        <v>211</v>
      </c>
      <c r="I606" s="3">
        <f t="shared" ref="I606" si="223">I605*1.05</f>
        <v>4207.3500000000004</v>
      </c>
      <c r="J606" s="3">
        <f t="shared" si="183"/>
        <v>126220.50000000001</v>
      </c>
      <c r="K606" t="str">
        <f>VLOOKUP(E606,'Grouping Master'!A$2:H$102,8)</f>
        <v>26-40 Years</v>
      </c>
      <c r="L606" t="s">
        <v>795</v>
      </c>
      <c r="M606" t="s">
        <v>747</v>
      </c>
      <c r="N606" t="s">
        <v>776</v>
      </c>
      <c r="O606" t="s">
        <v>765</v>
      </c>
      <c r="P606">
        <f t="shared" si="204"/>
        <v>700000</v>
      </c>
      <c r="Q606" t="str">
        <f t="shared" si="205"/>
        <v>500001-700000</v>
      </c>
    </row>
    <row r="607" spans="1:17" x14ac:dyDescent="0.25">
      <c r="A607" s="2">
        <v>41035</v>
      </c>
      <c r="B607" t="str">
        <f t="shared" si="201"/>
        <v>May</v>
      </c>
      <c r="C607">
        <f t="shared" si="202"/>
        <v>2012</v>
      </c>
      <c r="D607" t="s">
        <v>669</v>
      </c>
      <c r="E607">
        <v>38</v>
      </c>
      <c r="F607" t="s">
        <v>7</v>
      </c>
      <c r="G607" t="s">
        <v>11</v>
      </c>
      <c r="H607" t="s">
        <v>211</v>
      </c>
      <c r="I607" s="3">
        <v>4008</v>
      </c>
      <c r="J607" s="3">
        <f t="shared" si="183"/>
        <v>120240</v>
      </c>
      <c r="K607" t="str">
        <f>VLOOKUP(E607,'Grouping Master'!A$2:H$102,8)</f>
        <v>26-40 Years</v>
      </c>
      <c r="L607" t="s">
        <v>795</v>
      </c>
      <c r="M607" t="s">
        <v>747</v>
      </c>
      <c r="N607" t="s">
        <v>776</v>
      </c>
      <c r="O607" t="s">
        <v>765</v>
      </c>
      <c r="P607">
        <f t="shared" si="204"/>
        <v>700000</v>
      </c>
      <c r="Q607" t="str">
        <f t="shared" si="205"/>
        <v>500001-700000</v>
      </c>
    </row>
    <row r="608" spans="1:17" x14ac:dyDescent="0.25">
      <c r="A608" s="2">
        <v>41014</v>
      </c>
      <c r="B608" t="str">
        <f t="shared" si="201"/>
        <v>April</v>
      </c>
      <c r="C608">
        <f t="shared" si="202"/>
        <v>2012</v>
      </c>
      <c r="D608" t="s">
        <v>670</v>
      </c>
      <c r="E608">
        <v>39</v>
      </c>
      <c r="F608" t="s">
        <v>10</v>
      </c>
      <c r="G608" t="s">
        <v>11</v>
      </c>
      <c r="H608" t="s">
        <v>211</v>
      </c>
      <c r="I608" s="3">
        <v>5000</v>
      </c>
      <c r="J608" s="3">
        <f t="shared" si="183"/>
        <v>150000</v>
      </c>
      <c r="K608" t="str">
        <f>VLOOKUP(E608,'Grouping Master'!A$2:H$102,8)</f>
        <v>26-40 Years</v>
      </c>
      <c r="L608" t="s">
        <v>795</v>
      </c>
      <c r="M608" t="s">
        <v>747</v>
      </c>
      <c r="N608" t="s">
        <v>776</v>
      </c>
      <c r="O608" t="s">
        <v>765</v>
      </c>
      <c r="P608">
        <f t="shared" si="204"/>
        <v>700000</v>
      </c>
      <c r="Q608" t="str">
        <f t="shared" si="205"/>
        <v>500001-700000</v>
      </c>
    </row>
    <row r="609" spans="1:17" x14ac:dyDescent="0.25">
      <c r="A609" s="2">
        <v>41022</v>
      </c>
      <c r="B609" t="str">
        <f t="shared" si="201"/>
        <v>April</v>
      </c>
      <c r="C609">
        <f t="shared" si="202"/>
        <v>2012</v>
      </c>
      <c r="D609" t="s">
        <v>671</v>
      </c>
      <c r="E609">
        <v>40</v>
      </c>
      <c r="F609" t="s">
        <v>10</v>
      </c>
      <c r="G609" t="s">
        <v>11</v>
      </c>
      <c r="H609" t="s">
        <v>211</v>
      </c>
      <c r="I609" s="3">
        <v>8948</v>
      </c>
      <c r="J609" s="3">
        <f t="shared" si="183"/>
        <v>268440</v>
      </c>
      <c r="K609" t="str">
        <f>VLOOKUP(E609,'Grouping Master'!A$2:H$102,8)</f>
        <v>26-40 Years</v>
      </c>
      <c r="L609" t="s">
        <v>795</v>
      </c>
      <c r="M609" t="s">
        <v>747</v>
      </c>
      <c r="N609" t="s">
        <v>776</v>
      </c>
      <c r="O609" t="s">
        <v>765</v>
      </c>
      <c r="P609">
        <f t="shared" si="204"/>
        <v>700000</v>
      </c>
      <c r="Q609" t="str">
        <f t="shared" si="205"/>
        <v>500001-700000</v>
      </c>
    </row>
    <row r="610" spans="1:17" x14ac:dyDescent="0.25">
      <c r="A610" s="2">
        <v>41016</v>
      </c>
      <c r="B610" t="str">
        <f t="shared" si="201"/>
        <v>April</v>
      </c>
      <c r="C610">
        <f t="shared" si="202"/>
        <v>2012</v>
      </c>
      <c r="D610" t="s">
        <v>672</v>
      </c>
      <c r="E610">
        <v>35</v>
      </c>
      <c r="F610" t="s">
        <v>10</v>
      </c>
      <c r="G610" t="s">
        <v>11</v>
      </c>
      <c r="H610" t="s">
        <v>211</v>
      </c>
      <c r="I610" s="3">
        <f t="shared" ref="I610" si="224">I609*1.05</f>
        <v>9395.4</v>
      </c>
      <c r="J610" s="3">
        <f t="shared" si="183"/>
        <v>281862</v>
      </c>
      <c r="K610" t="str">
        <f>VLOOKUP(E610,'Grouping Master'!A$2:H$102,8)</f>
        <v>26-40 Years</v>
      </c>
      <c r="L610" t="s">
        <v>795</v>
      </c>
      <c r="M610" t="s">
        <v>747</v>
      </c>
      <c r="N610" t="s">
        <v>776</v>
      </c>
      <c r="O610" t="s">
        <v>765</v>
      </c>
      <c r="P610">
        <f t="shared" si="204"/>
        <v>700000</v>
      </c>
      <c r="Q610" t="str">
        <f t="shared" si="205"/>
        <v>500001-700000</v>
      </c>
    </row>
    <row r="611" spans="1:17" x14ac:dyDescent="0.25">
      <c r="A611" s="2">
        <v>41109</v>
      </c>
      <c r="B611" t="str">
        <f t="shared" si="201"/>
        <v>July</v>
      </c>
      <c r="C611">
        <f t="shared" si="202"/>
        <v>2012</v>
      </c>
      <c r="D611" t="s">
        <v>673</v>
      </c>
      <c r="E611">
        <v>36</v>
      </c>
      <c r="F611" t="s">
        <v>10</v>
      </c>
      <c r="G611" t="s">
        <v>11</v>
      </c>
      <c r="H611" t="s">
        <v>211</v>
      </c>
      <c r="I611" s="3">
        <v>4010</v>
      </c>
      <c r="J611" s="3">
        <f t="shared" si="183"/>
        <v>120300</v>
      </c>
      <c r="K611" t="str">
        <f>VLOOKUP(E611,'Grouping Master'!A$2:H$102,8)</f>
        <v>26-40 Years</v>
      </c>
      <c r="L611" t="s">
        <v>795</v>
      </c>
      <c r="M611" t="s">
        <v>747</v>
      </c>
      <c r="N611" t="s">
        <v>776</v>
      </c>
      <c r="O611" t="s">
        <v>765</v>
      </c>
      <c r="P611">
        <f t="shared" si="204"/>
        <v>700000</v>
      </c>
      <c r="Q611" t="str">
        <f t="shared" si="205"/>
        <v>500001-700000</v>
      </c>
    </row>
    <row r="612" spans="1:17" x14ac:dyDescent="0.25">
      <c r="A612" s="2">
        <v>41003</v>
      </c>
      <c r="B612" t="str">
        <f t="shared" si="201"/>
        <v>April</v>
      </c>
      <c r="C612">
        <f t="shared" si="202"/>
        <v>2012</v>
      </c>
      <c r="D612" t="s">
        <v>674</v>
      </c>
      <c r="E612">
        <v>37</v>
      </c>
      <c r="F612" t="s">
        <v>10</v>
      </c>
      <c r="G612" t="s">
        <v>11</v>
      </c>
      <c r="H612" t="s">
        <v>211</v>
      </c>
      <c r="I612" s="3">
        <f t="shared" ref="I612" si="225">I611*1.05</f>
        <v>4210.5</v>
      </c>
      <c r="J612" s="3">
        <f t="shared" si="183"/>
        <v>126315</v>
      </c>
      <c r="K612" t="str">
        <f>VLOOKUP(E612,'Grouping Master'!A$2:H$102,8)</f>
        <v>26-40 Years</v>
      </c>
      <c r="L612" t="s">
        <v>795</v>
      </c>
      <c r="M612" t="s">
        <v>747</v>
      </c>
      <c r="N612" t="s">
        <v>776</v>
      </c>
      <c r="O612" t="s">
        <v>765</v>
      </c>
      <c r="P612">
        <f t="shared" si="204"/>
        <v>700000</v>
      </c>
      <c r="Q612" t="str">
        <f t="shared" si="205"/>
        <v>500001-700000</v>
      </c>
    </row>
    <row r="613" spans="1:17" x14ac:dyDescent="0.25">
      <c r="A613" s="2">
        <v>41007</v>
      </c>
      <c r="B613" t="str">
        <f t="shared" si="201"/>
        <v>April</v>
      </c>
      <c r="C613">
        <f t="shared" si="202"/>
        <v>2012</v>
      </c>
      <c r="D613" t="s">
        <v>675</v>
      </c>
      <c r="E613">
        <v>38</v>
      </c>
      <c r="F613" t="s">
        <v>10</v>
      </c>
      <c r="G613" t="s">
        <v>11</v>
      </c>
      <c r="H613" t="s">
        <v>211</v>
      </c>
      <c r="I613" s="3">
        <v>4567</v>
      </c>
      <c r="J613" s="3">
        <f t="shared" si="183"/>
        <v>137010</v>
      </c>
      <c r="K613" t="str">
        <f>VLOOKUP(E613,'Grouping Master'!A$2:H$102,8)</f>
        <v>26-40 Years</v>
      </c>
      <c r="L613" t="s">
        <v>795</v>
      </c>
      <c r="M613" t="s">
        <v>747</v>
      </c>
      <c r="N613" t="s">
        <v>776</v>
      </c>
      <c r="O613" t="s">
        <v>765</v>
      </c>
      <c r="P613">
        <f t="shared" si="204"/>
        <v>700000</v>
      </c>
      <c r="Q613" t="str">
        <f t="shared" si="205"/>
        <v>500001-700000</v>
      </c>
    </row>
    <row r="614" spans="1:17" x14ac:dyDescent="0.25">
      <c r="A614" s="2">
        <v>40989</v>
      </c>
      <c r="B614" t="str">
        <f t="shared" si="201"/>
        <v>March</v>
      </c>
      <c r="C614">
        <f t="shared" si="202"/>
        <v>2012</v>
      </c>
      <c r="D614" t="s">
        <v>676</v>
      </c>
      <c r="E614">
        <v>39</v>
      </c>
      <c r="F614" t="s">
        <v>10</v>
      </c>
      <c r="G614" t="s">
        <v>11</v>
      </c>
      <c r="H614" t="s">
        <v>211</v>
      </c>
      <c r="I614" s="3">
        <v>2356</v>
      </c>
      <c r="J614" s="3">
        <f t="shared" si="183"/>
        <v>70680</v>
      </c>
      <c r="K614" t="str">
        <f>VLOOKUP(E614,'Grouping Master'!A$2:H$102,8)</f>
        <v>26-40 Years</v>
      </c>
      <c r="L614" t="s">
        <v>795</v>
      </c>
      <c r="M614" t="s">
        <v>747</v>
      </c>
      <c r="N614" t="s">
        <v>776</v>
      </c>
      <c r="O614" t="s">
        <v>765</v>
      </c>
      <c r="P614">
        <f t="shared" si="204"/>
        <v>700000</v>
      </c>
      <c r="Q614" t="str">
        <f t="shared" si="205"/>
        <v>500001-700000</v>
      </c>
    </row>
    <row r="615" spans="1:17" x14ac:dyDescent="0.25">
      <c r="A615" s="2">
        <v>41148</v>
      </c>
      <c r="B615" t="str">
        <f t="shared" si="201"/>
        <v>August</v>
      </c>
      <c r="C615">
        <f t="shared" si="202"/>
        <v>2012</v>
      </c>
      <c r="D615" t="s">
        <v>677</v>
      </c>
      <c r="E615">
        <v>40</v>
      </c>
      <c r="F615" t="s">
        <v>10</v>
      </c>
      <c r="G615" t="s">
        <v>11</v>
      </c>
      <c r="H615" t="s">
        <v>211</v>
      </c>
      <c r="I615" s="3">
        <v>4012</v>
      </c>
      <c r="J615" s="3">
        <f t="shared" si="183"/>
        <v>120360</v>
      </c>
      <c r="K615" t="str">
        <f>VLOOKUP(E615,'Grouping Master'!A$2:H$102,8)</f>
        <v>26-40 Years</v>
      </c>
      <c r="L615" t="s">
        <v>795</v>
      </c>
      <c r="M615" t="s">
        <v>747</v>
      </c>
      <c r="N615" t="s">
        <v>776</v>
      </c>
      <c r="O615" t="s">
        <v>765</v>
      </c>
      <c r="P615">
        <f t="shared" si="204"/>
        <v>700000</v>
      </c>
      <c r="Q615" t="str">
        <f t="shared" si="205"/>
        <v>500001-700000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3"/>
  <sheetViews>
    <sheetView workbookViewId="0">
      <selection activeCell="E23" sqref="E23"/>
    </sheetView>
  </sheetViews>
  <sheetFormatPr defaultRowHeight="15" x14ac:dyDescent="0.25"/>
  <sheetData>
    <row r="1" spans="2:2" x14ac:dyDescent="0.25">
      <c r="B1" t="s">
        <v>678</v>
      </c>
    </row>
    <row r="2" spans="2:2" x14ac:dyDescent="0.25">
      <c r="B2" t="s">
        <v>679</v>
      </c>
    </row>
    <row r="3" spans="2:2" x14ac:dyDescent="0.25">
      <c r="B3" t="s">
        <v>680</v>
      </c>
    </row>
    <row r="4" spans="2:2" x14ac:dyDescent="0.25">
      <c r="B4" t="s">
        <v>681</v>
      </c>
    </row>
    <row r="5" spans="2:2" x14ac:dyDescent="0.25">
      <c r="B5" t="s">
        <v>682</v>
      </c>
    </row>
    <row r="6" spans="2:2" x14ac:dyDescent="0.25">
      <c r="B6" t="s">
        <v>683</v>
      </c>
    </row>
    <row r="7" spans="2:2" x14ac:dyDescent="0.25">
      <c r="B7" t="s">
        <v>684</v>
      </c>
    </row>
    <row r="8" spans="2:2" x14ac:dyDescent="0.25">
      <c r="B8" t="s">
        <v>685</v>
      </c>
    </row>
    <row r="9" spans="2:2" x14ac:dyDescent="0.25">
      <c r="B9" t="s">
        <v>686</v>
      </c>
    </row>
    <row r="10" spans="2:2" x14ac:dyDescent="0.25">
      <c r="B10" t="s">
        <v>687</v>
      </c>
    </row>
    <row r="11" spans="2:2" x14ac:dyDescent="0.25">
      <c r="B11" t="s">
        <v>688</v>
      </c>
    </row>
    <row r="12" spans="2:2" x14ac:dyDescent="0.25">
      <c r="B12" t="s">
        <v>689</v>
      </c>
    </row>
    <row r="13" spans="2:2" x14ac:dyDescent="0.25">
      <c r="B13" t="s">
        <v>690</v>
      </c>
    </row>
    <row r="14" spans="2:2" x14ac:dyDescent="0.25">
      <c r="B14" t="s">
        <v>691</v>
      </c>
    </row>
    <row r="15" spans="2:2" x14ac:dyDescent="0.25">
      <c r="B15" t="s">
        <v>692</v>
      </c>
    </row>
    <row r="16" spans="2:2" x14ac:dyDescent="0.25">
      <c r="B16" t="s">
        <v>693</v>
      </c>
    </row>
    <row r="17" spans="2:2" x14ac:dyDescent="0.25">
      <c r="B17" t="s">
        <v>694</v>
      </c>
    </row>
    <row r="18" spans="2:2" x14ac:dyDescent="0.25">
      <c r="B18" t="s">
        <v>695</v>
      </c>
    </row>
    <row r="19" spans="2:2" x14ac:dyDescent="0.25">
      <c r="B19" t="s">
        <v>696</v>
      </c>
    </row>
    <row r="20" spans="2:2" x14ac:dyDescent="0.25">
      <c r="B20" t="s">
        <v>697</v>
      </c>
    </row>
    <row r="21" spans="2:2" x14ac:dyDescent="0.25">
      <c r="B21" t="s">
        <v>698</v>
      </c>
    </row>
    <row r="22" spans="2:2" x14ac:dyDescent="0.25">
      <c r="B22" t="s">
        <v>699</v>
      </c>
    </row>
    <row r="23" spans="2:2" x14ac:dyDescent="0.25">
      <c r="B23" t="s">
        <v>700</v>
      </c>
    </row>
    <row r="24" spans="2:2" x14ac:dyDescent="0.25">
      <c r="B24" t="s">
        <v>701</v>
      </c>
    </row>
    <row r="25" spans="2:2" x14ac:dyDescent="0.25">
      <c r="B25" t="s">
        <v>702</v>
      </c>
    </row>
    <row r="26" spans="2:2" x14ac:dyDescent="0.25">
      <c r="B26" t="s">
        <v>703</v>
      </c>
    </row>
    <row r="27" spans="2:2" x14ac:dyDescent="0.25">
      <c r="B27" t="s">
        <v>704</v>
      </c>
    </row>
    <row r="28" spans="2:2" x14ac:dyDescent="0.25">
      <c r="B28" t="s">
        <v>705</v>
      </c>
    </row>
    <row r="29" spans="2:2" x14ac:dyDescent="0.25">
      <c r="B29" t="s">
        <v>706</v>
      </c>
    </row>
    <row r="30" spans="2:2" x14ac:dyDescent="0.25">
      <c r="B30" t="s">
        <v>707</v>
      </c>
    </row>
    <row r="31" spans="2:2" x14ac:dyDescent="0.25">
      <c r="B31" t="s">
        <v>708</v>
      </c>
    </row>
    <row r="32" spans="2:2" x14ac:dyDescent="0.25">
      <c r="B32" t="s">
        <v>709</v>
      </c>
    </row>
    <row r="33" spans="2:2" x14ac:dyDescent="0.25">
      <c r="B33" t="s">
        <v>710</v>
      </c>
    </row>
    <row r="34" spans="2:2" x14ac:dyDescent="0.25">
      <c r="B34" t="s">
        <v>711</v>
      </c>
    </row>
    <row r="35" spans="2:2" x14ac:dyDescent="0.25">
      <c r="B35" t="s">
        <v>712</v>
      </c>
    </row>
    <row r="36" spans="2:2" x14ac:dyDescent="0.25">
      <c r="B36" t="s">
        <v>713</v>
      </c>
    </row>
    <row r="37" spans="2:2" x14ac:dyDescent="0.25">
      <c r="B37" t="s">
        <v>714</v>
      </c>
    </row>
    <row r="38" spans="2:2" x14ac:dyDescent="0.25">
      <c r="B38" t="s">
        <v>715</v>
      </c>
    </row>
    <row r="39" spans="2:2" x14ac:dyDescent="0.25">
      <c r="B39" t="s">
        <v>716</v>
      </c>
    </row>
    <row r="40" spans="2:2" x14ac:dyDescent="0.25">
      <c r="B40" t="s">
        <v>717</v>
      </c>
    </row>
    <row r="41" spans="2:2" x14ac:dyDescent="0.25">
      <c r="B41" t="s">
        <v>718</v>
      </c>
    </row>
    <row r="42" spans="2:2" x14ac:dyDescent="0.25">
      <c r="B42" t="s">
        <v>719</v>
      </c>
    </row>
    <row r="43" spans="2:2" x14ac:dyDescent="0.25">
      <c r="B43" t="s">
        <v>720</v>
      </c>
    </row>
    <row r="44" spans="2:2" x14ac:dyDescent="0.25">
      <c r="B44" t="s">
        <v>721</v>
      </c>
    </row>
    <row r="45" spans="2:2" x14ac:dyDescent="0.25">
      <c r="B45" t="s">
        <v>722</v>
      </c>
    </row>
    <row r="46" spans="2:2" x14ac:dyDescent="0.25">
      <c r="B46" t="s">
        <v>723</v>
      </c>
    </row>
    <row r="47" spans="2:2" x14ac:dyDescent="0.25">
      <c r="B47" t="s">
        <v>724</v>
      </c>
    </row>
    <row r="48" spans="2:2" x14ac:dyDescent="0.25">
      <c r="B48" t="s">
        <v>725</v>
      </c>
    </row>
    <row r="49" spans="2:2" x14ac:dyDescent="0.25">
      <c r="B49" t="s">
        <v>726</v>
      </c>
    </row>
    <row r="50" spans="2:2" x14ac:dyDescent="0.25">
      <c r="B50" t="s">
        <v>727</v>
      </c>
    </row>
    <row r="51" spans="2:2" x14ac:dyDescent="0.25">
      <c r="B51" t="s">
        <v>728</v>
      </c>
    </row>
    <row r="52" spans="2:2" x14ac:dyDescent="0.25">
      <c r="B52" t="s">
        <v>729</v>
      </c>
    </row>
    <row r="53" spans="2:2" x14ac:dyDescent="0.25">
      <c r="B53" t="s">
        <v>730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7"/>
  <sheetViews>
    <sheetView workbookViewId="0">
      <selection sqref="A1:XFD1048576"/>
    </sheetView>
  </sheetViews>
  <sheetFormatPr defaultRowHeight="15" x14ac:dyDescent="0.25"/>
  <cols>
    <col min="4" max="4" width="24.7109375" bestFit="1" customWidth="1"/>
  </cols>
  <sheetData>
    <row r="2" spans="3:5" x14ac:dyDescent="0.25">
      <c r="C2" t="s">
        <v>177</v>
      </c>
      <c r="D2" t="s">
        <v>179</v>
      </c>
      <c r="E2" t="s">
        <v>194</v>
      </c>
    </row>
    <row r="3" spans="3:5" x14ac:dyDescent="0.25">
      <c r="C3" t="s">
        <v>178</v>
      </c>
      <c r="D3" t="s">
        <v>195</v>
      </c>
    </row>
    <row r="4" spans="3:5" x14ac:dyDescent="0.25">
      <c r="C4" t="s">
        <v>178</v>
      </c>
      <c r="D4" t="s">
        <v>196</v>
      </c>
    </row>
    <row r="5" spans="3:5" x14ac:dyDescent="0.25">
      <c r="C5" t="s">
        <v>178</v>
      </c>
      <c r="D5" t="s">
        <v>206</v>
      </c>
    </row>
    <row r="6" spans="3:5" x14ac:dyDescent="0.25">
      <c r="C6" t="s">
        <v>178</v>
      </c>
      <c r="D6" t="s">
        <v>207</v>
      </c>
    </row>
    <row r="7" spans="3:5" x14ac:dyDescent="0.25">
      <c r="C7" t="s">
        <v>178</v>
      </c>
      <c r="D7" t="s">
        <v>205</v>
      </c>
    </row>
    <row r="8" spans="3:5" x14ac:dyDescent="0.25">
      <c r="C8" t="s">
        <v>178</v>
      </c>
      <c r="D8" t="s">
        <v>180</v>
      </c>
    </row>
    <row r="9" spans="3:5" x14ac:dyDescent="0.25">
      <c r="C9" t="s">
        <v>183</v>
      </c>
      <c r="D9" t="s">
        <v>181</v>
      </c>
      <c r="E9" t="s">
        <v>185</v>
      </c>
    </row>
    <row r="10" spans="3:5" x14ac:dyDescent="0.25">
      <c r="C10" t="s">
        <v>183</v>
      </c>
      <c r="D10" t="s">
        <v>182</v>
      </c>
      <c r="E10" t="s">
        <v>186</v>
      </c>
    </row>
    <row r="11" spans="3:5" x14ac:dyDescent="0.25">
      <c r="C11" t="s">
        <v>183</v>
      </c>
      <c r="D11" t="s">
        <v>184</v>
      </c>
      <c r="E11" t="s">
        <v>187</v>
      </c>
    </row>
    <row r="12" spans="3:5" x14ac:dyDescent="0.25">
      <c r="C12" t="s">
        <v>11</v>
      </c>
      <c r="D12" t="s">
        <v>188</v>
      </c>
      <c r="E12" t="s">
        <v>189</v>
      </c>
    </row>
    <row r="13" spans="3:5" x14ac:dyDescent="0.25">
      <c r="C13" t="s">
        <v>11</v>
      </c>
      <c r="D13" t="s">
        <v>190</v>
      </c>
      <c r="E13" t="s">
        <v>193</v>
      </c>
    </row>
    <row r="14" spans="3:5" x14ac:dyDescent="0.25">
      <c r="C14" t="s">
        <v>11</v>
      </c>
      <c r="D14" t="s">
        <v>191</v>
      </c>
      <c r="E14" s="4" t="s">
        <v>192</v>
      </c>
    </row>
    <row r="15" spans="3:5" x14ac:dyDescent="0.25">
      <c r="C15" t="s">
        <v>198</v>
      </c>
      <c r="D15" t="s">
        <v>199</v>
      </c>
      <c r="E15" t="s">
        <v>200</v>
      </c>
    </row>
    <row r="16" spans="3:5" x14ac:dyDescent="0.25">
      <c r="C16" t="s">
        <v>198</v>
      </c>
      <c r="D16" t="s">
        <v>201</v>
      </c>
      <c r="E16" t="s">
        <v>202</v>
      </c>
    </row>
    <row r="17" spans="3:4" x14ac:dyDescent="0.25">
      <c r="C17" t="s">
        <v>198</v>
      </c>
      <c r="D17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workbookViewId="0">
      <selection sqref="A1:H2"/>
    </sheetView>
  </sheetViews>
  <sheetFormatPr defaultRowHeight="15" x14ac:dyDescent="0.25"/>
  <cols>
    <col min="1" max="1" width="10.42578125" bestFit="1" customWidth="1"/>
    <col min="2" max="2" width="10" bestFit="1" customWidth="1"/>
    <col min="3" max="5" width="9" bestFit="1" customWidth="1"/>
    <col min="6" max="6" width="8" bestFit="1" customWidth="1"/>
    <col min="7" max="7" width="12.85546875" bestFit="1" customWidth="1"/>
    <col min="8" max="8" width="14.7109375" bestFit="1" customWidth="1"/>
    <col min="11" max="11" width="12.85546875" bestFit="1" customWidth="1"/>
  </cols>
  <sheetData>
    <row r="1" spans="1:26" x14ac:dyDescent="0.25">
      <c r="A1" s="5" t="s">
        <v>738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 t="s">
        <v>734</v>
      </c>
      <c r="I1">
        <v>1</v>
      </c>
      <c r="L1">
        <v>2</v>
      </c>
      <c r="O1">
        <v>3</v>
      </c>
      <c r="R1">
        <v>4</v>
      </c>
      <c r="U1">
        <v>5</v>
      </c>
      <c r="X1">
        <v>6</v>
      </c>
    </row>
    <row r="2" spans="1:26" x14ac:dyDescent="0.25">
      <c r="A2" s="8">
        <v>1</v>
      </c>
      <c r="B2" t="str">
        <f t="shared" ref="B2:B65" si="0">IF($A2&gt;=I$4,IF($A2&lt;=J$4,K$4,""),"")</f>
        <v>1-18 Years</v>
      </c>
      <c r="C2" t="str">
        <f t="shared" ref="C2:C65" si="1">IF($A2&gt;=L$4,IF($A2&lt;=M$4,N$4,""),"")</f>
        <v/>
      </c>
      <c r="D2" t="str">
        <f t="shared" ref="D2:D65" si="2">IF($A2&gt;=O$4,IF($A2&lt;=P$4,Q$4,""),"")</f>
        <v/>
      </c>
      <c r="E2" t="str">
        <f t="shared" ref="E2:E65" si="3">IF($A2&gt;=R$4,IF($A2&lt;=S$4,T$4,""),"")</f>
        <v/>
      </c>
      <c r="F2" t="str">
        <f t="shared" ref="F2:F65" si="4">IF($A2&gt;=U$4,IF($A2&lt;=V$4,W$4,""),"")</f>
        <v/>
      </c>
      <c r="G2" t="str">
        <f>IF($A2&gt;=X$4,IF($A2&lt;=Y$4,Z$4,""),"")</f>
        <v/>
      </c>
      <c r="H2" t="str">
        <f>CONCATENATE(B2,C2,D2,E2,F2,G2)</f>
        <v>1-18 Years</v>
      </c>
    </row>
    <row r="3" spans="1:26" x14ac:dyDescent="0.25">
      <c r="A3" s="8">
        <v>2</v>
      </c>
      <c r="B3" t="str">
        <f t="shared" si="0"/>
        <v>1-18 Years</v>
      </c>
      <c r="C3" t="str">
        <f t="shared" si="1"/>
        <v/>
      </c>
      <c r="D3" t="str">
        <f t="shared" si="2"/>
        <v/>
      </c>
      <c r="E3" t="str">
        <f t="shared" si="3"/>
        <v/>
      </c>
      <c r="F3" t="str">
        <f t="shared" si="4"/>
        <v/>
      </c>
      <c r="G3" t="str">
        <f>IF($A3&gt;=X$4,IF($A3&lt;=Y$4,Z$4,""),"")</f>
        <v/>
      </c>
      <c r="H3" t="str">
        <f t="shared" ref="H3:H66" si="5">CONCATENATE(B3,C3,D3,E3,F3,G3)</f>
        <v>1-18 Years</v>
      </c>
      <c r="I3" s="6" t="s">
        <v>735</v>
      </c>
      <c r="J3" s="6" t="s">
        <v>736</v>
      </c>
      <c r="K3" s="6" t="s">
        <v>737</v>
      </c>
    </row>
    <row r="4" spans="1:26" x14ac:dyDescent="0.25">
      <c r="A4" s="8">
        <v>3</v>
      </c>
      <c r="B4" t="str">
        <f t="shared" si="0"/>
        <v>1-18 Years</v>
      </c>
      <c r="C4" t="str">
        <f t="shared" si="1"/>
        <v/>
      </c>
      <c r="D4" t="str">
        <f t="shared" si="2"/>
        <v/>
      </c>
      <c r="E4" t="str">
        <f t="shared" si="3"/>
        <v/>
      </c>
      <c r="F4" t="str">
        <f t="shared" si="4"/>
        <v/>
      </c>
      <c r="G4" t="str">
        <f t="shared" ref="G4:G67" si="6">IF($A4&gt;=X$4,IF($A4&lt;=Y$4,Z$4,""),"")</f>
        <v/>
      </c>
      <c r="H4" t="str">
        <f t="shared" si="5"/>
        <v>1-18 Years</v>
      </c>
      <c r="I4" s="8">
        <v>0.81</v>
      </c>
      <c r="J4" s="8">
        <v>18</v>
      </c>
      <c r="K4" s="7" t="s">
        <v>739</v>
      </c>
      <c r="L4" s="8">
        <v>19</v>
      </c>
      <c r="M4" s="8">
        <v>25</v>
      </c>
      <c r="N4" s="7" t="s">
        <v>740</v>
      </c>
      <c r="O4" s="8">
        <v>26</v>
      </c>
      <c r="P4" s="8">
        <v>40</v>
      </c>
      <c r="Q4" s="7" t="s">
        <v>741</v>
      </c>
      <c r="R4" s="8">
        <v>41</v>
      </c>
      <c r="S4" s="8">
        <v>50</v>
      </c>
      <c r="T4" s="7" t="s">
        <v>742</v>
      </c>
      <c r="U4" s="8">
        <v>51</v>
      </c>
      <c r="V4" s="8">
        <v>60</v>
      </c>
      <c r="W4" s="7" t="s">
        <v>743</v>
      </c>
      <c r="X4" s="8">
        <v>61</v>
      </c>
      <c r="Y4" s="8">
        <v>99</v>
      </c>
      <c r="Z4" s="7" t="s">
        <v>744</v>
      </c>
    </row>
    <row r="5" spans="1:26" x14ac:dyDescent="0.25">
      <c r="A5" s="8">
        <v>4</v>
      </c>
      <c r="B5" t="str">
        <f t="shared" si="0"/>
        <v>1-18 Years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6"/>
        <v/>
      </c>
      <c r="H5" t="str">
        <f t="shared" si="5"/>
        <v>1-18 Years</v>
      </c>
      <c r="I5" s="6"/>
      <c r="J5" s="6"/>
      <c r="K5" s="7"/>
    </row>
    <row r="6" spans="1:26" x14ac:dyDescent="0.25">
      <c r="A6" s="8">
        <v>5</v>
      </c>
      <c r="B6" t="str">
        <f t="shared" si="0"/>
        <v>1-18 Years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6"/>
        <v/>
      </c>
      <c r="H6" t="str">
        <f t="shared" si="5"/>
        <v>1-18 Years</v>
      </c>
      <c r="I6" s="6"/>
      <c r="J6" s="6"/>
      <c r="K6" s="7"/>
    </row>
    <row r="7" spans="1:26" x14ac:dyDescent="0.25">
      <c r="A7" s="8">
        <v>6</v>
      </c>
      <c r="B7" t="str">
        <f t="shared" si="0"/>
        <v>1-18 Years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6"/>
        <v/>
      </c>
      <c r="H7" t="str">
        <f t="shared" si="5"/>
        <v>1-18 Years</v>
      </c>
      <c r="I7" s="6"/>
      <c r="J7" s="6"/>
    </row>
    <row r="8" spans="1:26" x14ac:dyDescent="0.25">
      <c r="A8" s="8">
        <v>7</v>
      </c>
      <c r="B8" t="str">
        <f t="shared" si="0"/>
        <v>1-18 Years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6"/>
        <v/>
      </c>
      <c r="H8" t="str">
        <f t="shared" si="5"/>
        <v>1-18 Years</v>
      </c>
      <c r="I8" s="6"/>
      <c r="J8" s="6"/>
    </row>
    <row r="9" spans="1:26" x14ac:dyDescent="0.25">
      <c r="A9" s="8">
        <v>8</v>
      </c>
      <c r="B9" t="str">
        <f t="shared" si="0"/>
        <v>1-18 Years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6"/>
        <v/>
      </c>
      <c r="H9" t="str">
        <f t="shared" si="5"/>
        <v>1-18 Years</v>
      </c>
      <c r="I9" s="6"/>
      <c r="J9" s="6"/>
    </row>
    <row r="10" spans="1:26" x14ac:dyDescent="0.25">
      <c r="A10" s="8">
        <v>9</v>
      </c>
      <c r="B10" t="str">
        <f t="shared" si="0"/>
        <v>1-18 Years</v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/>
      </c>
      <c r="G10" t="str">
        <f t="shared" si="6"/>
        <v/>
      </c>
      <c r="H10" t="str">
        <f t="shared" si="5"/>
        <v>1-18 Years</v>
      </c>
    </row>
    <row r="11" spans="1:26" x14ac:dyDescent="0.25">
      <c r="A11" s="8">
        <v>10</v>
      </c>
      <c r="B11" t="str">
        <f t="shared" si="0"/>
        <v>1-18 Years</v>
      </c>
      <c r="C11" t="str">
        <f t="shared" si="1"/>
        <v/>
      </c>
      <c r="D11" t="str">
        <f t="shared" si="2"/>
        <v/>
      </c>
      <c r="E11" t="str">
        <f t="shared" si="3"/>
        <v/>
      </c>
      <c r="F11" t="str">
        <f t="shared" si="4"/>
        <v/>
      </c>
      <c r="G11" t="str">
        <f t="shared" si="6"/>
        <v/>
      </c>
      <c r="H11" t="str">
        <f t="shared" si="5"/>
        <v>1-18 Years</v>
      </c>
    </row>
    <row r="12" spans="1:26" x14ac:dyDescent="0.25">
      <c r="A12" s="8">
        <v>11</v>
      </c>
      <c r="B12" t="str">
        <f t="shared" si="0"/>
        <v>1-18 Years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6"/>
        <v/>
      </c>
      <c r="H12" t="str">
        <f t="shared" si="5"/>
        <v>1-18 Years</v>
      </c>
    </row>
    <row r="13" spans="1:26" x14ac:dyDescent="0.25">
      <c r="A13" s="8">
        <v>12</v>
      </c>
      <c r="B13" t="str">
        <f t="shared" si="0"/>
        <v>1-18 Years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6"/>
        <v/>
      </c>
      <c r="H13" t="str">
        <f t="shared" si="5"/>
        <v>1-18 Years</v>
      </c>
    </row>
    <row r="14" spans="1:26" x14ac:dyDescent="0.25">
      <c r="A14" s="8">
        <v>13</v>
      </c>
      <c r="B14" t="str">
        <f t="shared" si="0"/>
        <v>1-18 Years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6"/>
        <v/>
      </c>
      <c r="H14" t="str">
        <f t="shared" si="5"/>
        <v>1-18 Years</v>
      </c>
    </row>
    <row r="15" spans="1:26" x14ac:dyDescent="0.25">
      <c r="A15" s="8">
        <v>14</v>
      </c>
      <c r="B15" t="str">
        <f t="shared" si="0"/>
        <v>1-18 Years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6"/>
        <v/>
      </c>
      <c r="H15" t="str">
        <f t="shared" si="5"/>
        <v>1-18 Years</v>
      </c>
    </row>
    <row r="16" spans="1:26" x14ac:dyDescent="0.25">
      <c r="A16" s="8">
        <v>15</v>
      </c>
      <c r="B16" t="str">
        <f t="shared" si="0"/>
        <v>1-18 Years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6"/>
        <v/>
      </c>
      <c r="H16" t="str">
        <f t="shared" si="5"/>
        <v>1-18 Years</v>
      </c>
    </row>
    <row r="17" spans="1:8" x14ac:dyDescent="0.25">
      <c r="A17" s="8">
        <v>16</v>
      </c>
      <c r="B17" t="str">
        <f t="shared" si="0"/>
        <v>1-18 Years</v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6"/>
        <v/>
      </c>
      <c r="H17" t="str">
        <f t="shared" si="5"/>
        <v>1-18 Years</v>
      </c>
    </row>
    <row r="18" spans="1:8" x14ac:dyDescent="0.25">
      <c r="A18" s="8">
        <v>17</v>
      </c>
      <c r="B18" t="str">
        <f t="shared" si="0"/>
        <v>1-18 Years</v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6"/>
        <v/>
      </c>
      <c r="H18" t="str">
        <f t="shared" si="5"/>
        <v>1-18 Years</v>
      </c>
    </row>
    <row r="19" spans="1:8" x14ac:dyDescent="0.25">
      <c r="A19" s="8">
        <v>18</v>
      </c>
      <c r="B19" t="str">
        <f t="shared" si="0"/>
        <v>1-18 Years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6"/>
        <v/>
      </c>
      <c r="H19" t="str">
        <f t="shared" si="5"/>
        <v>1-18 Years</v>
      </c>
    </row>
    <row r="20" spans="1:8" x14ac:dyDescent="0.25">
      <c r="A20" s="8">
        <v>19</v>
      </c>
      <c r="B20" t="str">
        <f t="shared" si="0"/>
        <v/>
      </c>
      <c r="C20" t="str">
        <f t="shared" si="1"/>
        <v>19-25 Years</v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6"/>
        <v/>
      </c>
      <c r="H20" t="str">
        <f t="shared" si="5"/>
        <v>19-25 Years</v>
      </c>
    </row>
    <row r="21" spans="1:8" x14ac:dyDescent="0.25">
      <c r="A21" s="8">
        <v>20</v>
      </c>
      <c r="B21" t="str">
        <f t="shared" si="0"/>
        <v/>
      </c>
      <c r="C21" t="str">
        <f t="shared" si="1"/>
        <v>19-25 Years</v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6"/>
        <v/>
      </c>
      <c r="H21" t="str">
        <f t="shared" si="5"/>
        <v>19-25 Years</v>
      </c>
    </row>
    <row r="22" spans="1:8" x14ac:dyDescent="0.25">
      <c r="A22" s="8">
        <v>21</v>
      </c>
      <c r="B22" t="str">
        <f t="shared" si="0"/>
        <v/>
      </c>
      <c r="C22" t="str">
        <f t="shared" si="1"/>
        <v>19-25 Years</v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6"/>
        <v/>
      </c>
      <c r="H22" t="str">
        <f t="shared" si="5"/>
        <v>19-25 Years</v>
      </c>
    </row>
    <row r="23" spans="1:8" x14ac:dyDescent="0.25">
      <c r="A23" s="8">
        <v>22</v>
      </c>
      <c r="B23" t="str">
        <f t="shared" si="0"/>
        <v/>
      </c>
      <c r="C23" t="str">
        <f t="shared" si="1"/>
        <v>19-25 Years</v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6"/>
        <v/>
      </c>
      <c r="H23" t="str">
        <f t="shared" si="5"/>
        <v>19-25 Years</v>
      </c>
    </row>
    <row r="24" spans="1:8" x14ac:dyDescent="0.25">
      <c r="A24" s="8">
        <v>23</v>
      </c>
      <c r="B24" t="str">
        <f t="shared" si="0"/>
        <v/>
      </c>
      <c r="C24" t="str">
        <f t="shared" si="1"/>
        <v>19-25 Years</v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6"/>
        <v/>
      </c>
      <c r="H24" t="str">
        <f t="shared" si="5"/>
        <v>19-25 Years</v>
      </c>
    </row>
    <row r="25" spans="1:8" x14ac:dyDescent="0.25">
      <c r="A25" s="8">
        <v>24</v>
      </c>
      <c r="B25" t="str">
        <f t="shared" si="0"/>
        <v/>
      </c>
      <c r="C25" t="str">
        <f t="shared" si="1"/>
        <v>19-25 Years</v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6"/>
        <v/>
      </c>
      <c r="H25" t="str">
        <f t="shared" si="5"/>
        <v>19-25 Years</v>
      </c>
    </row>
    <row r="26" spans="1:8" x14ac:dyDescent="0.25">
      <c r="A26" s="8">
        <v>25</v>
      </c>
      <c r="B26" t="str">
        <f t="shared" si="0"/>
        <v/>
      </c>
      <c r="C26" t="str">
        <f t="shared" si="1"/>
        <v>19-25 Years</v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6"/>
        <v/>
      </c>
      <c r="H26" t="str">
        <f t="shared" si="5"/>
        <v>19-25 Years</v>
      </c>
    </row>
    <row r="27" spans="1:8" x14ac:dyDescent="0.25">
      <c r="A27" s="8">
        <v>26</v>
      </c>
      <c r="B27" t="str">
        <f t="shared" si="0"/>
        <v/>
      </c>
      <c r="C27" t="str">
        <f t="shared" si="1"/>
        <v/>
      </c>
      <c r="D27" t="str">
        <f t="shared" si="2"/>
        <v>26-40 Years</v>
      </c>
      <c r="E27" t="str">
        <f t="shared" si="3"/>
        <v/>
      </c>
      <c r="F27" t="str">
        <f t="shared" si="4"/>
        <v/>
      </c>
      <c r="G27" t="str">
        <f t="shared" si="6"/>
        <v/>
      </c>
      <c r="H27" t="str">
        <f t="shared" si="5"/>
        <v>26-40 Years</v>
      </c>
    </row>
    <row r="28" spans="1:8" x14ac:dyDescent="0.25">
      <c r="A28" s="8">
        <v>27</v>
      </c>
      <c r="B28" t="str">
        <f t="shared" si="0"/>
        <v/>
      </c>
      <c r="C28" t="str">
        <f t="shared" si="1"/>
        <v/>
      </c>
      <c r="D28" t="str">
        <f t="shared" si="2"/>
        <v>26-40 Years</v>
      </c>
      <c r="E28" t="str">
        <f t="shared" si="3"/>
        <v/>
      </c>
      <c r="F28" t="str">
        <f t="shared" si="4"/>
        <v/>
      </c>
      <c r="G28" t="str">
        <f t="shared" si="6"/>
        <v/>
      </c>
      <c r="H28" t="str">
        <f t="shared" si="5"/>
        <v>26-40 Years</v>
      </c>
    </row>
    <row r="29" spans="1:8" x14ac:dyDescent="0.25">
      <c r="A29" s="8">
        <v>28</v>
      </c>
      <c r="B29" t="str">
        <f t="shared" si="0"/>
        <v/>
      </c>
      <c r="C29" t="str">
        <f t="shared" si="1"/>
        <v/>
      </c>
      <c r="D29" t="str">
        <f t="shared" si="2"/>
        <v>26-40 Years</v>
      </c>
      <c r="E29" t="str">
        <f t="shared" si="3"/>
        <v/>
      </c>
      <c r="F29" t="str">
        <f t="shared" si="4"/>
        <v/>
      </c>
      <c r="G29" t="str">
        <f t="shared" si="6"/>
        <v/>
      </c>
      <c r="H29" t="str">
        <f t="shared" si="5"/>
        <v>26-40 Years</v>
      </c>
    </row>
    <row r="30" spans="1:8" x14ac:dyDescent="0.25">
      <c r="A30" s="8">
        <v>29</v>
      </c>
      <c r="B30" t="str">
        <f t="shared" si="0"/>
        <v/>
      </c>
      <c r="C30" t="str">
        <f t="shared" si="1"/>
        <v/>
      </c>
      <c r="D30" t="str">
        <f t="shared" si="2"/>
        <v>26-40 Years</v>
      </c>
      <c r="E30" t="str">
        <f t="shared" si="3"/>
        <v/>
      </c>
      <c r="F30" t="str">
        <f t="shared" si="4"/>
        <v/>
      </c>
      <c r="G30" t="str">
        <f t="shared" si="6"/>
        <v/>
      </c>
      <c r="H30" t="str">
        <f t="shared" si="5"/>
        <v>26-40 Years</v>
      </c>
    </row>
    <row r="31" spans="1:8" x14ac:dyDescent="0.25">
      <c r="A31" s="8">
        <v>30</v>
      </c>
      <c r="B31" t="str">
        <f t="shared" si="0"/>
        <v/>
      </c>
      <c r="C31" t="str">
        <f t="shared" si="1"/>
        <v/>
      </c>
      <c r="D31" t="str">
        <f t="shared" si="2"/>
        <v>26-40 Years</v>
      </c>
      <c r="E31" t="str">
        <f t="shared" si="3"/>
        <v/>
      </c>
      <c r="F31" t="str">
        <f t="shared" si="4"/>
        <v/>
      </c>
      <c r="G31" t="str">
        <f t="shared" si="6"/>
        <v/>
      </c>
      <c r="H31" t="str">
        <f t="shared" si="5"/>
        <v>26-40 Years</v>
      </c>
    </row>
    <row r="32" spans="1:8" x14ac:dyDescent="0.25">
      <c r="A32" s="8">
        <v>31</v>
      </c>
      <c r="B32" t="str">
        <f t="shared" si="0"/>
        <v/>
      </c>
      <c r="C32" t="str">
        <f t="shared" si="1"/>
        <v/>
      </c>
      <c r="D32" t="str">
        <f t="shared" si="2"/>
        <v>26-40 Years</v>
      </c>
      <c r="E32" t="str">
        <f t="shared" si="3"/>
        <v/>
      </c>
      <c r="F32" t="str">
        <f t="shared" si="4"/>
        <v/>
      </c>
      <c r="G32" t="str">
        <f t="shared" si="6"/>
        <v/>
      </c>
      <c r="H32" t="str">
        <f t="shared" si="5"/>
        <v>26-40 Years</v>
      </c>
    </row>
    <row r="33" spans="1:8" x14ac:dyDescent="0.25">
      <c r="A33" s="8">
        <v>32</v>
      </c>
      <c r="B33" t="str">
        <f t="shared" si="0"/>
        <v/>
      </c>
      <c r="C33" t="str">
        <f t="shared" si="1"/>
        <v/>
      </c>
      <c r="D33" t="str">
        <f t="shared" si="2"/>
        <v>26-40 Years</v>
      </c>
      <c r="E33" t="str">
        <f t="shared" si="3"/>
        <v/>
      </c>
      <c r="F33" t="str">
        <f t="shared" si="4"/>
        <v/>
      </c>
      <c r="G33" t="str">
        <f t="shared" si="6"/>
        <v/>
      </c>
      <c r="H33" t="str">
        <f t="shared" si="5"/>
        <v>26-40 Years</v>
      </c>
    </row>
    <row r="34" spans="1:8" x14ac:dyDescent="0.25">
      <c r="A34" s="8">
        <v>33</v>
      </c>
      <c r="B34" t="str">
        <f t="shared" si="0"/>
        <v/>
      </c>
      <c r="C34" t="str">
        <f t="shared" si="1"/>
        <v/>
      </c>
      <c r="D34" t="str">
        <f t="shared" si="2"/>
        <v>26-40 Years</v>
      </c>
      <c r="E34" t="str">
        <f t="shared" si="3"/>
        <v/>
      </c>
      <c r="F34" t="str">
        <f t="shared" si="4"/>
        <v/>
      </c>
      <c r="G34" t="str">
        <f t="shared" si="6"/>
        <v/>
      </c>
      <c r="H34" t="str">
        <f t="shared" si="5"/>
        <v>26-40 Years</v>
      </c>
    </row>
    <row r="35" spans="1:8" x14ac:dyDescent="0.25">
      <c r="A35" s="8">
        <v>34</v>
      </c>
      <c r="B35" t="str">
        <f t="shared" si="0"/>
        <v/>
      </c>
      <c r="C35" t="str">
        <f t="shared" si="1"/>
        <v/>
      </c>
      <c r="D35" t="str">
        <f t="shared" si="2"/>
        <v>26-40 Years</v>
      </c>
      <c r="E35" t="str">
        <f t="shared" si="3"/>
        <v/>
      </c>
      <c r="F35" t="str">
        <f t="shared" si="4"/>
        <v/>
      </c>
      <c r="G35" t="str">
        <f t="shared" si="6"/>
        <v/>
      </c>
      <c r="H35" t="str">
        <f t="shared" si="5"/>
        <v>26-40 Years</v>
      </c>
    </row>
    <row r="36" spans="1:8" x14ac:dyDescent="0.25">
      <c r="A36" s="8">
        <v>35</v>
      </c>
      <c r="B36" t="str">
        <f t="shared" si="0"/>
        <v/>
      </c>
      <c r="C36" t="str">
        <f t="shared" si="1"/>
        <v/>
      </c>
      <c r="D36" t="str">
        <f t="shared" si="2"/>
        <v>26-40 Years</v>
      </c>
      <c r="E36" t="str">
        <f t="shared" si="3"/>
        <v/>
      </c>
      <c r="F36" t="str">
        <f t="shared" si="4"/>
        <v/>
      </c>
      <c r="G36" t="str">
        <f t="shared" si="6"/>
        <v/>
      </c>
      <c r="H36" t="str">
        <f t="shared" si="5"/>
        <v>26-40 Years</v>
      </c>
    </row>
    <row r="37" spans="1:8" x14ac:dyDescent="0.25">
      <c r="A37" s="8">
        <v>36</v>
      </c>
      <c r="B37" t="str">
        <f t="shared" si="0"/>
        <v/>
      </c>
      <c r="C37" t="str">
        <f t="shared" si="1"/>
        <v/>
      </c>
      <c r="D37" t="str">
        <f t="shared" si="2"/>
        <v>26-40 Years</v>
      </c>
      <c r="E37" t="str">
        <f t="shared" si="3"/>
        <v/>
      </c>
      <c r="F37" t="str">
        <f t="shared" si="4"/>
        <v/>
      </c>
      <c r="G37" t="str">
        <f t="shared" si="6"/>
        <v/>
      </c>
      <c r="H37" t="str">
        <f t="shared" si="5"/>
        <v>26-40 Years</v>
      </c>
    </row>
    <row r="38" spans="1:8" x14ac:dyDescent="0.25">
      <c r="A38" s="8">
        <v>37</v>
      </c>
      <c r="B38" t="str">
        <f t="shared" si="0"/>
        <v/>
      </c>
      <c r="C38" t="str">
        <f t="shared" si="1"/>
        <v/>
      </c>
      <c r="D38" t="str">
        <f t="shared" si="2"/>
        <v>26-40 Years</v>
      </c>
      <c r="E38" t="str">
        <f t="shared" si="3"/>
        <v/>
      </c>
      <c r="F38" t="str">
        <f t="shared" si="4"/>
        <v/>
      </c>
      <c r="G38" t="str">
        <f t="shared" si="6"/>
        <v/>
      </c>
      <c r="H38" t="str">
        <f t="shared" si="5"/>
        <v>26-40 Years</v>
      </c>
    </row>
    <row r="39" spans="1:8" x14ac:dyDescent="0.25">
      <c r="A39" s="8">
        <v>38</v>
      </c>
      <c r="B39" t="str">
        <f t="shared" si="0"/>
        <v/>
      </c>
      <c r="C39" t="str">
        <f t="shared" si="1"/>
        <v/>
      </c>
      <c r="D39" t="str">
        <f t="shared" si="2"/>
        <v>26-40 Years</v>
      </c>
      <c r="E39" t="str">
        <f t="shared" si="3"/>
        <v/>
      </c>
      <c r="F39" t="str">
        <f t="shared" si="4"/>
        <v/>
      </c>
      <c r="G39" t="str">
        <f t="shared" si="6"/>
        <v/>
      </c>
      <c r="H39" t="str">
        <f t="shared" si="5"/>
        <v>26-40 Years</v>
      </c>
    </row>
    <row r="40" spans="1:8" x14ac:dyDescent="0.25">
      <c r="A40" s="8">
        <v>39</v>
      </c>
      <c r="B40" t="str">
        <f t="shared" si="0"/>
        <v/>
      </c>
      <c r="C40" t="str">
        <f t="shared" si="1"/>
        <v/>
      </c>
      <c r="D40" t="str">
        <f t="shared" si="2"/>
        <v>26-40 Years</v>
      </c>
      <c r="E40" t="str">
        <f t="shared" si="3"/>
        <v/>
      </c>
      <c r="F40" t="str">
        <f t="shared" si="4"/>
        <v/>
      </c>
      <c r="G40" t="str">
        <f t="shared" si="6"/>
        <v/>
      </c>
      <c r="H40" t="str">
        <f t="shared" si="5"/>
        <v>26-40 Years</v>
      </c>
    </row>
    <row r="41" spans="1:8" x14ac:dyDescent="0.25">
      <c r="A41" s="8">
        <v>40</v>
      </c>
      <c r="B41" t="str">
        <f t="shared" si="0"/>
        <v/>
      </c>
      <c r="C41" t="str">
        <f t="shared" si="1"/>
        <v/>
      </c>
      <c r="D41" t="str">
        <f t="shared" si="2"/>
        <v>26-40 Years</v>
      </c>
      <c r="E41" t="str">
        <f t="shared" si="3"/>
        <v/>
      </c>
      <c r="F41" t="str">
        <f t="shared" si="4"/>
        <v/>
      </c>
      <c r="G41" t="str">
        <f t="shared" si="6"/>
        <v/>
      </c>
      <c r="H41" t="str">
        <f t="shared" si="5"/>
        <v>26-40 Years</v>
      </c>
    </row>
    <row r="42" spans="1:8" x14ac:dyDescent="0.25">
      <c r="A42" s="8">
        <v>41</v>
      </c>
      <c r="B42" t="str">
        <f t="shared" si="0"/>
        <v/>
      </c>
      <c r="C42" t="str">
        <f t="shared" si="1"/>
        <v/>
      </c>
      <c r="D42" t="str">
        <f t="shared" si="2"/>
        <v/>
      </c>
      <c r="E42" t="str">
        <f t="shared" si="3"/>
        <v>41-50 Years</v>
      </c>
      <c r="F42" t="str">
        <f t="shared" si="4"/>
        <v/>
      </c>
      <c r="G42" t="str">
        <f t="shared" si="6"/>
        <v/>
      </c>
      <c r="H42" t="str">
        <f t="shared" si="5"/>
        <v>41-50 Years</v>
      </c>
    </row>
    <row r="43" spans="1:8" x14ac:dyDescent="0.25">
      <c r="A43" s="8">
        <v>42</v>
      </c>
      <c r="B43" t="str">
        <f t="shared" si="0"/>
        <v/>
      </c>
      <c r="C43" t="str">
        <f t="shared" si="1"/>
        <v/>
      </c>
      <c r="D43" t="str">
        <f t="shared" si="2"/>
        <v/>
      </c>
      <c r="E43" t="str">
        <f t="shared" si="3"/>
        <v>41-50 Years</v>
      </c>
      <c r="F43" t="str">
        <f t="shared" si="4"/>
        <v/>
      </c>
      <c r="G43" t="str">
        <f t="shared" si="6"/>
        <v/>
      </c>
      <c r="H43" t="str">
        <f t="shared" si="5"/>
        <v>41-50 Years</v>
      </c>
    </row>
    <row r="44" spans="1:8" x14ac:dyDescent="0.25">
      <c r="A44" s="8">
        <v>43</v>
      </c>
      <c r="B44" t="str">
        <f t="shared" si="0"/>
        <v/>
      </c>
      <c r="C44" t="str">
        <f t="shared" si="1"/>
        <v/>
      </c>
      <c r="D44" t="str">
        <f t="shared" si="2"/>
        <v/>
      </c>
      <c r="E44" t="str">
        <f t="shared" si="3"/>
        <v>41-50 Years</v>
      </c>
      <c r="F44" t="str">
        <f t="shared" si="4"/>
        <v/>
      </c>
      <c r="G44" t="str">
        <f t="shared" si="6"/>
        <v/>
      </c>
      <c r="H44" t="str">
        <f t="shared" si="5"/>
        <v>41-50 Years</v>
      </c>
    </row>
    <row r="45" spans="1:8" x14ac:dyDescent="0.25">
      <c r="A45" s="8">
        <v>44</v>
      </c>
      <c r="B45" t="str">
        <f t="shared" si="0"/>
        <v/>
      </c>
      <c r="C45" t="str">
        <f t="shared" si="1"/>
        <v/>
      </c>
      <c r="D45" t="str">
        <f t="shared" si="2"/>
        <v/>
      </c>
      <c r="E45" t="str">
        <f t="shared" si="3"/>
        <v>41-50 Years</v>
      </c>
      <c r="F45" t="str">
        <f t="shared" si="4"/>
        <v/>
      </c>
      <c r="G45" t="str">
        <f t="shared" si="6"/>
        <v/>
      </c>
      <c r="H45" t="str">
        <f t="shared" si="5"/>
        <v>41-50 Years</v>
      </c>
    </row>
    <row r="46" spans="1:8" x14ac:dyDescent="0.25">
      <c r="A46" s="8">
        <v>45</v>
      </c>
      <c r="B46" t="str">
        <f t="shared" si="0"/>
        <v/>
      </c>
      <c r="C46" t="str">
        <f t="shared" si="1"/>
        <v/>
      </c>
      <c r="D46" t="str">
        <f t="shared" si="2"/>
        <v/>
      </c>
      <c r="E46" t="str">
        <f t="shared" si="3"/>
        <v>41-50 Years</v>
      </c>
      <c r="F46" t="str">
        <f t="shared" si="4"/>
        <v/>
      </c>
      <c r="G46" t="str">
        <f t="shared" si="6"/>
        <v/>
      </c>
      <c r="H46" t="str">
        <f t="shared" si="5"/>
        <v>41-50 Years</v>
      </c>
    </row>
    <row r="47" spans="1:8" x14ac:dyDescent="0.25">
      <c r="A47" s="8">
        <v>46</v>
      </c>
      <c r="B47" t="str">
        <f t="shared" si="0"/>
        <v/>
      </c>
      <c r="C47" t="str">
        <f t="shared" si="1"/>
        <v/>
      </c>
      <c r="D47" t="str">
        <f t="shared" si="2"/>
        <v/>
      </c>
      <c r="E47" t="str">
        <f t="shared" si="3"/>
        <v>41-50 Years</v>
      </c>
      <c r="F47" t="str">
        <f t="shared" si="4"/>
        <v/>
      </c>
      <c r="G47" t="str">
        <f t="shared" si="6"/>
        <v/>
      </c>
      <c r="H47" t="str">
        <f t="shared" si="5"/>
        <v>41-50 Years</v>
      </c>
    </row>
    <row r="48" spans="1:8" x14ac:dyDescent="0.25">
      <c r="A48" s="8">
        <v>47</v>
      </c>
      <c r="B48" t="str">
        <f t="shared" si="0"/>
        <v/>
      </c>
      <c r="C48" t="str">
        <f t="shared" si="1"/>
        <v/>
      </c>
      <c r="D48" t="str">
        <f t="shared" si="2"/>
        <v/>
      </c>
      <c r="E48" t="str">
        <f t="shared" si="3"/>
        <v>41-50 Years</v>
      </c>
      <c r="F48" t="str">
        <f t="shared" si="4"/>
        <v/>
      </c>
      <c r="G48" t="str">
        <f t="shared" si="6"/>
        <v/>
      </c>
      <c r="H48" t="str">
        <f t="shared" si="5"/>
        <v>41-50 Years</v>
      </c>
    </row>
    <row r="49" spans="1:8" x14ac:dyDescent="0.25">
      <c r="A49" s="8">
        <v>48</v>
      </c>
      <c r="B49" t="str">
        <f t="shared" si="0"/>
        <v/>
      </c>
      <c r="C49" t="str">
        <f t="shared" si="1"/>
        <v/>
      </c>
      <c r="D49" t="str">
        <f t="shared" si="2"/>
        <v/>
      </c>
      <c r="E49" t="str">
        <f t="shared" si="3"/>
        <v>41-50 Years</v>
      </c>
      <c r="F49" t="str">
        <f t="shared" si="4"/>
        <v/>
      </c>
      <c r="G49" t="str">
        <f t="shared" si="6"/>
        <v/>
      </c>
      <c r="H49" t="str">
        <f t="shared" si="5"/>
        <v>41-50 Years</v>
      </c>
    </row>
    <row r="50" spans="1:8" x14ac:dyDescent="0.25">
      <c r="A50" s="8">
        <v>49</v>
      </c>
      <c r="B50" t="str">
        <f t="shared" si="0"/>
        <v/>
      </c>
      <c r="C50" t="str">
        <f t="shared" si="1"/>
        <v/>
      </c>
      <c r="D50" t="str">
        <f t="shared" si="2"/>
        <v/>
      </c>
      <c r="E50" t="str">
        <f t="shared" si="3"/>
        <v>41-50 Years</v>
      </c>
      <c r="F50" t="str">
        <f t="shared" si="4"/>
        <v/>
      </c>
      <c r="G50" t="str">
        <f t="shared" si="6"/>
        <v/>
      </c>
      <c r="H50" t="str">
        <f t="shared" si="5"/>
        <v>41-50 Years</v>
      </c>
    </row>
    <row r="51" spans="1:8" x14ac:dyDescent="0.25">
      <c r="A51" s="8">
        <v>50</v>
      </c>
      <c r="B51" t="str">
        <f t="shared" si="0"/>
        <v/>
      </c>
      <c r="C51" t="str">
        <f t="shared" si="1"/>
        <v/>
      </c>
      <c r="D51" t="str">
        <f t="shared" si="2"/>
        <v/>
      </c>
      <c r="E51" t="str">
        <f t="shared" si="3"/>
        <v>41-50 Years</v>
      </c>
      <c r="F51" t="str">
        <f t="shared" si="4"/>
        <v/>
      </c>
      <c r="G51" t="str">
        <f t="shared" si="6"/>
        <v/>
      </c>
      <c r="H51" t="str">
        <f t="shared" si="5"/>
        <v>41-50 Years</v>
      </c>
    </row>
    <row r="52" spans="1:8" x14ac:dyDescent="0.25">
      <c r="A52" s="8">
        <v>51</v>
      </c>
      <c r="B52" t="str">
        <f t="shared" si="0"/>
        <v/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>51-60 Years</v>
      </c>
      <c r="G52" t="str">
        <f t="shared" si="6"/>
        <v/>
      </c>
      <c r="H52" t="str">
        <f t="shared" si="5"/>
        <v>51-60 Years</v>
      </c>
    </row>
    <row r="53" spans="1:8" x14ac:dyDescent="0.25">
      <c r="A53" s="8">
        <v>52</v>
      </c>
      <c r="B53" t="str">
        <f t="shared" si="0"/>
        <v/>
      </c>
      <c r="C53" t="str">
        <f t="shared" si="1"/>
        <v/>
      </c>
      <c r="D53" t="str">
        <f t="shared" si="2"/>
        <v/>
      </c>
      <c r="E53" t="str">
        <f t="shared" si="3"/>
        <v/>
      </c>
      <c r="F53" t="str">
        <f t="shared" si="4"/>
        <v>51-60 Years</v>
      </c>
      <c r="G53" t="str">
        <f t="shared" si="6"/>
        <v/>
      </c>
      <c r="H53" t="str">
        <f t="shared" si="5"/>
        <v>51-60 Years</v>
      </c>
    </row>
    <row r="54" spans="1:8" x14ac:dyDescent="0.25">
      <c r="A54" s="8">
        <v>53</v>
      </c>
      <c r="B54" t="str">
        <f t="shared" si="0"/>
        <v/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>51-60 Years</v>
      </c>
      <c r="G54" t="str">
        <f t="shared" si="6"/>
        <v/>
      </c>
      <c r="H54" t="str">
        <f t="shared" si="5"/>
        <v>51-60 Years</v>
      </c>
    </row>
    <row r="55" spans="1:8" x14ac:dyDescent="0.25">
      <c r="A55" s="8">
        <v>54</v>
      </c>
      <c r="B55" t="str">
        <f t="shared" si="0"/>
        <v/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>51-60 Years</v>
      </c>
      <c r="G55" t="str">
        <f t="shared" si="6"/>
        <v/>
      </c>
      <c r="H55" t="str">
        <f t="shared" si="5"/>
        <v>51-60 Years</v>
      </c>
    </row>
    <row r="56" spans="1:8" x14ac:dyDescent="0.25">
      <c r="A56" s="8">
        <v>55</v>
      </c>
      <c r="B56" t="str">
        <f t="shared" si="0"/>
        <v/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>51-60 Years</v>
      </c>
      <c r="G56" t="str">
        <f t="shared" si="6"/>
        <v/>
      </c>
      <c r="H56" t="str">
        <f t="shared" si="5"/>
        <v>51-60 Years</v>
      </c>
    </row>
    <row r="57" spans="1:8" x14ac:dyDescent="0.25">
      <c r="A57" s="8">
        <v>56</v>
      </c>
      <c r="B57" t="str">
        <f t="shared" si="0"/>
        <v/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>51-60 Years</v>
      </c>
      <c r="G57" t="str">
        <f t="shared" si="6"/>
        <v/>
      </c>
      <c r="H57" t="str">
        <f t="shared" si="5"/>
        <v>51-60 Years</v>
      </c>
    </row>
    <row r="58" spans="1:8" x14ac:dyDescent="0.25">
      <c r="A58" s="8">
        <v>57</v>
      </c>
      <c r="B58" t="str">
        <f t="shared" si="0"/>
        <v/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>51-60 Years</v>
      </c>
      <c r="G58" t="str">
        <f t="shared" si="6"/>
        <v/>
      </c>
      <c r="H58" t="str">
        <f t="shared" si="5"/>
        <v>51-60 Years</v>
      </c>
    </row>
    <row r="59" spans="1:8" x14ac:dyDescent="0.25">
      <c r="A59" s="8">
        <v>58</v>
      </c>
      <c r="B59" t="str">
        <f t="shared" si="0"/>
        <v/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>51-60 Years</v>
      </c>
      <c r="G59" t="str">
        <f t="shared" si="6"/>
        <v/>
      </c>
      <c r="H59" t="str">
        <f t="shared" si="5"/>
        <v>51-60 Years</v>
      </c>
    </row>
    <row r="60" spans="1:8" x14ac:dyDescent="0.25">
      <c r="A60" s="8">
        <v>59</v>
      </c>
      <c r="B60" t="str">
        <f t="shared" si="0"/>
        <v/>
      </c>
      <c r="C60" t="str">
        <f t="shared" si="1"/>
        <v/>
      </c>
      <c r="D60" t="str">
        <f t="shared" si="2"/>
        <v/>
      </c>
      <c r="E60" t="str">
        <f t="shared" si="3"/>
        <v/>
      </c>
      <c r="F60" t="str">
        <f t="shared" si="4"/>
        <v>51-60 Years</v>
      </c>
      <c r="G60" t="str">
        <f t="shared" si="6"/>
        <v/>
      </c>
      <c r="H60" t="str">
        <f t="shared" si="5"/>
        <v>51-60 Years</v>
      </c>
    </row>
    <row r="61" spans="1:8" x14ac:dyDescent="0.25">
      <c r="A61" s="8">
        <v>60</v>
      </c>
      <c r="B61" t="str">
        <f t="shared" si="0"/>
        <v/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>51-60 Years</v>
      </c>
      <c r="G61" t="str">
        <f t="shared" si="6"/>
        <v/>
      </c>
      <c r="H61" t="str">
        <f t="shared" si="5"/>
        <v>51-60 Years</v>
      </c>
    </row>
    <row r="62" spans="1:8" x14ac:dyDescent="0.25">
      <c r="A62" s="8">
        <v>61</v>
      </c>
      <c r="B62" t="str">
        <f t="shared" si="0"/>
        <v/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6"/>
        <v>60+ Years</v>
      </c>
      <c r="H62" t="str">
        <f t="shared" si="5"/>
        <v>60+ Years</v>
      </c>
    </row>
    <row r="63" spans="1:8" x14ac:dyDescent="0.25">
      <c r="A63" s="8">
        <v>62</v>
      </c>
      <c r="B63" t="str">
        <f t="shared" si="0"/>
        <v/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6"/>
        <v>60+ Years</v>
      </c>
      <c r="H63" t="str">
        <f t="shared" si="5"/>
        <v>60+ Years</v>
      </c>
    </row>
    <row r="64" spans="1:8" x14ac:dyDescent="0.25">
      <c r="A64" s="8">
        <v>63</v>
      </c>
      <c r="B64" t="str">
        <f t="shared" si="0"/>
        <v/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6"/>
        <v>60+ Years</v>
      </c>
      <c r="H64" t="str">
        <f t="shared" si="5"/>
        <v>60+ Years</v>
      </c>
    </row>
    <row r="65" spans="1:8" x14ac:dyDescent="0.25">
      <c r="A65" s="8">
        <v>64</v>
      </c>
      <c r="B65" t="str">
        <f t="shared" si="0"/>
        <v/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6"/>
        <v>60+ Years</v>
      </c>
      <c r="H65" t="str">
        <f t="shared" si="5"/>
        <v>60+ Years</v>
      </c>
    </row>
    <row r="66" spans="1:8" x14ac:dyDescent="0.25">
      <c r="A66" s="8">
        <v>65</v>
      </c>
      <c r="B66" t="str">
        <f t="shared" ref="B66:B102" si="7">IF($A66&gt;=I$4,IF($A66&lt;=J$4,K$4,""),"")</f>
        <v/>
      </c>
      <c r="C66" t="str">
        <f t="shared" ref="C66:C102" si="8">IF($A66&gt;=L$4,IF($A66&lt;=M$4,N$4,""),"")</f>
        <v/>
      </c>
      <c r="D66" t="str">
        <f t="shared" ref="D66:D102" si="9">IF($A66&gt;=O$4,IF($A66&lt;=P$4,Q$4,""),"")</f>
        <v/>
      </c>
      <c r="E66" t="str">
        <f t="shared" ref="E66:E102" si="10">IF($A66&gt;=R$4,IF($A66&lt;=S$4,T$4,""),"")</f>
        <v/>
      </c>
      <c r="F66" t="str">
        <f t="shared" ref="F66:F102" si="11">IF($A66&gt;=U$4,IF($A66&lt;=V$4,W$4,""),"")</f>
        <v/>
      </c>
      <c r="G66" t="str">
        <f t="shared" si="6"/>
        <v>60+ Years</v>
      </c>
      <c r="H66" t="str">
        <f t="shared" si="5"/>
        <v>60+ Years</v>
      </c>
    </row>
    <row r="67" spans="1:8" x14ac:dyDescent="0.25">
      <c r="A67" s="8">
        <v>66</v>
      </c>
      <c r="B67" t="str">
        <f t="shared" si="7"/>
        <v/>
      </c>
      <c r="C67" t="str">
        <f t="shared" si="8"/>
        <v/>
      </c>
      <c r="D67" t="str">
        <f t="shared" si="9"/>
        <v/>
      </c>
      <c r="E67" t="str">
        <f t="shared" si="10"/>
        <v/>
      </c>
      <c r="F67" t="str">
        <f t="shared" si="11"/>
        <v/>
      </c>
      <c r="G67" t="str">
        <f t="shared" si="6"/>
        <v>60+ Years</v>
      </c>
      <c r="H67" t="str">
        <f t="shared" ref="H67:H102" si="12">CONCATENATE(B67,C67,D67,E67,F67,G67)</f>
        <v>60+ Years</v>
      </c>
    </row>
    <row r="68" spans="1:8" x14ac:dyDescent="0.25">
      <c r="A68" s="8">
        <v>67</v>
      </c>
      <c r="B68" t="str">
        <f t="shared" si="7"/>
        <v/>
      </c>
      <c r="C68" t="str">
        <f t="shared" si="8"/>
        <v/>
      </c>
      <c r="D68" t="str">
        <f t="shared" si="9"/>
        <v/>
      </c>
      <c r="E68" t="str">
        <f t="shared" si="10"/>
        <v/>
      </c>
      <c r="F68" t="str">
        <f t="shared" si="11"/>
        <v/>
      </c>
      <c r="G68" t="str">
        <f t="shared" ref="G68:G102" si="13">IF($A68&gt;=X$4,IF($A68&lt;=Y$4,Z$4,""),"")</f>
        <v>60+ Years</v>
      </c>
      <c r="H68" t="str">
        <f t="shared" si="12"/>
        <v>60+ Years</v>
      </c>
    </row>
    <row r="69" spans="1:8" x14ac:dyDescent="0.25">
      <c r="A69" s="8">
        <v>68</v>
      </c>
      <c r="B69" t="str">
        <f t="shared" si="7"/>
        <v/>
      </c>
      <c r="C69" t="str">
        <f t="shared" si="8"/>
        <v/>
      </c>
      <c r="D69" t="str">
        <f t="shared" si="9"/>
        <v/>
      </c>
      <c r="E69" t="str">
        <f t="shared" si="10"/>
        <v/>
      </c>
      <c r="F69" t="str">
        <f t="shared" si="11"/>
        <v/>
      </c>
      <c r="G69" t="str">
        <f t="shared" si="13"/>
        <v>60+ Years</v>
      </c>
      <c r="H69" t="str">
        <f t="shared" si="12"/>
        <v>60+ Years</v>
      </c>
    </row>
    <row r="70" spans="1:8" x14ac:dyDescent="0.25">
      <c r="A70" s="8">
        <v>69</v>
      </c>
      <c r="B70" t="str">
        <f t="shared" si="7"/>
        <v/>
      </c>
      <c r="C70" t="str">
        <f t="shared" si="8"/>
        <v/>
      </c>
      <c r="D70" t="str">
        <f t="shared" si="9"/>
        <v/>
      </c>
      <c r="E70" t="str">
        <f t="shared" si="10"/>
        <v/>
      </c>
      <c r="F70" t="str">
        <f t="shared" si="11"/>
        <v/>
      </c>
      <c r="G70" t="str">
        <f t="shared" si="13"/>
        <v>60+ Years</v>
      </c>
      <c r="H70" t="str">
        <f t="shared" si="12"/>
        <v>60+ Years</v>
      </c>
    </row>
    <row r="71" spans="1:8" x14ac:dyDescent="0.25">
      <c r="A71" s="8">
        <v>70</v>
      </c>
      <c r="B71" t="str">
        <f t="shared" si="7"/>
        <v/>
      </c>
      <c r="C71" t="str">
        <f t="shared" si="8"/>
        <v/>
      </c>
      <c r="D71" t="str">
        <f t="shared" si="9"/>
        <v/>
      </c>
      <c r="E71" t="str">
        <f t="shared" si="10"/>
        <v/>
      </c>
      <c r="F71" t="str">
        <f t="shared" si="11"/>
        <v/>
      </c>
      <c r="G71" t="str">
        <f t="shared" si="13"/>
        <v>60+ Years</v>
      </c>
      <c r="H71" t="str">
        <f t="shared" si="12"/>
        <v>60+ Years</v>
      </c>
    </row>
    <row r="72" spans="1:8" x14ac:dyDescent="0.25">
      <c r="A72" s="8">
        <v>71</v>
      </c>
      <c r="B72" t="str">
        <f t="shared" si="7"/>
        <v/>
      </c>
      <c r="C72" t="str">
        <f t="shared" si="8"/>
        <v/>
      </c>
      <c r="D72" t="str">
        <f t="shared" si="9"/>
        <v/>
      </c>
      <c r="E72" t="str">
        <f t="shared" si="10"/>
        <v/>
      </c>
      <c r="F72" t="str">
        <f t="shared" si="11"/>
        <v/>
      </c>
      <c r="G72" t="str">
        <f t="shared" si="13"/>
        <v>60+ Years</v>
      </c>
      <c r="H72" t="str">
        <f t="shared" si="12"/>
        <v>60+ Years</v>
      </c>
    </row>
    <row r="73" spans="1:8" x14ac:dyDescent="0.25">
      <c r="A73" s="8">
        <v>72</v>
      </c>
      <c r="B73" t="str">
        <f t="shared" si="7"/>
        <v/>
      </c>
      <c r="C73" t="str">
        <f t="shared" si="8"/>
        <v/>
      </c>
      <c r="D73" t="str">
        <f t="shared" si="9"/>
        <v/>
      </c>
      <c r="E73" t="str">
        <f t="shared" si="10"/>
        <v/>
      </c>
      <c r="F73" t="str">
        <f t="shared" si="11"/>
        <v/>
      </c>
      <c r="G73" t="str">
        <f t="shared" si="13"/>
        <v>60+ Years</v>
      </c>
      <c r="H73" t="str">
        <f t="shared" si="12"/>
        <v>60+ Years</v>
      </c>
    </row>
    <row r="74" spans="1:8" x14ac:dyDescent="0.25">
      <c r="A74" s="8">
        <v>73</v>
      </c>
      <c r="B74" t="str">
        <f t="shared" si="7"/>
        <v/>
      </c>
      <c r="C74" t="str">
        <f t="shared" si="8"/>
        <v/>
      </c>
      <c r="D74" t="str">
        <f t="shared" si="9"/>
        <v/>
      </c>
      <c r="E74" t="str">
        <f t="shared" si="10"/>
        <v/>
      </c>
      <c r="F74" t="str">
        <f t="shared" si="11"/>
        <v/>
      </c>
      <c r="G74" t="str">
        <f t="shared" si="13"/>
        <v>60+ Years</v>
      </c>
      <c r="H74" t="str">
        <f t="shared" si="12"/>
        <v>60+ Years</v>
      </c>
    </row>
    <row r="75" spans="1:8" x14ac:dyDescent="0.25">
      <c r="A75" s="8">
        <v>74</v>
      </c>
      <c r="B75" t="str">
        <f t="shared" si="7"/>
        <v/>
      </c>
      <c r="C75" t="str">
        <f t="shared" si="8"/>
        <v/>
      </c>
      <c r="D75" t="str">
        <f t="shared" si="9"/>
        <v/>
      </c>
      <c r="E75" t="str">
        <f t="shared" si="10"/>
        <v/>
      </c>
      <c r="F75" t="str">
        <f t="shared" si="11"/>
        <v/>
      </c>
      <c r="G75" t="str">
        <f t="shared" si="13"/>
        <v>60+ Years</v>
      </c>
      <c r="H75" t="str">
        <f t="shared" si="12"/>
        <v>60+ Years</v>
      </c>
    </row>
    <row r="76" spans="1:8" x14ac:dyDescent="0.25">
      <c r="A76" s="8">
        <v>75</v>
      </c>
      <c r="B76" t="str">
        <f t="shared" si="7"/>
        <v/>
      </c>
      <c r="C76" t="str">
        <f t="shared" si="8"/>
        <v/>
      </c>
      <c r="D76" t="str">
        <f t="shared" si="9"/>
        <v/>
      </c>
      <c r="E76" t="str">
        <f t="shared" si="10"/>
        <v/>
      </c>
      <c r="F76" t="str">
        <f t="shared" si="11"/>
        <v/>
      </c>
      <c r="G76" t="str">
        <f t="shared" si="13"/>
        <v>60+ Years</v>
      </c>
      <c r="H76" t="str">
        <f t="shared" si="12"/>
        <v>60+ Years</v>
      </c>
    </row>
    <row r="77" spans="1:8" x14ac:dyDescent="0.25">
      <c r="A77" s="8">
        <v>76</v>
      </c>
      <c r="B77" t="str">
        <f t="shared" si="7"/>
        <v/>
      </c>
      <c r="C77" t="str">
        <f t="shared" si="8"/>
        <v/>
      </c>
      <c r="D77" t="str">
        <f t="shared" si="9"/>
        <v/>
      </c>
      <c r="E77" t="str">
        <f t="shared" si="10"/>
        <v/>
      </c>
      <c r="F77" t="str">
        <f t="shared" si="11"/>
        <v/>
      </c>
      <c r="G77" t="str">
        <f t="shared" si="13"/>
        <v>60+ Years</v>
      </c>
      <c r="H77" t="str">
        <f t="shared" si="12"/>
        <v>60+ Years</v>
      </c>
    </row>
    <row r="78" spans="1:8" x14ac:dyDescent="0.25">
      <c r="A78" s="8">
        <v>77</v>
      </c>
      <c r="B78" t="str">
        <f t="shared" si="7"/>
        <v/>
      </c>
      <c r="C78" t="str">
        <f t="shared" si="8"/>
        <v/>
      </c>
      <c r="D78" t="str">
        <f t="shared" si="9"/>
        <v/>
      </c>
      <c r="E78" t="str">
        <f t="shared" si="10"/>
        <v/>
      </c>
      <c r="F78" t="str">
        <f t="shared" si="11"/>
        <v/>
      </c>
      <c r="G78" t="str">
        <f t="shared" si="13"/>
        <v>60+ Years</v>
      </c>
      <c r="H78" t="str">
        <f t="shared" si="12"/>
        <v>60+ Years</v>
      </c>
    </row>
    <row r="79" spans="1:8" x14ac:dyDescent="0.25">
      <c r="A79" s="8">
        <v>78</v>
      </c>
      <c r="B79" t="str">
        <f t="shared" si="7"/>
        <v/>
      </c>
      <c r="C79" t="str">
        <f t="shared" si="8"/>
        <v/>
      </c>
      <c r="D79" t="str">
        <f t="shared" si="9"/>
        <v/>
      </c>
      <c r="E79" t="str">
        <f t="shared" si="10"/>
        <v/>
      </c>
      <c r="F79" t="str">
        <f t="shared" si="11"/>
        <v/>
      </c>
      <c r="G79" t="str">
        <f t="shared" si="13"/>
        <v>60+ Years</v>
      </c>
      <c r="H79" t="str">
        <f t="shared" si="12"/>
        <v>60+ Years</v>
      </c>
    </row>
    <row r="80" spans="1:8" x14ac:dyDescent="0.25">
      <c r="A80" s="8">
        <v>79</v>
      </c>
      <c r="B80" t="str">
        <f t="shared" si="7"/>
        <v/>
      </c>
      <c r="C80" t="str">
        <f t="shared" si="8"/>
        <v/>
      </c>
      <c r="D80" t="str">
        <f t="shared" si="9"/>
        <v/>
      </c>
      <c r="E80" t="str">
        <f t="shared" si="10"/>
        <v/>
      </c>
      <c r="F80" t="str">
        <f t="shared" si="11"/>
        <v/>
      </c>
      <c r="G80" t="str">
        <f t="shared" si="13"/>
        <v>60+ Years</v>
      </c>
      <c r="H80" t="str">
        <f t="shared" si="12"/>
        <v>60+ Years</v>
      </c>
    </row>
    <row r="81" spans="1:8" x14ac:dyDescent="0.25">
      <c r="A81" s="8">
        <v>80</v>
      </c>
      <c r="B81" t="str">
        <f t="shared" si="7"/>
        <v/>
      </c>
      <c r="C81" t="str">
        <f t="shared" si="8"/>
        <v/>
      </c>
      <c r="D81" t="str">
        <f t="shared" si="9"/>
        <v/>
      </c>
      <c r="E81" t="str">
        <f t="shared" si="10"/>
        <v/>
      </c>
      <c r="F81" t="str">
        <f t="shared" si="11"/>
        <v/>
      </c>
      <c r="G81" t="str">
        <f t="shared" si="13"/>
        <v>60+ Years</v>
      </c>
      <c r="H81" t="str">
        <f t="shared" si="12"/>
        <v>60+ Years</v>
      </c>
    </row>
    <row r="82" spans="1:8" x14ac:dyDescent="0.25">
      <c r="A82" s="8">
        <v>81</v>
      </c>
      <c r="B82" t="str">
        <f t="shared" si="7"/>
        <v/>
      </c>
      <c r="C82" t="str">
        <f t="shared" si="8"/>
        <v/>
      </c>
      <c r="D82" t="str">
        <f t="shared" si="9"/>
        <v/>
      </c>
      <c r="E82" t="str">
        <f t="shared" si="10"/>
        <v/>
      </c>
      <c r="F82" t="str">
        <f t="shared" si="11"/>
        <v/>
      </c>
      <c r="G82" t="str">
        <f t="shared" si="13"/>
        <v>60+ Years</v>
      </c>
      <c r="H82" t="str">
        <f t="shared" si="12"/>
        <v>60+ Years</v>
      </c>
    </row>
    <row r="83" spans="1:8" x14ac:dyDescent="0.25">
      <c r="A83" s="8">
        <v>82</v>
      </c>
      <c r="B83" t="str">
        <f t="shared" si="7"/>
        <v/>
      </c>
      <c r="C83" t="str">
        <f t="shared" si="8"/>
        <v/>
      </c>
      <c r="D83" t="str">
        <f t="shared" si="9"/>
        <v/>
      </c>
      <c r="E83" t="str">
        <f t="shared" si="10"/>
        <v/>
      </c>
      <c r="F83" t="str">
        <f t="shared" si="11"/>
        <v/>
      </c>
      <c r="G83" t="str">
        <f t="shared" si="13"/>
        <v>60+ Years</v>
      </c>
      <c r="H83" t="str">
        <f t="shared" si="12"/>
        <v>60+ Years</v>
      </c>
    </row>
    <row r="84" spans="1:8" x14ac:dyDescent="0.25">
      <c r="A84" s="8">
        <v>83</v>
      </c>
      <c r="B84" t="str">
        <f t="shared" si="7"/>
        <v/>
      </c>
      <c r="C84" t="str">
        <f t="shared" si="8"/>
        <v/>
      </c>
      <c r="D84" t="str">
        <f t="shared" si="9"/>
        <v/>
      </c>
      <c r="E84" t="str">
        <f t="shared" si="10"/>
        <v/>
      </c>
      <c r="F84" t="str">
        <f t="shared" si="11"/>
        <v/>
      </c>
      <c r="G84" t="str">
        <f t="shared" si="13"/>
        <v>60+ Years</v>
      </c>
      <c r="H84" t="str">
        <f t="shared" si="12"/>
        <v>60+ Years</v>
      </c>
    </row>
    <row r="85" spans="1:8" x14ac:dyDescent="0.25">
      <c r="A85" s="8">
        <v>84</v>
      </c>
      <c r="B85" t="str">
        <f t="shared" si="7"/>
        <v/>
      </c>
      <c r="C85" t="str">
        <f t="shared" si="8"/>
        <v/>
      </c>
      <c r="D85" t="str">
        <f t="shared" si="9"/>
        <v/>
      </c>
      <c r="E85" t="str">
        <f t="shared" si="10"/>
        <v/>
      </c>
      <c r="F85" t="str">
        <f t="shared" si="11"/>
        <v/>
      </c>
      <c r="G85" t="str">
        <f t="shared" si="13"/>
        <v>60+ Years</v>
      </c>
      <c r="H85" t="str">
        <f t="shared" si="12"/>
        <v>60+ Years</v>
      </c>
    </row>
    <row r="86" spans="1:8" x14ac:dyDescent="0.25">
      <c r="A86" s="8">
        <v>85</v>
      </c>
      <c r="B86" t="str">
        <f t="shared" si="7"/>
        <v/>
      </c>
      <c r="C86" t="str">
        <f t="shared" si="8"/>
        <v/>
      </c>
      <c r="D86" t="str">
        <f t="shared" si="9"/>
        <v/>
      </c>
      <c r="E86" t="str">
        <f t="shared" si="10"/>
        <v/>
      </c>
      <c r="F86" t="str">
        <f t="shared" si="11"/>
        <v/>
      </c>
      <c r="G86" t="str">
        <f t="shared" si="13"/>
        <v>60+ Years</v>
      </c>
      <c r="H86" t="str">
        <f t="shared" si="12"/>
        <v>60+ Years</v>
      </c>
    </row>
    <row r="87" spans="1:8" x14ac:dyDescent="0.25">
      <c r="A87" s="8">
        <v>86</v>
      </c>
      <c r="B87" t="str">
        <f t="shared" si="7"/>
        <v/>
      </c>
      <c r="C87" t="str">
        <f t="shared" si="8"/>
        <v/>
      </c>
      <c r="D87" t="str">
        <f t="shared" si="9"/>
        <v/>
      </c>
      <c r="E87" t="str">
        <f t="shared" si="10"/>
        <v/>
      </c>
      <c r="F87" t="str">
        <f t="shared" si="11"/>
        <v/>
      </c>
      <c r="G87" t="str">
        <f t="shared" si="13"/>
        <v>60+ Years</v>
      </c>
      <c r="H87" t="str">
        <f t="shared" si="12"/>
        <v>60+ Years</v>
      </c>
    </row>
    <row r="88" spans="1:8" x14ac:dyDescent="0.25">
      <c r="A88" s="8">
        <v>87</v>
      </c>
      <c r="B88" t="str">
        <f t="shared" si="7"/>
        <v/>
      </c>
      <c r="C88" t="str">
        <f t="shared" si="8"/>
        <v/>
      </c>
      <c r="D88" t="str">
        <f t="shared" si="9"/>
        <v/>
      </c>
      <c r="E88" t="str">
        <f t="shared" si="10"/>
        <v/>
      </c>
      <c r="F88" t="str">
        <f t="shared" si="11"/>
        <v/>
      </c>
      <c r="G88" t="str">
        <f t="shared" si="13"/>
        <v>60+ Years</v>
      </c>
      <c r="H88" t="str">
        <f t="shared" si="12"/>
        <v>60+ Years</v>
      </c>
    </row>
    <row r="89" spans="1:8" x14ac:dyDescent="0.25">
      <c r="A89" s="8">
        <v>88</v>
      </c>
      <c r="B89" t="str">
        <f t="shared" si="7"/>
        <v/>
      </c>
      <c r="C89" t="str">
        <f t="shared" si="8"/>
        <v/>
      </c>
      <c r="D89" t="str">
        <f t="shared" si="9"/>
        <v/>
      </c>
      <c r="E89" t="str">
        <f t="shared" si="10"/>
        <v/>
      </c>
      <c r="F89" t="str">
        <f t="shared" si="11"/>
        <v/>
      </c>
      <c r="G89" t="str">
        <f t="shared" si="13"/>
        <v>60+ Years</v>
      </c>
      <c r="H89" t="str">
        <f t="shared" si="12"/>
        <v>60+ Years</v>
      </c>
    </row>
    <row r="90" spans="1:8" x14ac:dyDescent="0.25">
      <c r="A90" s="8">
        <v>89</v>
      </c>
      <c r="B90" t="str">
        <f t="shared" si="7"/>
        <v/>
      </c>
      <c r="C90" t="str">
        <f t="shared" si="8"/>
        <v/>
      </c>
      <c r="D90" t="str">
        <f t="shared" si="9"/>
        <v/>
      </c>
      <c r="E90" t="str">
        <f t="shared" si="10"/>
        <v/>
      </c>
      <c r="F90" t="str">
        <f t="shared" si="11"/>
        <v/>
      </c>
      <c r="G90" t="str">
        <f t="shared" si="13"/>
        <v>60+ Years</v>
      </c>
      <c r="H90" t="str">
        <f t="shared" si="12"/>
        <v>60+ Years</v>
      </c>
    </row>
    <row r="91" spans="1:8" x14ac:dyDescent="0.25">
      <c r="A91" s="8">
        <v>90</v>
      </c>
      <c r="B91" t="str">
        <f t="shared" si="7"/>
        <v/>
      </c>
      <c r="C91" t="str">
        <f t="shared" si="8"/>
        <v/>
      </c>
      <c r="D91" t="str">
        <f t="shared" si="9"/>
        <v/>
      </c>
      <c r="E91" t="str">
        <f t="shared" si="10"/>
        <v/>
      </c>
      <c r="F91" t="str">
        <f t="shared" si="11"/>
        <v/>
      </c>
      <c r="G91" t="str">
        <f t="shared" si="13"/>
        <v>60+ Years</v>
      </c>
      <c r="H91" t="str">
        <f t="shared" si="12"/>
        <v>60+ Years</v>
      </c>
    </row>
    <row r="92" spans="1:8" x14ac:dyDescent="0.25">
      <c r="A92" s="8">
        <v>91</v>
      </c>
      <c r="B92" t="str">
        <f t="shared" si="7"/>
        <v/>
      </c>
      <c r="C92" t="str">
        <f t="shared" si="8"/>
        <v/>
      </c>
      <c r="D92" t="str">
        <f t="shared" si="9"/>
        <v/>
      </c>
      <c r="E92" t="str">
        <f t="shared" si="10"/>
        <v/>
      </c>
      <c r="F92" t="str">
        <f t="shared" si="11"/>
        <v/>
      </c>
      <c r="G92" t="str">
        <f t="shared" si="13"/>
        <v>60+ Years</v>
      </c>
      <c r="H92" t="str">
        <f t="shared" si="12"/>
        <v>60+ Years</v>
      </c>
    </row>
    <row r="93" spans="1:8" x14ac:dyDescent="0.25">
      <c r="A93" s="8">
        <v>92</v>
      </c>
      <c r="B93" t="str">
        <f t="shared" si="7"/>
        <v/>
      </c>
      <c r="C93" t="str">
        <f t="shared" si="8"/>
        <v/>
      </c>
      <c r="D93" t="str">
        <f t="shared" si="9"/>
        <v/>
      </c>
      <c r="E93" t="str">
        <f t="shared" si="10"/>
        <v/>
      </c>
      <c r="F93" t="str">
        <f t="shared" si="11"/>
        <v/>
      </c>
      <c r="G93" t="str">
        <f t="shared" si="13"/>
        <v>60+ Years</v>
      </c>
      <c r="H93" t="str">
        <f t="shared" si="12"/>
        <v>60+ Years</v>
      </c>
    </row>
    <row r="94" spans="1:8" x14ac:dyDescent="0.25">
      <c r="A94" s="8">
        <v>93</v>
      </c>
      <c r="B94" t="str">
        <f t="shared" si="7"/>
        <v/>
      </c>
      <c r="C94" t="str">
        <f t="shared" si="8"/>
        <v/>
      </c>
      <c r="D94" t="str">
        <f t="shared" si="9"/>
        <v/>
      </c>
      <c r="E94" t="str">
        <f t="shared" si="10"/>
        <v/>
      </c>
      <c r="F94" t="str">
        <f t="shared" si="11"/>
        <v/>
      </c>
      <c r="G94" t="str">
        <f t="shared" si="13"/>
        <v>60+ Years</v>
      </c>
      <c r="H94" t="str">
        <f t="shared" si="12"/>
        <v>60+ Years</v>
      </c>
    </row>
    <row r="95" spans="1:8" x14ac:dyDescent="0.25">
      <c r="A95" s="8">
        <v>94</v>
      </c>
      <c r="B95" t="str">
        <f t="shared" si="7"/>
        <v/>
      </c>
      <c r="C95" t="str">
        <f t="shared" si="8"/>
        <v/>
      </c>
      <c r="D95" t="str">
        <f t="shared" si="9"/>
        <v/>
      </c>
      <c r="E95" t="str">
        <f t="shared" si="10"/>
        <v/>
      </c>
      <c r="F95" t="str">
        <f t="shared" si="11"/>
        <v/>
      </c>
      <c r="G95" t="str">
        <f t="shared" si="13"/>
        <v>60+ Years</v>
      </c>
      <c r="H95" t="str">
        <f t="shared" si="12"/>
        <v>60+ Years</v>
      </c>
    </row>
    <row r="96" spans="1:8" x14ac:dyDescent="0.25">
      <c r="A96" s="8">
        <v>95</v>
      </c>
      <c r="B96" t="str">
        <f t="shared" si="7"/>
        <v/>
      </c>
      <c r="C96" t="str">
        <f t="shared" si="8"/>
        <v/>
      </c>
      <c r="D96" t="str">
        <f t="shared" si="9"/>
        <v/>
      </c>
      <c r="E96" t="str">
        <f t="shared" si="10"/>
        <v/>
      </c>
      <c r="F96" t="str">
        <f t="shared" si="11"/>
        <v/>
      </c>
      <c r="G96" t="str">
        <f t="shared" si="13"/>
        <v>60+ Years</v>
      </c>
      <c r="H96" t="str">
        <f t="shared" si="12"/>
        <v>60+ Years</v>
      </c>
    </row>
    <row r="97" spans="1:8" x14ac:dyDescent="0.25">
      <c r="A97" s="8">
        <v>96</v>
      </c>
      <c r="B97" t="str">
        <f t="shared" si="7"/>
        <v/>
      </c>
      <c r="C97" t="str">
        <f t="shared" si="8"/>
        <v/>
      </c>
      <c r="D97" t="str">
        <f t="shared" si="9"/>
        <v/>
      </c>
      <c r="E97" t="str">
        <f t="shared" si="10"/>
        <v/>
      </c>
      <c r="F97" t="str">
        <f t="shared" si="11"/>
        <v/>
      </c>
      <c r="G97" t="str">
        <f t="shared" si="13"/>
        <v>60+ Years</v>
      </c>
      <c r="H97" t="str">
        <f t="shared" si="12"/>
        <v>60+ Years</v>
      </c>
    </row>
    <row r="98" spans="1:8" x14ac:dyDescent="0.25">
      <c r="A98" s="8">
        <v>97</v>
      </c>
      <c r="B98" t="str">
        <f t="shared" si="7"/>
        <v/>
      </c>
      <c r="C98" t="str">
        <f t="shared" si="8"/>
        <v/>
      </c>
      <c r="D98" t="str">
        <f t="shared" si="9"/>
        <v/>
      </c>
      <c r="E98" t="str">
        <f t="shared" si="10"/>
        <v/>
      </c>
      <c r="F98" t="str">
        <f t="shared" si="11"/>
        <v/>
      </c>
      <c r="G98" t="str">
        <f t="shared" si="13"/>
        <v>60+ Years</v>
      </c>
      <c r="H98" t="str">
        <f t="shared" si="12"/>
        <v>60+ Years</v>
      </c>
    </row>
    <row r="99" spans="1:8" x14ac:dyDescent="0.25">
      <c r="A99" s="8">
        <v>98</v>
      </c>
      <c r="B99" t="str">
        <f t="shared" si="7"/>
        <v/>
      </c>
      <c r="C99" t="str">
        <f t="shared" si="8"/>
        <v/>
      </c>
      <c r="D99" t="str">
        <f t="shared" si="9"/>
        <v/>
      </c>
      <c r="E99" t="str">
        <f t="shared" si="10"/>
        <v/>
      </c>
      <c r="F99" t="str">
        <f t="shared" si="11"/>
        <v/>
      </c>
      <c r="G99" t="str">
        <f t="shared" si="13"/>
        <v>60+ Years</v>
      </c>
      <c r="H99" t="str">
        <f t="shared" si="12"/>
        <v>60+ Years</v>
      </c>
    </row>
    <row r="100" spans="1:8" x14ac:dyDescent="0.25">
      <c r="A100" s="8">
        <v>99</v>
      </c>
      <c r="B100" t="str">
        <f t="shared" si="7"/>
        <v/>
      </c>
      <c r="C100" t="str">
        <f t="shared" si="8"/>
        <v/>
      </c>
      <c r="D100" t="str">
        <f t="shared" si="9"/>
        <v/>
      </c>
      <c r="E100" t="str">
        <f t="shared" si="10"/>
        <v/>
      </c>
      <c r="F100" t="str">
        <f t="shared" si="11"/>
        <v/>
      </c>
      <c r="G100" t="str">
        <f t="shared" si="13"/>
        <v>60+ Years</v>
      </c>
      <c r="H100" t="str">
        <f t="shared" si="12"/>
        <v>60+ Years</v>
      </c>
    </row>
    <row r="101" spans="1:8" x14ac:dyDescent="0.25">
      <c r="A101" s="8">
        <v>100</v>
      </c>
      <c r="B101" t="str">
        <f t="shared" si="7"/>
        <v/>
      </c>
      <c r="C101" t="str">
        <f t="shared" si="8"/>
        <v/>
      </c>
      <c r="D101" t="str">
        <f t="shared" si="9"/>
        <v/>
      </c>
      <c r="E101" t="str">
        <f t="shared" si="10"/>
        <v/>
      </c>
      <c r="F101" t="str">
        <f t="shared" si="11"/>
        <v/>
      </c>
      <c r="G101" t="str">
        <f t="shared" si="13"/>
        <v/>
      </c>
      <c r="H101" t="str">
        <f t="shared" si="12"/>
        <v/>
      </c>
    </row>
    <row r="102" spans="1:8" x14ac:dyDescent="0.25">
      <c r="A102" s="8">
        <v>101</v>
      </c>
      <c r="B102" t="str">
        <f t="shared" si="7"/>
        <v/>
      </c>
      <c r="C102" t="str">
        <f t="shared" si="8"/>
        <v/>
      </c>
      <c r="D102" t="str">
        <f t="shared" si="9"/>
        <v/>
      </c>
      <c r="E102" t="str">
        <f t="shared" si="10"/>
        <v/>
      </c>
      <c r="F102" t="str">
        <f t="shared" si="11"/>
        <v/>
      </c>
      <c r="G102" t="str">
        <f t="shared" si="13"/>
        <v/>
      </c>
      <c r="H102" t="str">
        <f t="shared" si="12"/>
        <v/>
      </c>
    </row>
    <row r="104" spans="1:8" x14ac:dyDescent="0.25">
      <c r="B104" t="s">
        <v>817</v>
      </c>
    </row>
    <row r="105" spans="1:8" x14ac:dyDescent="0.25">
      <c r="A105" t="s">
        <v>816</v>
      </c>
    </row>
    <row r="106" spans="1:8" x14ac:dyDescent="0.25">
      <c r="A106">
        <v>1</v>
      </c>
      <c r="B106" t="s">
        <v>803</v>
      </c>
      <c r="D106" s="9" t="str">
        <f>CHOOSE(MONTH(A106),"Jan","Feb","Mar","Apr","May", etc.)</f>
        <v>Jan</v>
      </c>
    </row>
    <row r="107" spans="1:8" x14ac:dyDescent="0.25">
      <c r="A107">
        <v>2</v>
      </c>
      <c r="B107" t="s">
        <v>804</v>
      </c>
      <c r="D107" s="9" t="str">
        <f>CHOOSE(A107,"Jan","Feb","Mar","Apr","May", etc.)</f>
        <v>Feb</v>
      </c>
    </row>
    <row r="108" spans="1:8" x14ac:dyDescent="0.25">
      <c r="A108">
        <v>3</v>
      </c>
      <c r="B108" t="s">
        <v>805</v>
      </c>
      <c r="D108" s="9" t="str">
        <f>CHOOSE(A108,"Jan","Feb","Mar","Apr","May", etc.)</f>
        <v>Mar</v>
      </c>
    </row>
    <row r="109" spans="1:8" x14ac:dyDescent="0.25">
      <c r="A109">
        <v>4</v>
      </c>
      <c r="B109" t="s">
        <v>806</v>
      </c>
      <c r="D109" s="9" t="str">
        <f>CHOOSE(A109,"Jan","Feb","Mar","Apr","May", etc.)</f>
        <v>Apr</v>
      </c>
    </row>
    <row r="110" spans="1:8" x14ac:dyDescent="0.25">
      <c r="A110">
        <v>5</v>
      </c>
      <c r="B110" t="s">
        <v>807</v>
      </c>
      <c r="D110" s="9" t="str">
        <f>CHOOSE(A110,"Jan","Feb","Mar","Apr","May", etc.)</f>
        <v>May</v>
      </c>
    </row>
    <row r="111" spans="1:8" x14ac:dyDescent="0.25">
      <c r="A111">
        <v>6</v>
      </c>
      <c r="B111" t="s">
        <v>808</v>
      </c>
      <c r="D111" s="9" t="e">
        <f>CHOOSE(A111,"Jan","Feb","Mar","Apr","May", etc.)</f>
        <v>#NAME?</v>
      </c>
    </row>
    <row r="112" spans="1:8" x14ac:dyDescent="0.25">
      <c r="A112">
        <v>7</v>
      </c>
      <c r="B112" t="s">
        <v>809</v>
      </c>
      <c r="D112" s="9" t="e">
        <f>CHOOSE(A112,"Jan","Feb","Mar","Apr","May", etc.)</f>
        <v>#VALUE!</v>
      </c>
    </row>
    <row r="113" spans="1:4" x14ac:dyDescent="0.25">
      <c r="A113">
        <v>8</v>
      </c>
      <c r="B113" t="s">
        <v>810</v>
      </c>
      <c r="D113" s="9" t="e">
        <f>CHOOSE(A113,"Jan","Feb","Mar","Apr","May", etc.)</f>
        <v>#VALUE!</v>
      </c>
    </row>
    <row r="114" spans="1:4" x14ac:dyDescent="0.25">
      <c r="A114">
        <v>9</v>
      </c>
      <c r="B114" t="s">
        <v>811</v>
      </c>
      <c r="D114" s="9" t="e">
        <f>CHOOSE(A114,"Jan","Feb","Mar","Apr","May", etc.)</f>
        <v>#VALUE!</v>
      </c>
    </row>
    <row r="115" spans="1:4" x14ac:dyDescent="0.25">
      <c r="A115">
        <v>10</v>
      </c>
      <c r="B115" t="s">
        <v>812</v>
      </c>
      <c r="D115" s="9" t="e">
        <f>CHOOSE(A115,"Jan","Feb","Mar","Apr","May", etc.)</f>
        <v>#VALUE!</v>
      </c>
    </row>
    <row r="116" spans="1:4" x14ac:dyDescent="0.25">
      <c r="A116">
        <v>11</v>
      </c>
      <c r="B116" t="s">
        <v>813</v>
      </c>
      <c r="D116" s="9" t="e">
        <f>CHOOSE(A116,"Jan","Feb","Mar","Apr","May", etc.)</f>
        <v>#VALUE!</v>
      </c>
    </row>
    <row r="117" spans="1:4" x14ac:dyDescent="0.25">
      <c r="A117">
        <v>12</v>
      </c>
      <c r="B117" t="s">
        <v>814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F36" sqref="F36"/>
    </sheetView>
  </sheetViews>
  <sheetFormatPr defaultRowHeight="15" x14ac:dyDescent="0.25"/>
  <cols>
    <col min="2" max="2" width="21.140625" bestFit="1" customWidth="1"/>
    <col min="3" max="3" width="23.140625" bestFit="1" customWidth="1"/>
  </cols>
  <sheetData>
    <row r="1" spans="1:4" x14ac:dyDescent="0.25">
      <c r="A1" t="s">
        <v>796</v>
      </c>
      <c r="B1" t="s">
        <v>797</v>
      </c>
      <c r="C1" t="s">
        <v>798</v>
      </c>
      <c r="D1" t="s">
        <v>799</v>
      </c>
    </row>
    <row r="2" spans="1:4" x14ac:dyDescent="0.25">
      <c r="A2" t="s">
        <v>795</v>
      </c>
      <c r="B2" t="s">
        <v>774</v>
      </c>
      <c r="C2" t="s">
        <v>775</v>
      </c>
      <c r="D2" t="s">
        <v>746</v>
      </c>
    </row>
    <row r="3" spans="1:4" x14ac:dyDescent="0.25">
      <c r="A3" t="s">
        <v>795</v>
      </c>
      <c r="B3" t="s">
        <v>752</v>
      </c>
      <c r="C3" t="s">
        <v>788</v>
      </c>
      <c r="D3" t="s">
        <v>746</v>
      </c>
    </row>
    <row r="4" spans="1:4" x14ac:dyDescent="0.25">
      <c r="A4" t="s">
        <v>795</v>
      </c>
      <c r="B4" t="s">
        <v>752</v>
      </c>
      <c r="C4" t="s">
        <v>792</v>
      </c>
      <c r="D4" t="s">
        <v>765</v>
      </c>
    </row>
    <row r="5" spans="1:4" x14ac:dyDescent="0.25">
      <c r="A5" t="s">
        <v>795</v>
      </c>
      <c r="B5" t="s">
        <v>745</v>
      </c>
      <c r="C5" t="s">
        <v>785</v>
      </c>
      <c r="D5" t="s">
        <v>749</v>
      </c>
    </row>
    <row r="6" spans="1:4" x14ac:dyDescent="0.25">
      <c r="A6" t="s">
        <v>795</v>
      </c>
      <c r="B6" t="s">
        <v>750</v>
      </c>
      <c r="C6" t="s">
        <v>751</v>
      </c>
      <c r="D6" t="s">
        <v>746</v>
      </c>
    </row>
    <row r="7" spans="1:4" x14ac:dyDescent="0.25">
      <c r="A7" t="s">
        <v>795</v>
      </c>
      <c r="B7" t="s">
        <v>750</v>
      </c>
      <c r="C7" t="s">
        <v>753</v>
      </c>
      <c r="D7" t="s">
        <v>746</v>
      </c>
    </row>
    <row r="8" spans="1:4" x14ac:dyDescent="0.25">
      <c r="A8" t="s">
        <v>795</v>
      </c>
      <c r="B8" t="s">
        <v>750</v>
      </c>
      <c r="C8" t="s">
        <v>790</v>
      </c>
      <c r="D8" t="s">
        <v>746</v>
      </c>
    </row>
    <row r="9" spans="1:4" x14ac:dyDescent="0.25">
      <c r="A9" t="s">
        <v>795</v>
      </c>
      <c r="B9" t="s">
        <v>750</v>
      </c>
      <c r="C9" t="s">
        <v>768</v>
      </c>
      <c r="D9" t="s">
        <v>746</v>
      </c>
    </row>
    <row r="10" spans="1:4" x14ac:dyDescent="0.25">
      <c r="A10" t="s">
        <v>795</v>
      </c>
      <c r="B10" t="s">
        <v>750</v>
      </c>
      <c r="C10" t="s">
        <v>773</v>
      </c>
      <c r="D10" t="s">
        <v>746</v>
      </c>
    </row>
    <row r="11" spans="1:4" x14ac:dyDescent="0.25">
      <c r="A11" t="s">
        <v>795</v>
      </c>
      <c r="B11" t="s">
        <v>767</v>
      </c>
      <c r="C11" t="s">
        <v>767</v>
      </c>
      <c r="D11" t="s">
        <v>749</v>
      </c>
    </row>
    <row r="12" spans="1:4" x14ac:dyDescent="0.25">
      <c r="A12" t="s">
        <v>795</v>
      </c>
      <c r="B12" t="s">
        <v>763</v>
      </c>
      <c r="C12" t="s">
        <v>764</v>
      </c>
      <c r="D12" t="s">
        <v>765</v>
      </c>
    </row>
    <row r="13" spans="1:4" x14ac:dyDescent="0.25">
      <c r="A13" t="s">
        <v>795</v>
      </c>
      <c r="B13" t="s">
        <v>758</v>
      </c>
      <c r="C13" t="s">
        <v>769</v>
      </c>
      <c r="D13" t="s">
        <v>749</v>
      </c>
    </row>
    <row r="14" spans="1:4" x14ac:dyDescent="0.25">
      <c r="A14" t="s">
        <v>795</v>
      </c>
      <c r="B14" t="s">
        <v>758</v>
      </c>
      <c r="C14" t="s">
        <v>783</v>
      </c>
      <c r="D14" t="s">
        <v>749</v>
      </c>
    </row>
    <row r="15" spans="1:4" x14ac:dyDescent="0.25">
      <c r="A15" t="s">
        <v>795</v>
      </c>
      <c r="B15" t="s">
        <v>758</v>
      </c>
      <c r="C15" t="s">
        <v>759</v>
      </c>
      <c r="D15" t="s">
        <v>749</v>
      </c>
    </row>
    <row r="16" spans="1:4" x14ac:dyDescent="0.25">
      <c r="A16" t="s">
        <v>795</v>
      </c>
      <c r="B16" t="s">
        <v>777</v>
      </c>
      <c r="C16" t="s">
        <v>778</v>
      </c>
      <c r="D16" t="s">
        <v>749</v>
      </c>
    </row>
    <row r="17" spans="1:4" x14ac:dyDescent="0.25">
      <c r="A17" t="s">
        <v>795</v>
      </c>
      <c r="B17" t="s">
        <v>762</v>
      </c>
      <c r="C17" t="s">
        <v>784</v>
      </c>
      <c r="D17" t="s">
        <v>746</v>
      </c>
    </row>
    <row r="18" spans="1:4" x14ac:dyDescent="0.25">
      <c r="A18" t="s">
        <v>795</v>
      </c>
      <c r="B18" t="s">
        <v>762</v>
      </c>
      <c r="C18" t="s">
        <v>791</v>
      </c>
      <c r="D18" t="s">
        <v>746</v>
      </c>
    </row>
    <row r="19" spans="1:4" x14ac:dyDescent="0.25">
      <c r="A19" t="s">
        <v>795</v>
      </c>
      <c r="B19" t="s">
        <v>760</v>
      </c>
      <c r="C19" t="s">
        <v>779</v>
      </c>
      <c r="D19" t="s">
        <v>765</v>
      </c>
    </row>
    <row r="20" spans="1:4" x14ac:dyDescent="0.25">
      <c r="A20" t="s">
        <v>795</v>
      </c>
      <c r="B20" t="s">
        <v>760</v>
      </c>
      <c r="C20" t="s">
        <v>786</v>
      </c>
      <c r="D20" t="s">
        <v>746</v>
      </c>
    </row>
    <row r="21" spans="1:4" x14ac:dyDescent="0.25">
      <c r="A21" t="s">
        <v>795</v>
      </c>
      <c r="B21" t="s">
        <v>760</v>
      </c>
      <c r="C21" t="s">
        <v>793</v>
      </c>
      <c r="D21" t="s">
        <v>746</v>
      </c>
    </row>
    <row r="22" spans="1:4" x14ac:dyDescent="0.25">
      <c r="A22" t="s">
        <v>795</v>
      </c>
      <c r="B22" t="s">
        <v>756</v>
      </c>
      <c r="C22" t="s">
        <v>789</v>
      </c>
      <c r="D22" t="s">
        <v>746</v>
      </c>
    </row>
    <row r="23" spans="1:4" x14ac:dyDescent="0.25">
      <c r="A23" t="s">
        <v>795</v>
      </c>
      <c r="B23" t="s">
        <v>756</v>
      </c>
      <c r="C23" t="s">
        <v>757</v>
      </c>
      <c r="D23" t="s">
        <v>746</v>
      </c>
    </row>
    <row r="24" spans="1:4" x14ac:dyDescent="0.25">
      <c r="A24" t="s">
        <v>795</v>
      </c>
      <c r="B24" t="s">
        <v>747</v>
      </c>
      <c r="C24" t="s">
        <v>771</v>
      </c>
      <c r="D24" t="s">
        <v>749</v>
      </c>
    </row>
    <row r="25" spans="1:4" x14ac:dyDescent="0.25">
      <c r="A25" t="s">
        <v>795</v>
      </c>
      <c r="B25" t="s">
        <v>747</v>
      </c>
      <c r="C25" t="s">
        <v>772</v>
      </c>
      <c r="D25" t="s">
        <v>746</v>
      </c>
    </row>
    <row r="26" spans="1:4" x14ac:dyDescent="0.25">
      <c r="A26" t="s">
        <v>795</v>
      </c>
      <c r="B26" t="s">
        <v>747</v>
      </c>
      <c r="C26" t="s">
        <v>776</v>
      </c>
      <c r="D26" t="s">
        <v>765</v>
      </c>
    </row>
    <row r="27" spans="1:4" x14ac:dyDescent="0.25">
      <c r="A27" t="s">
        <v>795</v>
      </c>
      <c r="B27" t="s">
        <v>747</v>
      </c>
      <c r="C27" t="s">
        <v>787</v>
      </c>
      <c r="D27" t="s">
        <v>749</v>
      </c>
    </row>
    <row r="28" spans="1:4" x14ac:dyDescent="0.25">
      <c r="A28" t="s">
        <v>795</v>
      </c>
      <c r="B28" t="s">
        <v>747</v>
      </c>
      <c r="C28" t="s">
        <v>754</v>
      </c>
      <c r="D28" t="s">
        <v>746</v>
      </c>
    </row>
    <row r="29" spans="1:4" x14ac:dyDescent="0.25">
      <c r="A29" t="s">
        <v>795</v>
      </c>
      <c r="B29" t="s">
        <v>747</v>
      </c>
      <c r="C29" t="s">
        <v>766</v>
      </c>
      <c r="D29" t="s">
        <v>746</v>
      </c>
    </row>
    <row r="30" spans="1:4" x14ac:dyDescent="0.25">
      <c r="A30" t="s">
        <v>795</v>
      </c>
      <c r="B30" t="s">
        <v>747</v>
      </c>
      <c r="C30" t="s">
        <v>782</v>
      </c>
      <c r="D30" t="s">
        <v>749</v>
      </c>
    </row>
    <row r="31" spans="1:4" x14ac:dyDescent="0.25">
      <c r="A31" t="s">
        <v>795</v>
      </c>
      <c r="B31" t="s">
        <v>747</v>
      </c>
      <c r="C31" t="s">
        <v>770</v>
      </c>
      <c r="D31" t="s">
        <v>746</v>
      </c>
    </row>
    <row r="32" spans="1:4" x14ac:dyDescent="0.25">
      <c r="A32" t="s">
        <v>795</v>
      </c>
      <c r="B32" t="s">
        <v>747</v>
      </c>
      <c r="C32" t="s">
        <v>780</v>
      </c>
      <c r="D32" t="s">
        <v>746</v>
      </c>
    </row>
    <row r="33" spans="1:4" x14ac:dyDescent="0.25">
      <c r="A33" t="s">
        <v>795</v>
      </c>
      <c r="B33" t="s">
        <v>747</v>
      </c>
      <c r="C33" t="s">
        <v>748</v>
      </c>
      <c r="D33" t="s">
        <v>746</v>
      </c>
    </row>
    <row r="34" spans="1:4" x14ac:dyDescent="0.25">
      <c r="A34" t="s">
        <v>795</v>
      </c>
      <c r="B34" t="s">
        <v>755</v>
      </c>
      <c r="C34" t="s">
        <v>794</v>
      </c>
      <c r="D34" t="s">
        <v>746</v>
      </c>
    </row>
    <row r="35" spans="1:4" x14ac:dyDescent="0.25">
      <c r="A35" t="s">
        <v>795</v>
      </c>
      <c r="B35" t="s">
        <v>761</v>
      </c>
      <c r="C35" t="s">
        <v>781</v>
      </c>
      <c r="D35" t="s">
        <v>765</v>
      </c>
    </row>
  </sheetData>
  <sortState ref="A2:P415">
    <sortCondition ref="B2:B415"/>
    <sortCondition ref="C2:C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Claims</vt:lpstr>
      <vt:lpstr>Premium</vt:lpstr>
      <vt:lpstr>Sheet3</vt:lpstr>
      <vt:lpstr>Sheet1</vt:lpstr>
      <vt:lpstr>Grouping Master</vt:lpstr>
      <vt:lpstr>Sheet4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DesaiRK</dc:creator>
  <cp:lastModifiedBy>admin</cp:lastModifiedBy>
  <dcterms:created xsi:type="dcterms:W3CDTF">2013-02-04T19:13:44Z</dcterms:created>
  <dcterms:modified xsi:type="dcterms:W3CDTF">2013-02-06T13:08:29Z</dcterms:modified>
</cp:coreProperties>
</file>