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wegener/Documents/Materialtests/Make Artikel Filamenttest/"/>
    </mc:Choice>
  </mc:AlternateContent>
  <xr:revisionPtr revIDLastSave="0" documentId="13_ncr:1_{50B4E455-4C44-B842-98C8-F54071F69642}" xr6:coauthVersionLast="47" xr6:coauthVersionMax="47" xr10:uidLastSave="{00000000-0000-0000-0000-000000000000}"/>
  <bookViews>
    <workbookView xWindow="4080" yWindow="500" windowWidth="30240" windowHeight="17680" activeTab="1" xr2:uid="{8270E57E-5CFC-C84A-B61B-8B30C57F67D0}"/>
  </bookViews>
  <sheets>
    <sheet name="Zugversuch XY" sheetId="1" r:id="rId1"/>
    <sheet name="Zugversuch Z" sheetId="6" r:id="rId2"/>
    <sheet name="TempTest" sheetId="2" r:id="rId3"/>
    <sheet name="Kerbschlagbiegeversuch alt" sheetId="3" r:id="rId4"/>
    <sheet name="Kerbschlagbiegeversuch Take 2" sheetId="8" r:id="rId5"/>
    <sheet name="3-Punkt-Biegeversuch" sheetId="7" r:id="rId6"/>
    <sheet name="Preis" sheetId="5" r:id="rId7"/>
    <sheet name="Übersichtstabell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7" l="1"/>
  <c r="H14" i="8"/>
  <c r="H13" i="8"/>
  <c r="G14" i="8"/>
  <c r="G13" i="8"/>
  <c r="F14" i="8"/>
  <c r="F13" i="8"/>
  <c r="E14" i="8"/>
  <c r="E13" i="8"/>
  <c r="D14" i="8"/>
  <c r="D13" i="8"/>
  <c r="C14" i="8"/>
  <c r="C13" i="8"/>
  <c r="B14" i="8"/>
  <c r="B13" i="8"/>
  <c r="H55" i="7"/>
  <c r="H54" i="7"/>
  <c r="G55" i="7"/>
  <c r="G54" i="7"/>
  <c r="F55" i="7"/>
  <c r="F54" i="7"/>
  <c r="E55" i="7"/>
  <c r="E54" i="7"/>
  <c r="D54" i="7"/>
  <c r="C55" i="7"/>
  <c r="C54" i="7"/>
  <c r="B55" i="7"/>
  <c r="B54" i="7"/>
  <c r="H47" i="7"/>
  <c r="G47" i="7"/>
  <c r="H41" i="7"/>
  <c r="G41" i="7"/>
  <c r="H35" i="7"/>
  <c r="G35" i="7"/>
  <c r="H29" i="7"/>
  <c r="G29" i="7"/>
  <c r="H23" i="7"/>
  <c r="G23" i="7"/>
  <c r="H17" i="7"/>
  <c r="G17" i="7"/>
  <c r="H11" i="7"/>
  <c r="G11" i="7"/>
  <c r="E47" i="7"/>
  <c r="E48" i="7"/>
  <c r="E49" i="7"/>
  <c r="E50" i="7"/>
  <c r="E41" i="7"/>
  <c r="E42" i="7"/>
  <c r="E43" i="7"/>
  <c r="E44" i="7"/>
  <c r="E35" i="7"/>
  <c r="E36" i="7"/>
  <c r="E37" i="7"/>
  <c r="E38" i="7"/>
  <c r="E30" i="7"/>
  <c r="E31" i="7"/>
  <c r="E32" i="7"/>
  <c r="E29" i="7"/>
  <c r="D50" i="7"/>
  <c r="D49" i="7"/>
  <c r="D48" i="7"/>
  <c r="D47" i="7"/>
  <c r="D44" i="7"/>
  <c r="D43" i="7"/>
  <c r="D42" i="7"/>
  <c r="D41" i="7"/>
  <c r="D38" i="7"/>
  <c r="D37" i="7"/>
  <c r="D36" i="7"/>
  <c r="D35" i="7"/>
  <c r="D32" i="7"/>
  <c r="D31" i="7"/>
  <c r="D30" i="7"/>
  <c r="D29" i="7"/>
  <c r="D5" i="7"/>
  <c r="D4" i="7"/>
  <c r="D3" i="7"/>
  <c r="D2" i="7"/>
  <c r="D18" i="7"/>
  <c r="E18" i="7" s="1"/>
  <c r="D24" i="7"/>
  <c r="E24" i="7" s="1"/>
  <c r="D23" i="7"/>
  <c r="E23" i="7" s="1"/>
  <c r="AB8" i="8"/>
  <c r="AB9" i="8" s="1"/>
  <c r="AA8" i="8"/>
  <c r="AA9" i="8" s="1"/>
  <c r="Z8" i="8"/>
  <c r="Z9" i="8" s="1"/>
  <c r="X8" i="8"/>
  <c r="X9" i="8" s="1"/>
  <c r="W8" i="8"/>
  <c r="W9" i="8" s="1"/>
  <c r="V8" i="8"/>
  <c r="V9" i="8" s="1"/>
  <c r="H8" i="8"/>
  <c r="H9" i="8" s="1"/>
  <c r="G8" i="8"/>
  <c r="G9" i="8" s="1"/>
  <c r="F8" i="8"/>
  <c r="F9" i="8" s="1"/>
  <c r="R9" i="8"/>
  <c r="T8" i="8"/>
  <c r="T9" i="8" s="1"/>
  <c r="S8" i="8"/>
  <c r="S9" i="8" s="1"/>
  <c r="R8" i="8"/>
  <c r="P8" i="8"/>
  <c r="P9" i="8" s="1"/>
  <c r="O8" i="8"/>
  <c r="O9" i="8" s="1"/>
  <c r="N8" i="8"/>
  <c r="N9" i="8" s="1"/>
  <c r="L8" i="8"/>
  <c r="L9" i="8" s="1"/>
  <c r="K8" i="8"/>
  <c r="K9" i="8" s="1"/>
  <c r="J8" i="8"/>
  <c r="J9" i="8" s="1"/>
  <c r="D17" i="7"/>
  <c r="E17" i="7" s="1"/>
  <c r="G5" i="7"/>
  <c r="D12" i="7"/>
  <c r="E12" i="7" s="1"/>
  <c r="D11" i="7"/>
  <c r="E11" i="7" s="1"/>
  <c r="H13" i="1"/>
  <c r="H12" i="1"/>
  <c r="G13" i="1"/>
  <c r="G12" i="1"/>
  <c r="F13" i="1"/>
  <c r="F12" i="1"/>
  <c r="E13" i="1"/>
  <c r="E12" i="1"/>
  <c r="D13" i="1"/>
  <c r="D12" i="1"/>
  <c r="C13" i="1"/>
  <c r="C12" i="1"/>
  <c r="B13" i="1"/>
  <c r="B12" i="1"/>
  <c r="Y5" i="1"/>
  <c r="Y8" i="1" s="1"/>
  <c r="B8" i="8"/>
  <c r="B9" i="8" s="1"/>
  <c r="C8" i="8"/>
  <c r="C9" i="8" s="1"/>
  <c r="D8" i="8"/>
  <c r="D9" i="8"/>
  <c r="C5" i="7"/>
  <c r="C4" i="7"/>
  <c r="C3" i="7"/>
  <c r="C2" i="7"/>
  <c r="E13" i="6"/>
  <c r="E12" i="6"/>
  <c r="U8" i="3"/>
  <c r="U9" i="3" s="1"/>
  <c r="T8" i="3"/>
  <c r="T9" i="3" s="1"/>
  <c r="R8" i="3"/>
  <c r="R9" i="3" s="1"/>
  <c r="Q8" i="3"/>
  <c r="Q9" i="3" s="1"/>
  <c r="O8" i="3"/>
  <c r="O9" i="3" s="1"/>
  <c r="N8" i="3"/>
  <c r="N9" i="3" s="1"/>
  <c r="L8" i="3"/>
  <c r="L9" i="3" s="1"/>
  <c r="K8" i="3"/>
  <c r="K9" i="3" s="1"/>
  <c r="I8" i="3"/>
  <c r="I9" i="3" s="1"/>
  <c r="H8" i="3"/>
  <c r="H9" i="3" s="1"/>
  <c r="F8" i="3"/>
  <c r="F9" i="3" s="1"/>
  <c r="E8" i="3"/>
  <c r="E9" i="3" s="1"/>
  <c r="C8" i="3"/>
  <c r="C9" i="3" s="1"/>
  <c r="B8" i="3"/>
  <c r="B9" i="3" s="1"/>
  <c r="R8" i="6"/>
  <c r="AI5" i="6"/>
  <c r="AI8" i="6" s="1"/>
  <c r="AH5" i="6"/>
  <c r="AH8" i="6" s="1"/>
  <c r="AG5" i="6"/>
  <c r="AG8" i="6" s="1"/>
  <c r="AF5" i="6"/>
  <c r="AF8" i="6" s="1"/>
  <c r="H12" i="6" s="1"/>
  <c r="AD5" i="6"/>
  <c r="AD8" i="6" s="1"/>
  <c r="AC5" i="6"/>
  <c r="AC8" i="6" s="1"/>
  <c r="AB5" i="6"/>
  <c r="AB8" i="6" s="1"/>
  <c r="AA5" i="6"/>
  <c r="AA8" i="6" s="1"/>
  <c r="G12" i="6" s="1"/>
  <c r="Y5" i="6"/>
  <c r="Y8" i="6" s="1"/>
  <c r="X5" i="6"/>
  <c r="X8" i="6" s="1"/>
  <c r="W5" i="6"/>
  <c r="W8" i="6" s="1"/>
  <c r="V5" i="6"/>
  <c r="V8" i="6" s="1"/>
  <c r="F13" i="6" s="1"/>
  <c r="T5" i="6"/>
  <c r="T8" i="6" s="1"/>
  <c r="S5" i="6"/>
  <c r="S8" i="6" s="1"/>
  <c r="R5" i="6"/>
  <c r="Q5" i="6"/>
  <c r="Q8" i="6" s="1"/>
  <c r="O5" i="6"/>
  <c r="O8" i="6" s="1"/>
  <c r="N5" i="6"/>
  <c r="N8" i="6" s="1"/>
  <c r="M5" i="6"/>
  <c r="M8" i="6" s="1"/>
  <c r="L5" i="6"/>
  <c r="L8" i="6" s="1"/>
  <c r="D12" i="6" s="1"/>
  <c r="J5" i="6"/>
  <c r="J8" i="6" s="1"/>
  <c r="I5" i="6"/>
  <c r="I8" i="6" s="1"/>
  <c r="H5" i="6"/>
  <c r="H8" i="6" s="1"/>
  <c r="G5" i="6"/>
  <c r="G8" i="6" s="1"/>
  <c r="C13" i="6" s="1"/>
  <c r="E5" i="6"/>
  <c r="E8" i="6" s="1"/>
  <c r="D5" i="6"/>
  <c r="D8" i="6" s="1"/>
  <c r="C5" i="6"/>
  <c r="C8" i="6" s="1"/>
  <c r="B5" i="6"/>
  <c r="B8" i="6" s="1"/>
  <c r="B12" i="6" s="1"/>
  <c r="AI5" i="1"/>
  <c r="AI8" i="1" s="1"/>
  <c r="AH5" i="1"/>
  <c r="AH8" i="1" s="1"/>
  <c r="AG5" i="1"/>
  <c r="AG8" i="1" s="1"/>
  <c r="AF5" i="1"/>
  <c r="AF8" i="1" s="1"/>
  <c r="AD5" i="1"/>
  <c r="AD8" i="1" s="1"/>
  <c r="AC5" i="1"/>
  <c r="AC8" i="1" s="1"/>
  <c r="AB5" i="1"/>
  <c r="AB8" i="1" s="1"/>
  <c r="AA5" i="1"/>
  <c r="AA8" i="1" s="1"/>
  <c r="X5" i="1"/>
  <c r="X8" i="1" s="1"/>
  <c r="W5" i="1"/>
  <c r="W8" i="1" s="1"/>
  <c r="V5" i="1"/>
  <c r="V8" i="1" s="1"/>
  <c r="T5" i="1"/>
  <c r="T8" i="1" s="1"/>
  <c r="S5" i="1"/>
  <c r="S8" i="1" s="1"/>
  <c r="R5" i="1"/>
  <c r="R8" i="1" s="1"/>
  <c r="Q5" i="1"/>
  <c r="Q8" i="1" s="1"/>
  <c r="O5" i="1"/>
  <c r="O8" i="1" s="1"/>
  <c r="N5" i="1"/>
  <c r="N8" i="1" s="1"/>
  <c r="M5" i="1"/>
  <c r="M8" i="1" s="1"/>
  <c r="L5" i="1"/>
  <c r="L8" i="1" s="1"/>
  <c r="J5" i="1"/>
  <c r="J8" i="1" s="1"/>
  <c r="I5" i="1"/>
  <c r="I8" i="1" s="1"/>
  <c r="H5" i="1"/>
  <c r="H8" i="1" s="1"/>
  <c r="G5" i="1"/>
  <c r="G8" i="1" s="1"/>
  <c r="C5" i="1"/>
  <c r="C8" i="1" s="1"/>
  <c r="D5" i="1"/>
  <c r="D8" i="1" s="1"/>
  <c r="E5" i="1"/>
  <c r="E8" i="1" s="1"/>
  <c r="B5" i="1"/>
  <c r="B8" i="1" s="1"/>
  <c r="D25" i="7" l="1"/>
  <c r="E25" i="7" s="1"/>
  <c r="D13" i="7"/>
  <c r="E13" i="7" s="1"/>
  <c r="D19" i="7"/>
  <c r="E19" i="7" s="1"/>
  <c r="D13" i="6"/>
  <c r="H13" i="6"/>
  <c r="F12" i="6"/>
  <c r="B13" i="6"/>
  <c r="C12" i="6"/>
  <c r="G13" i="6"/>
  <c r="D20" i="7" l="1"/>
  <c r="E20" i="7" s="1"/>
  <c r="D14" i="7"/>
  <c r="E14" i="7" s="1"/>
  <c r="D26" i="7"/>
  <c r="E26" i="7" s="1"/>
</calcChain>
</file>

<file path=xl/sharedStrings.xml><?xml version="1.0" encoding="utf-8"?>
<sst xmlns="http://schemas.openxmlformats.org/spreadsheetml/2006/main" count="485" uniqueCount="69">
  <si>
    <t>Material</t>
  </si>
  <si>
    <t>Probe</t>
  </si>
  <si>
    <t>XY</t>
  </si>
  <si>
    <t>Breite [mm]</t>
  </si>
  <si>
    <t>Stärke [mm]</t>
  </si>
  <si>
    <t>Fläche [mm^2]</t>
  </si>
  <si>
    <t>Kommentar</t>
  </si>
  <si>
    <t>Kraft beim Bruch [N]</t>
  </si>
  <si>
    <t>Zugfestigkeit [MPa]</t>
  </si>
  <si>
    <t>Z</t>
  </si>
  <si>
    <t>Das Filament PLA</t>
  </si>
  <si>
    <t>Polymaker PLA</t>
  </si>
  <si>
    <t>Polymaker PETG</t>
  </si>
  <si>
    <t>Das Filament PLA (gelb)</t>
  </si>
  <si>
    <t>Polymaker PLA (rosa)</t>
  </si>
  <si>
    <t>Prusament PLA (rot)</t>
  </si>
  <si>
    <t>Das Filament PETG (grün)</t>
  </si>
  <si>
    <t>Polymaker PETG (lila)</t>
  </si>
  <si>
    <t>Prusament PETG (schwarz)</t>
  </si>
  <si>
    <t>Prusament ASA (natur)</t>
  </si>
  <si>
    <t>Stabw</t>
  </si>
  <si>
    <t>Temperatur beim Fail [°C]</t>
  </si>
  <si>
    <t>Breite [m] (const)</t>
  </si>
  <si>
    <t>Dicke [m] (const)</t>
  </si>
  <si>
    <t>Masse Hammer [kg] (const)</t>
  </si>
  <si>
    <t>h_0 [m] (const)</t>
  </si>
  <si>
    <t>h_1 [m]</t>
  </si>
  <si>
    <t>E_bruch</t>
  </si>
  <si>
    <t>Schlagfestigkeit [kJ/m^2]</t>
  </si>
  <si>
    <t>Preis [€/kg]</t>
  </si>
  <si>
    <t>sehr große Bruchdehnung</t>
  </si>
  <si>
    <t>Mittlere Zugfestigkeit in Z [MPa]</t>
  </si>
  <si>
    <t>Mittlere Zugfestigkeit in XY [MPa]</t>
  </si>
  <si>
    <t>kein Bruch</t>
  </si>
  <si>
    <t>Gewicht Nr</t>
  </si>
  <si>
    <t>Masse [kg]</t>
  </si>
  <si>
    <t>Kraft [N]</t>
  </si>
  <si>
    <t>Verformung [mm]</t>
  </si>
  <si>
    <t>Das Filamet PETG</t>
  </si>
  <si>
    <t>addierte Kraft [N]</t>
  </si>
  <si>
    <t>const.</t>
  </si>
  <si>
    <t>Biegemodul [MPa]</t>
  </si>
  <si>
    <t>Länge L</t>
  </si>
  <si>
    <t>Breite b</t>
  </si>
  <si>
    <t>Dicke a</t>
  </si>
  <si>
    <t>L^3/4a^3b</t>
  </si>
  <si>
    <t>Mittelwert</t>
  </si>
  <si>
    <t>Schlagzähigkeit [kJ/m^2]</t>
  </si>
  <si>
    <t>Herkunftsland</t>
  </si>
  <si>
    <t>Material der Spule</t>
  </si>
  <si>
    <t>Refill Option?</t>
  </si>
  <si>
    <t>Zugfestigkeit XY [MPa]</t>
  </si>
  <si>
    <t>Zugfestigkeit Z [MPa]</t>
  </si>
  <si>
    <t>HDT [°C]</t>
  </si>
  <si>
    <t>Kerbschlagzähigkeit [kJ/m^2]</t>
  </si>
  <si>
    <t>Polymaker Polyterra PLA</t>
  </si>
  <si>
    <t>Prusament PLA</t>
  </si>
  <si>
    <t>Das Filament PETG</t>
  </si>
  <si>
    <t>Prusament PETG</t>
  </si>
  <si>
    <t>Prusament ASA</t>
  </si>
  <si>
    <t>DE</t>
  </si>
  <si>
    <t>CN</t>
  </si>
  <si>
    <t>CZ</t>
  </si>
  <si>
    <t>Kunststoff</t>
  </si>
  <si>
    <t>Ja</t>
  </si>
  <si>
    <t>Pappe</t>
  </si>
  <si>
    <t>Nein</t>
  </si>
  <si>
    <t>halb Kunststoff/Papp</t>
  </si>
  <si>
    <t>Bedingt (manche Farben)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</si>
</sst>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64" fontId="3" fillId="2" borderId="0" xfId="0" applyNumberFormat="1" applyFont="1" applyFill="1"/>
    <xf numFmtId="0" fontId="3" fillId="0" borderId="2" xfId="0" applyFont="1" applyBorder="1"/>
    <xf numFmtId="0" fontId="1" fillId="0" borderId="0" xfId="0" applyFont="1"/>
    <xf numFmtId="0" fontId="0" fillId="4" borderId="0" xfId="0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0" fillId="3" borderId="4" xfId="0" applyFill="1" applyBorder="1"/>
    <xf numFmtId="0" fontId="0" fillId="5" borderId="0" xfId="0" applyFill="1"/>
    <xf numFmtId="0" fontId="0" fillId="5" borderId="3" xfId="0" applyFill="1" applyBorder="1"/>
    <xf numFmtId="164" fontId="0" fillId="0" borderId="0" xfId="0" applyNumberFormat="1"/>
    <xf numFmtId="0" fontId="0" fillId="3" borderId="5" xfId="0" applyFill="1" applyBorder="1"/>
    <xf numFmtId="1" fontId="0" fillId="0" borderId="0" xfId="0" applyNumberFormat="1"/>
    <xf numFmtId="1" fontId="0" fillId="4" borderId="0" xfId="0" applyNumberForma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'Zugversuch XY'!$A$12</c:f>
              <c:strCache>
                <c:ptCount val="1"/>
                <c:pt idx="0">
                  <c:v>Mittlere Zugfestigkeit in XY [MPa]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'Zugversuch XY'!$B$13:$H$13</c:f>
                <c:numCache>
                  <c:formatCode>General</c:formatCode>
                  <c:ptCount val="7"/>
                  <c:pt idx="0">
                    <c:v>1.4641723286801822</c:v>
                  </c:pt>
                  <c:pt idx="1">
                    <c:v>1.3235021977292534</c:v>
                  </c:pt>
                  <c:pt idx="2">
                    <c:v>1.2586198495579115</c:v>
                  </c:pt>
                  <c:pt idx="3">
                    <c:v>0.86734688229195567</c:v>
                  </c:pt>
                  <c:pt idx="4">
                    <c:v>0.40487328258173433</c:v>
                  </c:pt>
                  <c:pt idx="5">
                    <c:v>1.5975772142191351</c:v>
                  </c:pt>
                  <c:pt idx="6">
                    <c:v>1.2687584943892531</c:v>
                  </c:pt>
                </c:numCache>
              </c:numRef>
            </c:plus>
            <c:minus>
              <c:numRef>
                <c:f>'Zugversuch XY'!$B$13:$H$13</c:f>
                <c:numCache>
                  <c:formatCode>General</c:formatCode>
                  <c:ptCount val="7"/>
                  <c:pt idx="0">
                    <c:v>1.4641723286801822</c:v>
                  </c:pt>
                  <c:pt idx="1">
                    <c:v>1.3235021977292534</c:v>
                  </c:pt>
                  <c:pt idx="2">
                    <c:v>1.2586198495579115</c:v>
                  </c:pt>
                  <c:pt idx="3">
                    <c:v>0.86734688229195567</c:v>
                  </c:pt>
                  <c:pt idx="4">
                    <c:v>0.40487328258173433</c:v>
                  </c:pt>
                  <c:pt idx="5">
                    <c:v>1.5975772142191351</c:v>
                  </c:pt>
                  <c:pt idx="6">
                    <c:v>1.2687584943892531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'Zugversuch XY'!$B$11:$H$11</c:f>
              <c:strCache>
                <c:ptCount val="7"/>
                <c:pt idx="0">
                  <c:v>Das Filament PLA (gelb)</c:v>
                </c:pt>
                <c:pt idx="1">
                  <c:v>Polymaker PLA (rosa)</c:v>
                </c:pt>
                <c:pt idx="2">
                  <c:v>Prusament PLA (rot)</c:v>
                </c:pt>
                <c:pt idx="3">
                  <c:v>Das Filament PETG (grün)</c:v>
                </c:pt>
                <c:pt idx="4">
                  <c:v>Polymaker PETG (lila)</c:v>
                </c:pt>
                <c:pt idx="5">
                  <c:v>Prusament PETG (schwarz)</c:v>
                </c:pt>
                <c:pt idx="6">
                  <c:v>Prusament ASA (natur)</c:v>
                </c:pt>
              </c:strCache>
            </c:strRef>
          </c:cat>
          <c:val>
            <c:numRef>
              <c:f>'Zugversuch XY'!$B$12:$H$12</c:f>
              <c:numCache>
                <c:formatCode>0.0</c:formatCode>
                <c:ptCount val="7"/>
                <c:pt idx="0">
                  <c:v>59.395488459403893</c:v>
                </c:pt>
                <c:pt idx="1">
                  <c:v>32.824062414928477</c:v>
                </c:pt>
                <c:pt idx="2">
                  <c:v>60.915048759173487</c:v>
                </c:pt>
                <c:pt idx="3">
                  <c:v>54.898698602103877</c:v>
                </c:pt>
                <c:pt idx="4">
                  <c:v>51.202972712476218</c:v>
                </c:pt>
                <c:pt idx="5">
                  <c:v>47.032197287772874</c:v>
                </c:pt>
                <c:pt idx="6">
                  <c:v>46.111010094272281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2-F14B-826A-E767AD436A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3055280"/>
        <c:axId val="1344943744"/>
      </c:barChart>
      <c:catAx>
        <c:axId val="112305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943744"/>
        <c:crosses val="autoZero"/>
        <c:auto val="1"/>
        <c:lblAlgn val="ctr"/>
        <c:lblOffset val="100"/>
        <c:noMultiLvlLbl val="0"/>
      </c:catAx>
      <c:valAx>
        <c:axId val="13449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305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'Zugversuch Z'!$A$12</c:f>
              <c:strCache>
                <c:ptCount val="1"/>
                <c:pt idx="0">
                  <c:v>Mittlere Zugfestigkeit in Z [MPa]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3.23318579725852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F7-5546-8AAE-E48D688A92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'Zugversuch Z'!$B$13:$H$13</c:f>
                <c:numCache>
                  <c:formatCode>General</c:formatCode>
                  <c:ptCount val="7"/>
                  <c:pt idx="0">
                    <c:v>1.4133675569262905</c:v>
                  </c:pt>
                  <c:pt idx="1">
                    <c:v>1.8934481482859902</c:v>
                  </c:pt>
                  <c:pt idx="2">
                    <c:v>1.8128951388373886</c:v>
                  </c:pt>
                  <c:pt idx="3">
                    <c:v>3.0917209325322843</c:v>
                  </c:pt>
                  <c:pt idx="4">
                    <c:v>1.09854511384498</c:v>
                  </c:pt>
                  <c:pt idx="5">
                    <c:v>1.4616309692056295</c:v>
                  </c:pt>
                  <c:pt idx="6">
                    <c:v>2.3825036308188676</c:v>
                  </c:pt>
                </c:numCache>
              </c:numRef>
            </c:plus>
            <c:minus>
              <c:numRef>
                <c:f>'Zugversuch Z'!$B$13:$H$13</c:f>
                <c:numCache>
                  <c:formatCode>General</c:formatCode>
                  <c:ptCount val="7"/>
                  <c:pt idx="0">
                    <c:v>1.4133675569262905</c:v>
                  </c:pt>
                  <c:pt idx="1">
                    <c:v>1.8934481482859902</c:v>
                  </c:pt>
                  <c:pt idx="2">
                    <c:v>1.8128951388373886</c:v>
                  </c:pt>
                  <c:pt idx="3">
                    <c:v>3.0917209325322843</c:v>
                  </c:pt>
                  <c:pt idx="4">
                    <c:v>1.09854511384498</c:v>
                  </c:pt>
                  <c:pt idx="5">
                    <c:v>1.4616309692056295</c:v>
                  </c:pt>
                  <c:pt idx="6">
                    <c:v>2.3825036308188676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'Zugversuch Z'!$B$11:$H$11</c:f>
              <c:strCache>
                <c:ptCount val="7"/>
                <c:pt idx="0">
                  <c:v>Das Filament PLA (gelb)</c:v>
                </c:pt>
                <c:pt idx="1">
                  <c:v>Polymaker PLA (rosa)</c:v>
                </c:pt>
                <c:pt idx="2">
                  <c:v>Prusament PLA (rot)</c:v>
                </c:pt>
                <c:pt idx="3">
                  <c:v>Das Filament PETG (grün)</c:v>
                </c:pt>
                <c:pt idx="4">
                  <c:v>Polymaker PETG (lila)</c:v>
                </c:pt>
                <c:pt idx="5">
                  <c:v>Prusament PETG (schwarz)</c:v>
                </c:pt>
                <c:pt idx="6">
                  <c:v>Prusament ASA (natur)</c:v>
                </c:pt>
              </c:strCache>
            </c:strRef>
          </c:cat>
          <c:val>
            <c:numRef>
              <c:f>'Zugversuch Z'!$B$12:$H$12</c:f>
              <c:numCache>
                <c:formatCode>0.0</c:formatCode>
                <c:ptCount val="7"/>
                <c:pt idx="0">
                  <c:v>42.367422110372388</c:v>
                </c:pt>
                <c:pt idx="1">
                  <c:v>12.44532098153393</c:v>
                </c:pt>
                <c:pt idx="2">
                  <c:v>32.592478375838525</c:v>
                </c:pt>
                <c:pt idx="3">
                  <c:v>28.457453028674394</c:v>
                </c:pt>
                <c:pt idx="4">
                  <c:v>31.219961788373169</c:v>
                </c:pt>
                <c:pt idx="5">
                  <c:v>26.151043278655077</c:v>
                </c:pt>
                <c:pt idx="6">
                  <c:v>18.360782012173576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5546-8AAE-E48D688A92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135440"/>
        <c:axId val="1203035968"/>
      </c:barChart>
      <c:catAx>
        <c:axId val="12031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3035968"/>
        <c:crosses val="autoZero"/>
        <c:auto val="1"/>
        <c:lblAlgn val="ctr"/>
        <c:lblOffset val="100"/>
        <c:noMultiLvlLbl val="0"/>
      </c:catAx>
      <c:valAx>
        <c:axId val="12030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313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TempTest!$A$2</c:f>
              <c:strCache>
                <c:ptCount val="1"/>
                <c:pt idx="0">
                  <c:v>Temperatur beim Fail [°C]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TempTest!$B$1:$H$1</c:f>
              <c:strCache>
                <c:ptCount val="7"/>
                <c:pt idx="0">
                  <c:v>Das Filament PLA (gelb)</c:v>
                </c:pt>
                <c:pt idx="1">
                  <c:v>Polymaker PLA (rosa)</c:v>
                </c:pt>
                <c:pt idx="2">
                  <c:v>Prusament PLA (rot)</c:v>
                </c:pt>
                <c:pt idx="3">
                  <c:v>Das Filament PETG (grün)</c:v>
                </c:pt>
                <c:pt idx="4">
                  <c:v>Polymaker PETG (lila)</c:v>
                </c:pt>
                <c:pt idx="5">
                  <c:v>Prusament PETG (schwarz)</c:v>
                </c:pt>
                <c:pt idx="6">
                  <c:v>Prusament ASA (natur)</c:v>
                </c:pt>
              </c:strCache>
            </c:strRef>
          </c:cat>
          <c:val>
            <c:numRef>
              <c:f>TempTest!$B$2:$H$2</c:f>
              <c:numCache>
                <c:formatCode>General</c:formatCode>
                <c:ptCount val="7"/>
                <c:pt idx="0">
                  <c:v>55</c:v>
                </c:pt>
                <c:pt idx="1">
                  <c:v>60</c:v>
                </c:pt>
                <c:pt idx="2">
                  <c:v>55</c:v>
                </c:pt>
                <c:pt idx="3">
                  <c:v>70</c:v>
                </c:pt>
                <c:pt idx="4">
                  <c:v>70</c:v>
                </c:pt>
                <c:pt idx="5">
                  <c:v>65</c:v>
                </c:pt>
                <c:pt idx="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6-264E-B8C2-A2AC46AD16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2313200"/>
        <c:axId val="1241650464"/>
      </c:barChart>
      <c:catAx>
        <c:axId val="12423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1650464"/>
        <c:crosses val="autoZero"/>
        <c:auto val="1"/>
        <c:lblAlgn val="ctr"/>
        <c:lblOffset val="100"/>
        <c:noMultiLvlLbl val="0"/>
      </c:catAx>
      <c:valAx>
        <c:axId val="12416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23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'Kerbschlagbiegeversuch alt'!$A$13</c:f>
              <c:strCache>
                <c:ptCount val="1"/>
                <c:pt idx="0">
                  <c:v>Schlagfestigkeit [kJ/m^2]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'Kerbschlagbiegeversuch alt'!$B$12:$H$12</c:f>
              <c:strCache>
                <c:ptCount val="7"/>
                <c:pt idx="0">
                  <c:v>Das Filament PLA (gelb)</c:v>
                </c:pt>
                <c:pt idx="1">
                  <c:v>Polymaker PLA (rosa)</c:v>
                </c:pt>
                <c:pt idx="2">
                  <c:v>Prusament PLA (rot)</c:v>
                </c:pt>
                <c:pt idx="3">
                  <c:v>Das Filament PETG (grün)</c:v>
                </c:pt>
                <c:pt idx="4">
                  <c:v>Polymaker PETG (lila)</c:v>
                </c:pt>
                <c:pt idx="5">
                  <c:v>Prusament PETG (schwarz)</c:v>
                </c:pt>
                <c:pt idx="6">
                  <c:v>Prusament ASA (natur)</c:v>
                </c:pt>
              </c:strCache>
            </c:strRef>
          </c:cat>
          <c:val>
            <c:numRef>
              <c:f>'Kerbschlagbiegeversuch alt'!$B$13:$H$13</c:f>
              <c:numCache>
                <c:formatCode>0.0</c:formatCode>
                <c:ptCount val="7"/>
                <c:pt idx="0">
                  <c:v>12</c:v>
                </c:pt>
                <c:pt idx="1">
                  <c:v>21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E-1247-AC71-579CA8704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3210592"/>
        <c:axId val="1123212320"/>
      </c:barChart>
      <c:catAx>
        <c:axId val="11232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3212320"/>
        <c:crosses val="autoZero"/>
        <c:auto val="1"/>
        <c:lblAlgn val="ctr"/>
        <c:lblOffset val="100"/>
        <c:noMultiLvlLbl val="0"/>
      </c:catAx>
      <c:valAx>
        <c:axId val="11232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321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'Kerbschlagbiegeversuch Take 2'!$A$13</c:f>
              <c:strCache>
                <c:ptCount val="1"/>
                <c:pt idx="0">
                  <c:v>Schlagzähigkeit [kJ/m^2]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'Kerbschlagbiegeversuch Take 2'!$B$14:$H$14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0.93656390765660102</c:v>
                  </c:pt>
                  <c:pt idx="2">
                    <c:v>0.35398788379688989</c:v>
                  </c:pt>
                  <c:pt idx="3">
                    <c:v>0.35398788379688934</c:v>
                  </c:pt>
                  <c:pt idx="4">
                    <c:v>0.35398788379688989</c:v>
                  </c:pt>
                  <c:pt idx="5">
                    <c:v>0.35398788379688934</c:v>
                  </c:pt>
                  <c:pt idx="6">
                    <c:v>0.61312499999999837</c:v>
                  </c:pt>
                </c:numCache>
              </c:numRef>
            </c:plus>
            <c:minus>
              <c:numRef>
                <c:f>'Kerbschlagbiegeversuch Take 2'!$B$14:$H$14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0.93656390765660102</c:v>
                  </c:pt>
                  <c:pt idx="2">
                    <c:v>0.35398788379688989</c:v>
                  </c:pt>
                  <c:pt idx="3">
                    <c:v>0.35398788379688934</c:v>
                  </c:pt>
                  <c:pt idx="4">
                    <c:v>0.35398788379688989</c:v>
                  </c:pt>
                  <c:pt idx="5">
                    <c:v>0.35398788379688934</c:v>
                  </c:pt>
                  <c:pt idx="6">
                    <c:v>0.61312499999999837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'Kerbschlagbiegeversuch Take 2'!$B$12:$H$12</c:f>
              <c:strCache>
                <c:ptCount val="7"/>
                <c:pt idx="0">
                  <c:v>Das Filament PLA (gelb)</c:v>
                </c:pt>
                <c:pt idx="1">
                  <c:v>Polymaker PLA (rosa)</c:v>
                </c:pt>
                <c:pt idx="2">
                  <c:v>Prusament PLA (rot)</c:v>
                </c:pt>
                <c:pt idx="3">
                  <c:v>Das Filament PETG (grün)</c:v>
                </c:pt>
                <c:pt idx="4">
                  <c:v>Polymaker PETG (lila)</c:v>
                </c:pt>
                <c:pt idx="5">
                  <c:v>Prusament PETG (schwarz)</c:v>
                </c:pt>
                <c:pt idx="6">
                  <c:v>Prusament ASA (natur)</c:v>
                </c:pt>
              </c:strCache>
            </c:strRef>
          </c:cat>
          <c:val>
            <c:numRef>
              <c:f>'Kerbschlagbiegeversuch Take 2'!$B$13:$H$13</c:f>
              <c:numCache>
                <c:formatCode>0.0</c:formatCode>
                <c:ptCount val="7"/>
                <c:pt idx="0">
                  <c:v>4.9050000000000047</c:v>
                </c:pt>
                <c:pt idx="1">
                  <c:v>11.240625000000003</c:v>
                </c:pt>
                <c:pt idx="2">
                  <c:v>5.3137500000000051</c:v>
                </c:pt>
                <c:pt idx="3">
                  <c:v>3.8831250000000033</c:v>
                </c:pt>
                <c:pt idx="4">
                  <c:v>5.1093750000000044</c:v>
                </c:pt>
                <c:pt idx="5">
                  <c:v>4.087500000000003</c:v>
                </c:pt>
                <c:pt idx="6">
                  <c:v>26.364374999999999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0-C748-A127-7661F61D3A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5746736"/>
        <c:axId val="126373519"/>
      </c:barChart>
      <c:catAx>
        <c:axId val="12057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373519"/>
        <c:crosses val="autoZero"/>
        <c:auto val="1"/>
        <c:lblAlgn val="ctr"/>
        <c:lblOffset val="100"/>
        <c:noMultiLvlLbl val="0"/>
      </c:catAx>
      <c:valAx>
        <c:axId val="126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7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'3-Punkt-Biegeversuch'!$A$54</c:f>
              <c:strCache>
                <c:ptCount val="1"/>
                <c:pt idx="0">
                  <c:v>Biegemodul [MPa]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69-0B40-8CA2-C477809E5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'3-Punkt-Biegeversuch'!$B$55:$H$55</c:f>
                <c:numCache>
                  <c:formatCode>General</c:formatCode>
                  <c:ptCount val="7"/>
                  <c:pt idx="0">
                    <c:v>555.45256942124172</c:v>
                  </c:pt>
                  <c:pt idx="1">
                    <c:v>102.07839710687134</c:v>
                  </c:pt>
                  <c:pt idx="2">
                    <c:v>147.49547086424113</c:v>
                  </c:pt>
                  <c:pt idx="3">
                    <c:v>29.132522883827949</c:v>
                  </c:pt>
                  <c:pt idx="4">
                    <c:v>24.274272903981601</c:v>
                  </c:pt>
                  <c:pt idx="5">
                    <c:v>7.66175234641379</c:v>
                  </c:pt>
                  <c:pt idx="6">
                    <c:v>60.447004717099531</c:v>
                  </c:pt>
                </c:numCache>
              </c:numRef>
            </c:plus>
            <c:minus>
              <c:numRef>
                <c:f>'3-Punkt-Biegeversuch'!$B$55:$H$55</c:f>
                <c:numCache>
                  <c:formatCode>General</c:formatCode>
                  <c:ptCount val="7"/>
                  <c:pt idx="0">
                    <c:v>555.45256942124172</c:v>
                  </c:pt>
                  <c:pt idx="1">
                    <c:v>102.07839710687134</c:v>
                  </c:pt>
                  <c:pt idx="2">
                    <c:v>147.49547086424113</c:v>
                  </c:pt>
                  <c:pt idx="3">
                    <c:v>29.132522883827949</c:v>
                  </c:pt>
                  <c:pt idx="4">
                    <c:v>24.274272903981601</c:v>
                  </c:pt>
                  <c:pt idx="5">
                    <c:v>7.66175234641379</c:v>
                  </c:pt>
                  <c:pt idx="6">
                    <c:v>60.447004717099531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'3-Punkt-Biegeversuch'!$B$53:$H$53</c:f>
              <c:strCache>
                <c:ptCount val="7"/>
                <c:pt idx="0">
                  <c:v>Das Filament PLA (gelb)</c:v>
                </c:pt>
                <c:pt idx="1">
                  <c:v>Polymaker PLA (rosa)</c:v>
                </c:pt>
                <c:pt idx="2">
                  <c:v>Prusament PLA (rot)</c:v>
                </c:pt>
                <c:pt idx="3">
                  <c:v>Das Filament PETG (grün)</c:v>
                </c:pt>
                <c:pt idx="4">
                  <c:v>Polymaker PETG (lila)</c:v>
                </c:pt>
                <c:pt idx="5">
                  <c:v>Prusament PETG (schwarz)</c:v>
                </c:pt>
                <c:pt idx="6">
                  <c:v>Prusament ASA (natur)</c:v>
                </c:pt>
              </c:strCache>
            </c:strRef>
          </c:cat>
          <c:val>
            <c:numRef>
              <c:f>'3-Punkt-Biegeversuch'!$B$54:$H$54</c:f>
              <c:numCache>
                <c:formatCode>0</c:formatCode>
                <c:ptCount val="7"/>
                <c:pt idx="0">
                  <c:v>4051.8073715148676</c:v>
                </c:pt>
                <c:pt idx="1">
                  <c:v>2391.0999755906646</c:v>
                </c:pt>
                <c:pt idx="2">
                  <c:v>3223.7969324561568</c:v>
                </c:pt>
                <c:pt idx="3">
                  <c:v>2176.11663826517</c:v>
                </c:pt>
                <c:pt idx="4">
                  <c:v>1840.4205700578323</c:v>
                </c:pt>
                <c:pt idx="5">
                  <c:v>2002.2041452538817</c:v>
                </c:pt>
                <c:pt idx="6">
                  <c:v>2154.0273644538752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9-0B40-8CA2-C477809E5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3653856"/>
        <c:axId val="1293296224"/>
      </c:barChart>
      <c:catAx>
        <c:axId val="12936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296224"/>
        <c:crosses val="autoZero"/>
        <c:auto val="1"/>
        <c:lblAlgn val="ctr"/>
        <c:lblOffset val="100"/>
        <c:noMultiLvlLbl val="0"/>
      </c:catAx>
      <c:valAx>
        <c:axId val="12932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365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Preis!$A$2</c:f>
              <c:strCache>
                <c:ptCount val="1"/>
                <c:pt idx="0">
                  <c:v>Preis [€/kg]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Preis!$B$1:$H$1</c:f>
              <c:strCache>
                <c:ptCount val="7"/>
                <c:pt idx="0">
                  <c:v>Das Filament PLA (gelb)</c:v>
                </c:pt>
                <c:pt idx="1">
                  <c:v>Polymaker PLA (rosa)</c:v>
                </c:pt>
                <c:pt idx="2">
                  <c:v>Prusament PLA (rot)</c:v>
                </c:pt>
                <c:pt idx="3">
                  <c:v>Das Filament PETG (grün)</c:v>
                </c:pt>
                <c:pt idx="4">
                  <c:v>Polymaker PETG (lila)</c:v>
                </c:pt>
                <c:pt idx="5">
                  <c:v>Prusament PETG (schwarz)</c:v>
                </c:pt>
                <c:pt idx="6">
                  <c:v>Prusament ASA (natur)</c:v>
                </c:pt>
              </c:strCache>
            </c:strRef>
          </c:cat>
          <c:val>
            <c:numRef>
              <c:f>Preis!$B$2:$H$2</c:f>
              <c:numCache>
                <c:formatCode>General</c:formatCode>
                <c:ptCount val="7"/>
                <c:pt idx="0">
                  <c:v>20.56</c:v>
                </c:pt>
                <c:pt idx="1">
                  <c:v>19.989999999999998</c:v>
                </c:pt>
                <c:pt idx="2">
                  <c:v>29.99</c:v>
                </c:pt>
                <c:pt idx="3">
                  <c:v>27.44</c:v>
                </c:pt>
                <c:pt idx="4">
                  <c:v>29.99</c:v>
                </c:pt>
                <c:pt idx="5">
                  <c:v>29.99</c:v>
                </c:pt>
                <c:pt idx="6">
                  <c:v>35.28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B-D244-B176-DA98BF8277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9659504"/>
        <c:axId val="839674528"/>
      </c:barChart>
      <c:catAx>
        <c:axId val="83965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674528"/>
        <c:crosses val="autoZero"/>
        <c:auto val="1"/>
        <c:lblAlgn val="ctr"/>
        <c:lblOffset val="100"/>
        <c:noMultiLvlLbl val="0"/>
      </c:catAx>
      <c:valAx>
        <c:axId val="8396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96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199957</xdr:colOff>
      <xdr:row>14</xdr:row>
      <xdr:rowOff>101058</xdr:rowOff>
    </xdr:from>
    <xdr:to>
      <xdr:col>7</xdr:col>
      <xdr:colOff>79262</xdr:colOff>
      <xdr:row>27</xdr:row>
      <xdr:rowOff>151138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C8407B-AE64-2ECD-8C25-75744AB55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275746</xdr:colOff>
      <xdr:row>14</xdr:row>
      <xdr:rowOff>63674</xdr:rowOff>
    </xdr:from>
    <xdr:to>
      <xdr:col>7</xdr:col>
      <xdr:colOff>141787</xdr:colOff>
      <xdr:row>28</xdr:row>
      <xdr:rowOff>5915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959DA2-6FDA-8BAF-AC77-0C821E347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802229</xdr:colOff>
      <xdr:row>4</xdr:row>
      <xdr:rowOff>186319</xdr:rowOff>
    </xdr:from>
    <xdr:to>
      <xdr:col>4</xdr:col>
      <xdr:colOff>791186</xdr:colOff>
      <xdr:row>18</xdr:row>
      <xdr:rowOff>58215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164147F-6514-AA0C-CAE3-0918CF435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418741</xdr:colOff>
      <xdr:row>14</xdr:row>
      <xdr:rowOff>27197</xdr:rowOff>
    </xdr:from>
    <xdr:to>
      <xdr:col>8</xdr:col>
      <xdr:colOff>30552</xdr:colOff>
      <xdr:row>27</xdr:row>
      <xdr:rowOff>122567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865750-C1A9-17B7-FBBB-A5642705A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1050593</xdr:colOff>
      <xdr:row>15</xdr:row>
      <xdr:rowOff>190411</xdr:rowOff>
    </xdr:from>
    <xdr:to>
      <xdr:col>5</xdr:col>
      <xdr:colOff>664144</xdr:colOff>
      <xdr:row>29</xdr:row>
      <xdr:rowOff>103960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A28328-15B3-FB36-FE31-1666FA3DE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1210733</xdr:colOff>
      <xdr:row>56</xdr:row>
      <xdr:rowOff>177799</xdr:rowOff>
    </xdr:from>
    <xdr:to>
      <xdr:col>4</xdr:col>
      <xdr:colOff>1126066</xdr:colOff>
      <xdr:row>70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747221-E571-6243-2FE2-0FE300783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481940</xdr:colOff>
      <xdr:row>4</xdr:row>
      <xdr:rowOff>125598</xdr:rowOff>
    </xdr:from>
    <xdr:to>
      <xdr:col>3</xdr:col>
      <xdr:colOff>766453</xdr:colOff>
      <xdr:row>17</xdr:row>
      <xdr:rowOff>188603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3E58BE-CDF2-60FE-3567-35107E0AE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7E15-BB4C-0D44-9E12-1FEE05DD978E}">
  <dimension ref="A1:AI13"/>
  <sheetViews>
    <sheetView topLeftCell="A4" zoomScale="154" zoomScaleNormal="154" workbookViewId="0">
      <selection activeCell="B8" sqref="B8"/>
    </sheetView>
  </sheetViews>
  <sheetFormatPr baseColWidth="10" defaultRowHeight="16" x14ac:dyDescent="0.2"/>
  <cols>
    <col min="1" max="1" width="29" customWidth="1"/>
    <col min="5" max="5" width="11.33203125" customWidth="1"/>
    <col min="6" max="6" width="17.6640625" customWidth="1"/>
    <col min="11" max="11" width="17.83203125" customWidth="1"/>
    <col min="16" max="16" width="18.1640625" customWidth="1"/>
    <col min="21" max="21" width="18" customWidth="1"/>
    <col min="26" max="26" width="18.33203125" customWidth="1"/>
    <col min="31" max="31" width="20.1640625" customWidth="1"/>
  </cols>
  <sheetData>
    <row r="1" spans="1:35" x14ac:dyDescent="0.2">
      <c r="A1" s="1" t="s">
        <v>0</v>
      </c>
      <c r="B1" s="19" t="s">
        <v>13</v>
      </c>
      <c r="C1" s="19"/>
      <c r="D1" s="19"/>
      <c r="E1" s="20"/>
      <c r="F1" s="1" t="s">
        <v>0</v>
      </c>
      <c r="G1" s="19" t="s">
        <v>14</v>
      </c>
      <c r="H1" s="19"/>
      <c r="I1" s="19"/>
      <c r="J1" s="20"/>
      <c r="K1" s="1" t="s">
        <v>0</v>
      </c>
      <c r="L1" s="19" t="s">
        <v>15</v>
      </c>
      <c r="M1" s="19"/>
      <c r="N1" s="19"/>
      <c r="O1" s="20"/>
      <c r="P1" s="1" t="s">
        <v>0</v>
      </c>
      <c r="Q1" s="19" t="s">
        <v>16</v>
      </c>
      <c r="R1" s="19"/>
      <c r="S1" s="19"/>
      <c r="T1" s="20"/>
      <c r="U1" s="1" t="s">
        <v>0</v>
      </c>
      <c r="V1" s="19" t="s">
        <v>17</v>
      </c>
      <c r="W1" s="19"/>
      <c r="X1" s="19"/>
      <c r="Y1" s="20"/>
      <c r="Z1" s="1" t="s">
        <v>0</v>
      </c>
      <c r="AA1" s="19" t="s">
        <v>18</v>
      </c>
      <c r="AB1" s="19"/>
      <c r="AC1" s="19"/>
      <c r="AD1" s="20"/>
      <c r="AE1" s="1" t="s">
        <v>0</v>
      </c>
      <c r="AF1" s="19" t="s">
        <v>19</v>
      </c>
      <c r="AG1" s="19"/>
      <c r="AH1" s="19"/>
      <c r="AI1" s="20"/>
    </row>
    <row r="2" spans="1:35" x14ac:dyDescent="0.2">
      <c r="A2" s="1" t="s">
        <v>1</v>
      </c>
      <c r="B2" s="2" t="s">
        <v>2</v>
      </c>
      <c r="C2" s="2" t="s">
        <v>2</v>
      </c>
      <c r="D2" s="2" t="s">
        <v>2</v>
      </c>
      <c r="E2" s="3" t="s">
        <v>2</v>
      </c>
      <c r="F2" s="1" t="s">
        <v>1</v>
      </c>
      <c r="G2" s="2" t="s">
        <v>2</v>
      </c>
      <c r="H2" s="2" t="s">
        <v>2</v>
      </c>
      <c r="I2" s="2" t="s">
        <v>2</v>
      </c>
      <c r="J2" s="3" t="s">
        <v>2</v>
      </c>
      <c r="K2" s="1" t="s">
        <v>1</v>
      </c>
      <c r="L2" s="2" t="s">
        <v>2</v>
      </c>
      <c r="M2" s="2" t="s">
        <v>2</v>
      </c>
      <c r="N2" s="2" t="s">
        <v>2</v>
      </c>
      <c r="O2" s="3" t="s">
        <v>2</v>
      </c>
      <c r="P2" s="1" t="s">
        <v>1</v>
      </c>
      <c r="Q2" s="2" t="s">
        <v>2</v>
      </c>
      <c r="R2" s="2" t="s">
        <v>2</v>
      </c>
      <c r="S2" s="2" t="s">
        <v>2</v>
      </c>
      <c r="T2" s="3" t="s">
        <v>2</v>
      </c>
      <c r="U2" s="1" t="s">
        <v>1</v>
      </c>
      <c r="V2" s="2" t="s">
        <v>2</v>
      </c>
      <c r="W2" s="2" t="s">
        <v>2</v>
      </c>
      <c r="X2" s="2" t="s">
        <v>2</v>
      </c>
      <c r="Y2" s="3" t="s">
        <v>2</v>
      </c>
      <c r="Z2" s="1" t="s">
        <v>1</v>
      </c>
      <c r="AA2" s="2" t="s">
        <v>2</v>
      </c>
      <c r="AB2" s="2" t="s">
        <v>2</v>
      </c>
      <c r="AC2" s="2" t="s">
        <v>2</v>
      </c>
      <c r="AD2" s="3" t="s">
        <v>2</v>
      </c>
      <c r="AE2" s="1" t="s">
        <v>1</v>
      </c>
      <c r="AF2" s="2" t="s">
        <v>2</v>
      </c>
      <c r="AG2" s="2" t="s">
        <v>2</v>
      </c>
      <c r="AH2" s="2" t="s">
        <v>2</v>
      </c>
      <c r="AI2" s="3" t="s">
        <v>2</v>
      </c>
    </row>
    <row r="3" spans="1:35" x14ac:dyDescent="0.2">
      <c r="A3" s="1" t="s">
        <v>3</v>
      </c>
      <c r="B3" s="2">
        <v>3.08</v>
      </c>
      <c r="C3" s="2">
        <v>3</v>
      </c>
      <c r="D3" s="2">
        <v>3</v>
      </c>
      <c r="E3" s="3">
        <v>3.02</v>
      </c>
      <c r="F3" s="1" t="s">
        <v>3</v>
      </c>
      <c r="G3" s="2">
        <v>2.95</v>
      </c>
      <c r="H3" s="2">
        <v>3.02</v>
      </c>
      <c r="I3" s="2">
        <v>3</v>
      </c>
      <c r="J3" s="3">
        <v>2.99</v>
      </c>
      <c r="K3" s="1" t="s">
        <v>3</v>
      </c>
      <c r="L3" s="2">
        <v>2.95</v>
      </c>
      <c r="M3" s="2">
        <v>3</v>
      </c>
      <c r="N3" s="2">
        <v>2.99</v>
      </c>
      <c r="O3" s="3">
        <v>2.98</v>
      </c>
      <c r="P3" s="1" t="s">
        <v>3</v>
      </c>
      <c r="Q3" s="2">
        <v>2.97</v>
      </c>
      <c r="R3" s="2">
        <v>2.96</v>
      </c>
      <c r="S3" s="2">
        <v>2.96</v>
      </c>
      <c r="T3" s="3">
        <v>2.95</v>
      </c>
      <c r="U3" s="1" t="s">
        <v>3</v>
      </c>
      <c r="V3" s="2">
        <v>2.99</v>
      </c>
      <c r="W3" s="2">
        <v>2.98</v>
      </c>
      <c r="X3" s="2">
        <v>2.96</v>
      </c>
      <c r="Y3" s="3">
        <v>2.97</v>
      </c>
      <c r="Z3" s="1" t="s">
        <v>3</v>
      </c>
      <c r="AA3" s="2">
        <v>2.98</v>
      </c>
      <c r="AB3" s="2">
        <v>2.98</v>
      </c>
      <c r="AC3" s="2">
        <v>2.95</v>
      </c>
      <c r="AD3" s="3">
        <v>3</v>
      </c>
      <c r="AE3" s="1" t="s">
        <v>3</v>
      </c>
      <c r="AF3" s="2">
        <v>3</v>
      </c>
      <c r="AG3" s="2">
        <v>2.95</v>
      </c>
      <c r="AH3" s="2">
        <v>2.95</v>
      </c>
      <c r="AI3" s="3">
        <v>2.96</v>
      </c>
    </row>
    <row r="4" spans="1:35" x14ac:dyDescent="0.2">
      <c r="A4" s="1" t="s">
        <v>4</v>
      </c>
      <c r="B4" s="2">
        <v>3.01</v>
      </c>
      <c r="C4" s="2">
        <v>2.97</v>
      </c>
      <c r="D4" s="2">
        <v>2.95</v>
      </c>
      <c r="E4" s="3">
        <v>2.96</v>
      </c>
      <c r="F4" s="1" t="s">
        <v>4</v>
      </c>
      <c r="G4" s="2">
        <v>2.97</v>
      </c>
      <c r="H4" s="2">
        <v>3</v>
      </c>
      <c r="I4" s="2">
        <v>2.95</v>
      </c>
      <c r="J4" s="3">
        <v>3.01</v>
      </c>
      <c r="K4" s="1" t="s">
        <v>4</v>
      </c>
      <c r="L4" s="2">
        <v>3.05</v>
      </c>
      <c r="M4" s="2">
        <v>3.01</v>
      </c>
      <c r="N4" s="2">
        <v>3</v>
      </c>
      <c r="O4" s="3">
        <v>3.03</v>
      </c>
      <c r="P4" s="1" t="s">
        <v>4</v>
      </c>
      <c r="Q4" s="2">
        <v>3.05</v>
      </c>
      <c r="R4" s="2">
        <v>3.05</v>
      </c>
      <c r="S4" s="2">
        <v>3.17</v>
      </c>
      <c r="T4" s="3">
        <v>3.2</v>
      </c>
      <c r="U4" s="1" t="s">
        <v>4</v>
      </c>
      <c r="V4" s="2">
        <v>3.04</v>
      </c>
      <c r="W4" s="2">
        <v>3.02</v>
      </c>
      <c r="X4" s="2">
        <v>2.95</v>
      </c>
      <c r="Y4" s="3">
        <v>3</v>
      </c>
      <c r="Z4" s="1" t="s">
        <v>4</v>
      </c>
      <c r="AA4" s="2">
        <v>3.01</v>
      </c>
      <c r="AB4" s="2">
        <v>2.99</v>
      </c>
      <c r="AC4" s="2">
        <v>3.25</v>
      </c>
      <c r="AD4" s="3">
        <v>3.12</v>
      </c>
      <c r="AE4" s="1" t="s">
        <v>4</v>
      </c>
      <c r="AF4" s="2">
        <v>3.01</v>
      </c>
      <c r="AG4" s="2">
        <v>3.04</v>
      </c>
      <c r="AH4" s="2">
        <v>3.01</v>
      </c>
      <c r="AI4" s="3">
        <v>3.03</v>
      </c>
    </row>
    <row r="5" spans="1:35" x14ac:dyDescent="0.2">
      <c r="A5" s="1" t="s">
        <v>5</v>
      </c>
      <c r="B5" s="2">
        <f>B3*B4</f>
        <v>9.2707999999999995</v>
      </c>
      <c r="C5" s="2">
        <f t="shared" ref="C5:E5" si="0">C3*C4</f>
        <v>8.91</v>
      </c>
      <c r="D5" s="2">
        <f t="shared" si="0"/>
        <v>8.8500000000000014</v>
      </c>
      <c r="E5" s="2">
        <f t="shared" si="0"/>
        <v>8.9391999999999996</v>
      </c>
      <c r="F5" s="1" t="s">
        <v>5</v>
      </c>
      <c r="G5" s="2">
        <f>G3*G4</f>
        <v>8.7615000000000016</v>
      </c>
      <c r="H5" s="2">
        <f t="shared" ref="H5" si="1">H3*H4</f>
        <v>9.06</v>
      </c>
      <c r="I5" s="2">
        <f t="shared" ref="I5" si="2">I3*I4</f>
        <v>8.8500000000000014</v>
      </c>
      <c r="J5" s="2">
        <f t="shared" ref="J5" si="3">J3*J4</f>
        <v>8.9999000000000002</v>
      </c>
      <c r="K5" s="1" t="s">
        <v>5</v>
      </c>
      <c r="L5" s="2">
        <f>L3*L4</f>
        <v>8.9975000000000005</v>
      </c>
      <c r="M5" s="2">
        <f t="shared" ref="M5" si="4">M3*M4</f>
        <v>9.0299999999999994</v>
      </c>
      <c r="N5" s="2">
        <f t="shared" ref="N5" si="5">N3*N4</f>
        <v>8.9700000000000006</v>
      </c>
      <c r="O5" s="2">
        <f t="shared" ref="O5" si="6">O3*O4</f>
        <v>9.029399999999999</v>
      </c>
      <c r="P5" s="1" t="s">
        <v>5</v>
      </c>
      <c r="Q5" s="2">
        <f>Q3*Q4</f>
        <v>9.0585000000000004</v>
      </c>
      <c r="R5" s="2">
        <f t="shared" ref="R5" si="7">R3*R4</f>
        <v>9.0279999999999987</v>
      </c>
      <c r="S5" s="2">
        <f t="shared" ref="S5" si="8">S3*S4</f>
        <v>9.3832000000000004</v>
      </c>
      <c r="T5" s="2">
        <f t="shared" ref="T5" si="9">T3*T4</f>
        <v>9.4400000000000013</v>
      </c>
      <c r="U5" s="1" t="s">
        <v>5</v>
      </c>
      <c r="V5" s="2">
        <f>V3*V4</f>
        <v>9.0896000000000008</v>
      </c>
      <c r="W5" s="2">
        <f t="shared" ref="W5" si="10">W3*W4</f>
        <v>8.9995999999999992</v>
      </c>
      <c r="X5" s="2">
        <f t="shared" ref="X5" si="11">X3*X4</f>
        <v>8.7320000000000011</v>
      </c>
      <c r="Y5" s="2">
        <f t="shared" ref="Y5" si="12">Y3*Y4</f>
        <v>8.91</v>
      </c>
      <c r="Z5" s="1" t="s">
        <v>5</v>
      </c>
      <c r="AA5" s="2">
        <f>AA3*AA4</f>
        <v>8.9697999999999993</v>
      </c>
      <c r="AB5" s="2">
        <f t="shared" ref="AB5" si="13">AB3*AB4</f>
        <v>8.9102000000000015</v>
      </c>
      <c r="AC5" s="2">
        <f t="shared" ref="AC5" si="14">AC3*AC4</f>
        <v>9.5875000000000004</v>
      </c>
      <c r="AD5" s="5">
        <f t="shared" ref="AD5" si="15">AD3*AD4</f>
        <v>9.36</v>
      </c>
      <c r="AE5" s="1" t="s">
        <v>5</v>
      </c>
      <c r="AF5" s="2">
        <f>AF3*AF4</f>
        <v>9.0299999999999994</v>
      </c>
      <c r="AG5" s="2">
        <f t="shared" ref="AG5" si="16">AG3*AG4</f>
        <v>8.968</v>
      </c>
      <c r="AH5" s="2">
        <f t="shared" ref="AH5" si="17">AH3*AH4</f>
        <v>8.8795000000000002</v>
      </c>
      <c r="AI5" s="2">
        <f t="shared" ref="AI5" si="18">AI3*AI4</f>
        <v>8.9687999999999999</v>
      </c>
    </row>
    <row r="6" spans="1:35" x14ac:dyDescent="0.2">
      <c r="A6" s="1" t="s">
        <v>6</v>
      </c>
      <c r="B6" s="2"/>
      <c r="C6" s="2"/>
      <c r="D6" s="2"/>
      <c r="E6" s="3"/>
      <c r="F6" s="1" t="s">
        <v>6</v>
      </c>
      <c r="G6" s="2" t="s">
        <v>30</v>
      </c>
      <c r="H6" s="2"/>
      <c r="I6" s="2"/>
      <c r="J6" s="3"/>
      <c r="K6" s="1" t="s">
        <v>6</v>
      </c>
      <c r="L6" s="2"/>
      <c r="M6" s="2"/>
      <c r="N6" s="2"/>
      <c r="O6" s="3"/>
      <c r="P6" s="1" t="s">
        <v>6</v>
      </c>
      <c r="Q6" s="2"/>
      <c r="R6" s="2"/>
      <c r="S6" s="2"/>
      <c r="T6" s="3"/>
      <c r="U6" s="1" t="s">
        <v>6</v>
      </c>
      <c r="V6" s="2"/>
      <c r="W6" s="2"/>
      <c r="X6" s="2"/>
      <c r="Y6" s="3"/>
      <c r="Z6" s="1" t="s">
        <v>6</v>
      </c>
      <c r="AA6" s="2"/>
      <c r="AB6" s="2"/>
      <c r="AC6" s="2"/>
      <c r="AD6" s="3"/>
      <c r="AE6" s="1" t="s">
        <v>6</v>
      </c>
      <c r="AF6" s="2"/>
      <c r="AG6" s="2"/>
      <c r="AH6" s="2"/>
      <c r="AI6" s="3"/>
    </row>
    <row r="7" spans="1:35" x14ac:dyDescent="0.2">
      <c r="A7" s="1" t="s">
        <v>7</v>
      </c>
      <c r="B7" s="2">
        <v>568.16999999999996</v>
      </c>
      <c r="C7" s="2">
        <v>526.12</v>
      </c>
      <c r="D7" s="2">
        <v>511.04</v>
      </c>
      <c r="E7" s="3">
        <v>531.91</v>
      </c>
      <c r="F7" s="1" t="s">
        <v>7</v>
      </c>
      <c r="G7" s="2">
        <v>303.45999999999998</v>
      </c>
      <c r="H7" s="2">
        <v>285.45999999999998</v>
      </c>
      <c r="I7" s="2">
        <v>290.45</v>
      </c>
      <c r="J7" s="3">
        <v>291</v>
      </c>
      <c r="K7" s="1" t="s">
        <v>7</v>
      </c>
      <c r="L7" s="2">
        <v>560.04999999999995</v>
      </c>
      <c r="M7" s="2">
        <v>557.38</v>
      </c>
      <c r="N7" s="2">
        <v>535.6</v>
      </c>
      <c r="O7" s="3">
        <v>541.58000000000004</v>
      </c>
      <c r="P7" s="1" t="s">
        <v>7</v>
      </c>
      <c r="Q7" s="2">
        <v>502.55</v>
      </c>
      <c r="R7" s="2">
        <v>486.6</v>
      </c>
      <c r="S7" s="2">
        <v>511.04</v>
      </c>
      <c r="T7" s="3">
        <v>526.32000000000005</v>
      </c>
      <c r="U7" s="1" t="s">
        <v>7</v>
      </c>
      <c r="V7" s="2">
        <v>467.38</v>
      </c>
      <c r="W7" s="2">
        <v>464.32</v>
      </c>
      <c r="X7" s="2">
        <v>446.49</v>
      </c>
      <c r="Y7" s="3">
        <v>451.44</v>
      </c>
      <c r="Z7" s="1" t="s">
        <v>7</v>
      </c>
      <c r="AA7" s="2">
        <v>403.52</v>
      </c>
      <c r="AB7" s="2">
        <v>421.61</v>
      </c>
      <c r="AC7" s="2">
        <v>450.16</v>
      </c>
      <c r="AD7" s="3">
        <v>457.44</v>
      </c>
      <c r="AE7" s="1" t="s">
        <v>7</v>
      </c>
      <c r="AF7" s="2">
        <v>431.12</v>
      </c>
      <c r="AG7" s="2">
        <v>412.98</v>
      </c>
      <c r="AH7" s="2">
        <v>396.42</v>
      </c>
      <c r="AI7" s="3">
        <v>412.62</v>
      </c>
    </row>
    <row r="8" spans="1:35" x14ac:dyDescent="0.2">
      <c r="A8" s="1" t="s">
        <v>8</v>
      </c>
      <c r="B8" s="4">
        <f>B7/B5</f>
        <v>61.285973163049576</v>
      </c>
      <c r="C8" s="4">
        <f t="shared" ref="C8:E8" si="19">C7/C5</f>
        <v>59.048260381593714</v>
      </c>
      <c r="D8" s="4">
        <f t="shared" si="19"/>
        <v>57.744632768361576</v>
      </c>
      <c r="E8" s="4">
        <f t="shared" si="19"/>
        <v>59.503087524610706</v>
      </c>
      <c r="F8" s="1" t="s">
        <v>8</v>
      </c>
      <c r="G8" s="4">
        <f>G7/G5</f>
        <v>34.635621754265813</v>
      </c>
      <c r="H8" s="4">
        <f t="shared" ref="H8" si="20">H7/H5</f>
        <v>31.507726269315668</v>
      </c>
      <c r="I8" s="4">
        <f t="shared" ref="I8" si="21">I7/I5</f>
        <v>32.819209039548014</v>
      </c>
      <c r="J8" s="4">
        <f t="shared" ref="J8" si="22">J7/J5</f>
        <v>32.333692596584406</v>
      </c>
      <c r="K8" s="1" t="s">
        <v>8</v>
      </c>
      <c r="L8" s="4">
        <f>L7/L5</f>
        <v>62.245068074465124</v>
      </c>
      <c r="M8" s="4">
        <f t="shared" ref="M8" si="23">M7/M5</f>
        <v>61.725359911406429</v>
      </c>
      <c r="N8" s="4">
        <f t="shared" ref="N8" si="24">N7/N5</f>
        <v>59.710144927536227</v>
      </c>
      <c r="O8" s="4">
        <f t="shared" ref="O8" si="25">O7/O5</f>
        <v>59.979622123286163</v>
      </c>
      <c r="P8" s="1" t="s">
        <v>8</v>
      </c>
      <c r="Q8" s="4">
        <f>Q7/Q5</f>
        <v>55.478280068444001</v>
      </c>
      <c r="R8" s="4">
        <f t="shared" ref="R8" si="26">R7/R5</f>
        <v>53.898980948161288</v>
      </c>
      <c r="S8" s="4">
        <f t="shared" ref="S8" si="27">S7/S5</f>
        <v>54.463296103674651</v>
      </c>
      <c r="T8" s="4">
        <f t="shared" ref="T8" si="28">T7/T5</f>
        <v>55.754237288135592</v>
      </c>
      <c r="U8" s="1" t="s">
        <v>8</v>
      </c>
      <c r="V8" s="4">
        <f>V7/V5</f>
        <v>51.419204365428619</v>
      </c>
      <c r="W8" s="4">
        <f t="shared" ref="W8" si="29">W7/W5</f>
        <v>51.593404151295616</v>
      </c>
      <c r="X8" s="4">
        <f t="shared" ref="X8" si="30">X7/X5</f>
        <v>51.132615666513964</v>
      </c>
      <c r="Y8" s="4">
        <f t="shared" ref="Y8" si="31">Y7/Y5</f>
        <v>50.666666666666664</v>
      </c>
      <c r="Z8" s="1" t="s">
        <v>8</v>
      </c>
      <c r="AA8" s="4">
        <f>AA7/AA5</f>
        <v>44.98651029008451</v>
      </c>
      <c r="AB8" s="4">
        <f t="shared" ref="AB8" si="32">AB7/AB5</f>
        <v>47.317680860137813</v>
      </c>
      <c r="AC8" s="4">
        <f t="shared" ref="AC8" si="33">AC7/AC5</f>
        <v>46.952803129074319</v>
      </c>
      <c r="AD8" s="4">
        <f t="shared" ref="AD8" si="34">AD7/AD5</f>
        <v>48.871794871794876</v>
      </c>
      <c r="AE8" s="1" t="s">
        <v>8</v>
      </c>
      <c r="AF8" s="4">
        <f>AF7/AF5</f>
        <v>47.743078626799559</v>
      </c>
      <c r="AG8" s="4">
        <f t="shared" ref="AG8" si="35">AG7/AG5</f>
        <v>46.050401427297061</v>
      </c>
      <c r="AH8" s="4">
        <f t="shared" ref="AH8" si="36">AH7/AH5</f>
        <v>44.64440565347148</v>
      </c>
      <c r="AI8" s="4">
        <f t="shared" ref="AI8" si="37">AI7/AI5</f>
        <v>46.00615466952101</v>
      </c>
    </row>
    <row r="11" spans="1:35" x14ac:dyDescent="0.2">
      <c r="A11" s="1" t="s">
        <v>0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35" x14ac:dyDescent="0.2">
      <c r="A12" s="1" t="s">
        <v>32</v>
      </c>
      <c r="B12" s="15">
        <f>AVERAGE(B8:E8)</f>
        <v>59.395488459403893</v>
      </c>
      <c r="C12" s="15">
        <f>AVERAGE(G8:J8)</f>
        <v>32.824062414928477</v>
      </c>
      <c r="D12" s="15">
        <f>AVERAGE(L8:O8)</f>
        <v>60.915048759173487</v>
      </c>
      <c r="E12" s="15">
        <f>AVERAGE(Q8:T8)</f>
        <v>54.898698602103877</v>
      </c>
      <c r="F12" s="15">
        <f>AVERAGE(V8:Y8)</f>
        <v>51.202972712476218</v>
      </c>
      <c r="G12" s="15">
        <f>AVERAGE(AA8:AD8)</f>
        <v>47.032197287772874</v>
      </c>
      <c r="H12" s="15">
        <f>AVERAGE(AF8:AI8)</f>
        <v>46.111010094272281</v>
      </c>
    </row>
    <row r="13" spans="1:35" x14ac:dyDescent="0.2">
      <c r="A13" s="6" t="s">
        <v>20</v>
      </c>
      <c r="B13">
        <f>STDEV(B8:E8)</f>
        <v>1.4641723286801822</v>
      </c>
      <c r="C13">
        <f>STDEV(G8:J8)</f>
        <v>1.3235021977292534</v>
      </c>
      <c r="D13">
        <f>STDEV(L8:O8)</f>
        <v>1.2586198495579115</v>
      </c>
      <c r="E13">
        <f>STDEV(Q8:T8)</f>
        <v>0.86734688229195567</v>
      </c>
      <c r="F13">
        <f>STDEV(V8:Y8)</f>
        <v>0.40487328258173433</v>
      </c>
      <c r="G13">
        <f>STDEV(AA8:AD8)</f>
        <v>1.5975772142191351</v>
      </c>
      <c r="H13">
        <f>STDEV(AF8:AI8)</f>
        <v>1.2687584943892531</v>
      </c>
    </row>
  </sheetData>
  <mergeCells count="7">
    <mergeCell ref="AF1:AI1"/>
    <mergeCell ref="B1:E1"/>
    <mergeCell ref="G1:J1"/>
    <mergeCell ref="L1:O1"/>
    <mergeCell ref="Q1:T1"/>
    <mergeCell ref="V1:Y1"/>
    <mergeCell ref="AA1:AD1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B7AA-CD42-9A44-83D4-23C478C2089E}">
  <dimension ref="A1:AI13"/>
  <sheetViews>
    <sheetView tabSelected="1" topLeftCell="B1" zoomScale="163" zoomScaleNormal="146" workbookViewId="0">
      <selection activeCell="H13" sqref="H13"/>
    </sheetView>
  </sheetViews>
  <sheetFormatPr baseColWidth="10" defaultRowHeight="16" x14ac:dyDescent="0.2"/>
  <cols>
    <col min="1" max="1" width="25.6640625" customWidth="1"/>
    <col min="6" max="6" width="18.33203125" customWidth="1"/>
    <col min="11" max="11" width="18.33203125" customWidth="1"/>
    <col min="16" max="16" width="17.6640625" customWidth="1"/>
    <col min="21" max="21" width="19" customWidth="1"/>
    <col min="26" max="26" width="18.6640625" customWidth="1"/>
    <col min="31" max="31" width="18.1640625" customWidth="1"/>
  </cols>
  <sheetData>
    <row r="1" spans="1:35" x14ac:dyDescent="0.2">
      <c r="A1" s="1" t="s">
        <v>0</v>
      </c>
      <c r="B1" s="19" t="s">
        <v>13</v>
      </c>
      <c r="C1" s="19"/>
      <c r="D1" s="19"/>
      <c r="E1" s="20"/>
      <c r="F1" s="1" t="s">
        <v>0</v>
      </c>
      <c r="G1" s="19" t="s">
        <v>14</v>
      </c>
      <c r="H1" s="19"/>
      <c r="I1" s="19"/>
      <c r="J1" s="20"/>
      <c r="K1" s="1" t="s">
        <v>0</v>
      </c>
      <c r="L1" s="19" t="s">
        <v>15</v>
      </c>
      <c r="M1" s="19"/>
      <c r="N1" s="19"/>
      <c r="O1" s="20"/>
      <c r="P1" s="1" t="s">
        <v>0</v>
      </c>
      <c r="Q1" s="19" t="s">
        <v>16</v>
      </c>
      <c r="R1" s="19"/>
      <c r="S1" s="19"/>
      <c r="T1" s="20"/>
      <c r="U1" s="1" t="s">
        <v>0</v>
      </c>
      <c r="V1" s="19" t="s">
        <v>17</v>
      </c>
      <c r="W1" s="19"/>
      <c r="X1" s="19"/>
      <c r="Y1" s="20"/>
      <c r="Z1" s="1" t="s">
        <v>0</v>
      </c>
      <c r="AA1" s="19" t="s">
        <v>18</v>
      </c>
      <c r="AB1" s="19"/>
      <c r="AC1" s="19"/>
      <c r="AD1" s="20"/>
      <c r="AE1" s="1" t="s">
        <v>0</v>
      </c>
      <c r="AF1" s="19" t="s">
        <v>19</v>
      </c>
      <c r="AG1" s="19"/>
      <c r="AH1" s="19"/>
      <c r="AI1" s="20"/>
    </row>
    <row r="2" spans="1:35" x14ac:dyDescent="0.2">
      <c r="A2" s="1" t="s">
        <v>1</v>
      </c>
      <c r="B2" s="2" t="s">
        <v>9</v>
      </c>
      <c r="C2" s="2" t="s">
        <v>9</v>
      </c>
      <c r="D2" s="2" t="s">
        <v>9</v>
      </c>
      <c r="E2" s="2" t="s">
        <v>9</v>
      </c>
      <c r="F2" s="1" t="s">
        <v>1</v>
      </c>
      <c r="G2" s="2" t="s">
        <v>9</v>
      </c>
      <c r="H2" s="2" t="s">
        <v>9</v>
      </c>
      <c r="I2" s="2" t="s">
        <v>9</v>
      </c>
      <c r="J2" s="2" t="s">
        <v>9</v>
      </c>
      <c r="K2" s="1" t="s">
        <v>1</v>
      </c>
      <c r="L2" s="2" t="s">
        <v>9</v>
      </c>
      <c r="M2" s="2" t="s">
        <v>9</v>
      </c>
      <c r="N2" s="2" t="s">
        <v>9</v>
      </c>
      <c r="O2" s="3" t="s">
        <v>9</v>
      </c>
      <c r="P2" s="1" t="s">
        <v>1</v>
      </c>
      <c r="Q2" s="2" t="s">
        <v>9</v>
      </c>
      <c r="R2" s="2" t="s">
        <v>9</v>
      </c>
      <c r="S2" s="2" t="s">
        <v>9</v>
      </c>
      <c r="T2" s="3" t="s">
        <v>9</v>
      </c>
      <c r="U2" s="1" t="s">
        <v>1</v>
      </c>
      <c r="V2" s="2" t="s">
        <v>9</v>
      </c>
      <c r="W2" s="2" t="s">
        <v>9</v>
      </c>
      <c r="X2" s="2" t="s">
        <v>9</v>
      </c>
      <c r="Y2" s="2" t="s">
        <v>9</v>
      </c>
      <c r="Z2" s="1" t="s">
        <v>1</v>
      </c>
      <c r="AA2" s="2" t="s">
        <v>9</v>
      </c>
      <c r="AB2" s="2" t="s">
        <v>9</v>
      </c>
      <c r="AC2" s="2" t="s">
        <v>9</v>
      </c>
      <c r="AD2" s="2" t="s">
        <v>9</v>
      </c>
      <c r="AE2" s="1" t="s">
        <v>1</v>
      </c>
      <c r="AF2" s="2" t="s">
        <v>9</v>
      </c>
      <c r="AG2" s="2" t="s">
        <v>9</v>
      </c>
      <c r="AH2" s="2" t="s">
        <v>9</v>
      </c>
      <c r="AI2" s="2" t="s">
        <v>9</v>
      </c>
    </row>
    <row r="3" spans="1:35" x14ac:dyDescent="0.2">
      <c r="A3" s="1" t="s">
        <v>3</v>
      </c>
      <c r="B3" s="2">
        <v>2.98</v>
      </c>
      <c r="C3" s="2">
        <v>3</v>
      </c>
      <c r="D3" s="2">
        <v>3</v>
      </c>
      <c r="E3" s="3">
        <v>3.01</v>
      </c>
      <c r="F3" s="1" t="s">
        <v>3</v>
      </c>
      <c r="G3" s="2">
        <v>2.94</v>
      </c>
      <c r="H3" s="2">
        <v>3</v>
      </c>
      <c r="I3" s="2">
        <v>2.96</v>
      </c>
      <c r="J3" s="3">
        <v>2.91</v>
      </c>
      <c r="K3" s="1" t="s">
        <v>3</v>
      </c>
      <c r="L3" s="2">
        <v>2.97</v>
      </c>
      <c r="M3" s="2">
        <v>2.99</v>
      </c>
      <c r="N3" s="2">
        <v>3</v>
      </c>
      <c r="O3" s="3">
        <v>2.98</v>
      </c>
      <c r="P3" s="1" t="s">
        <v>3</v>
      </c>
      <c r="Q3" s="2">
        <v>3.01</v>
      </c>
      <c r="R3" s="2">
        <v>3.01</v>
      </c>
      <c r="S3" s="2">
        <v>3.05</v>
      </c>
      <c r="T3" s="3">
        <v>3.02</v>
      </c>
      <c r="U3" s="1" t="s">
        <v>3</v>
      </c>
      <c r="V3" s="2">
        <v>3</v>
      </c>
      <c r="W3" s="2">
        <v>2.98</v>
      </c>
      <c r="X3" s="2">
        <v>2.99</v>
      </c>
      <c r="Y3" s="3">
        <v>2.99</v>
      </c>
      <c r="Z3" s="1" t="s">
        <v>3</v>
      </c>
      <c r="AA3" s="2">
        <v>3.02</v>
      </c>
      <c r="AB3" s="2">
        <v>3.02</v>
      </c>
      <c r="AC3" s="2">
        <v>3.01</v>
      </c>
      <c r="AD3" s="3">
        <v>3.06</v>
      </c>
      <c r="AE3" s="1" t="s">
        <v>3</v>
      </c>
      <c r="AF3" s="2">
        <v>3.02</v>
      </c>
      <c r="AG3" s="2">
        <v>3.06</v>
      </c>
      <c r="AH3" s="2">
        <v>3.05</v>
      </c>
      <c r="AI3" s="3">
        <v>3.01</v>
      </c>
    </row>
    <row r="4" spans="1:35" x14ac:dyDescent="0.2">
      <c r="A4" s="1" t="s">
        <v>4</v>
      </c>
      <c r="B4" s="2">
        <v>3.02</v>
      </c>
      <c r="C4" s="2">
        <v>3.04</v>
      </c>
      <c r="D4" s="2">
        <v>3.05</v>
      </c>
      <c r="E4" s="3">
        <v>3.03</v>
      </c>
      <c r="F4" s="1" t="s">
        <v>4</v>
      </c>
      <c r="G4" s="2">
        <v>3.05</v>
      </c>
      <c r="H4" s="2">
        <v>3.01</v>
      </c>
      <c r="I4" s="2">
        <v>2.96</v>
      </c>
      <c r="J4" s="3">
        <v>2.99</v>
      </c>
      <c r="K4" s="1" t="s">
        <v>4</v>
      </c>
      <c r="L4" s="2">
        <v>2.99</v>
      </c>
      <c r="M4" s="2">
        <v>3.01</v>
      </c>
      <c r="N4" s="2">
        <v>3.02</v>
      </c>
      <c r="O4" s="3">
        <v>3.03</v>
      </c>
      <c r="P4" s="1" t="s">
        <v>4</v>
      </c>
      <c r="Q4" s="2">
        <v>3</v>
      </c>
      <c r="R4" s="2">
        <v>2.99</v>
      </c>
      <c r="S4" s="2">
        <v>2.98</v>
      </c>
      <c r="T4" s="3">
        <v>2.99</v>
      </c>
      <c r="U4" s="1" t="s">
        <v>4</v>
      </c>
      <c r="V4" s="2">
        <v>3</v>
      </c>
      <c r="W4" s="2">
        <v>3.01</v>
      </c>
      <c r="X4" s="2">
        <v>2.98</v>
      </c>
      <c r="Y4" s="3">
        <v>3</v>
      </c>
      <c r="Z4" s="1" t="s">
        <v>4</v>
      </c>
      <c r="AA4" s="2">
        <v>2.97</v>
      </c>
      <c r="AB4" s="2">
        <v>2.98</v>
      </c>
      <c r="AC4" s="2">
        <v>2.99</v>
      </c>
      <c r="AD4" s="3">
        <v>3</v>
      </c>
      <c r="AE4" s="1" t="s">
        <v>4</v>
      </c>
      <c r="AF4" s="2">
        <v>2.94</v>
      </c>
      <c r="AG4" s="2">
        <v>2.94</v>
      </c>
      <c r="AH4" s="2">
        <v>2.99</v>
      </c>
      <c r="AI4" s="3">
        <v>2.95</v>
      </c>
    </row>
    <row r="5" spans="1:35" x14ac:dyDescent="0.2">
      <c r="A5" s="1" t="s">
        <v>5</v>
      </c>
      <c r="B5" s="2">
        <f>B3*B4</f>
        <v>8.9995999999999992</v>
      </c>
      <c r="C5" s="2">
        <f t="shared" ref="C5:E5" si="0">C3*C4</f>
        <v>9.120000000000001</v>
      </c>
      <c r="D5" s="2">
        <f t="shared" si="0"/>
        <v>9.1499999999999986</v>
      </c>
      <c r="E5" s="2">
        <f t="shared" si="0"/>
        <v>9.1202999999999985</v>
      </c>
      <c r="F5" s="1" t="s">
        <v>5</v>
      </c>
      <c r="G5" s="2">
        <f>G3*G4</f>
        <v>8.9669999999999987</v>
      </c>
      <c r="H5" s="2">
        <f t="shared" ref="H5:J5" si="1">H3*H4</f>
        <v>9.0299999999999994</v>
      </c>
      <c r="I5" s="2">
        <f t="shared" si="1"/>
        <v>8.7615999999999996</v>
      </c>
      <c r="J5" s="2">
        <f t="shared" si="1"/>
        <v>8.7009000000000007</v>
      </c>
      <c r="K5" s="1" t="s">
        <v>5</v>
      </c>
      <c r="L5" s="2">
        <f>L3*L4</f>
        <v>8.8803000000000019</v>
      </c>
      <c r="M5" s="2">
        <f t="shared" ref="M5:O5" si="2">M3*M4</f>
        <v>8.9999000000000002</v>
      </c>
      <c r="N5" s="2">
        <f t="shared" si="2"/>
        <v>9.06</v>
      </c>
      <c r="O5" s="2">
        <f t="shared" si="2"/>
        <v>9.029399999999999</v>
      </c>
      <c r="P5" s="1" t="s">
        <v>5</v>
      </c>
      <c r="Q5" s="2">
        <f>Q3*Q4</f>
        <v>9.0299999999999994</v>
      </c>
      <c r="R5" s="2">
        <f t="shared" ref="R5:T5" si="3">R3*R4</f>
        <v>8.9999000000000002</v>
      </c>
      <c r="S5" s="2">
        <f t="shared" si="3"/>
        <v>9.0889999999999986</v>
      </c>
      <c r="T5" s="2">
        <f t="shared" si="3"/>
        <v>9.0297999999999998</v>
      </c>
      <c r="U5" s="1" t="s">
        <v>5</v>
      </c>
      <c r="V5" s="2">
        <f>V3*V4</f>
        <v>9</v>
      </c>
      <c r="W5" s="2">
        <f t="shared" ref="W5:Y5" si="4">W3*W4</f>
        <v>8.9697999999999993</v>
      </c>
      <c r="X5" s="2">
        <f t="shared" si="4"/>
        <v>8.9102000000000015</v>
      </c>
      <c r="Y5" s="2">
        <f t="shared" si="4"/>
        <v>8.9700000000000006</v>
      </c>
      <c r="Z5" s="1" t="s">
        <v>5</v>
      </c>
      <c r="AA5" s="2">
        <f>AA3*AA4</f>
        <v>8.9694000000000003</v>
      </c>
      <c r="AB5" s="2">
        <f t="shared" ref="AB5:AD5" si="5">AB3*AB4</f>
        <v>8.9995999999999992</v>
      </c>
      <c r="AC5" s="2">
        <f t="shared" si="5"/>
        <v>8.9999000000000002</v>
      </c>
      <c r="AD5" s="5">
        <f t="shared" si="5"/>
        <v>9.18</v>
      </c>
      <c r="AE5" s="1" t="s">
        <v>5</v>
      </c>
      <c r="AF5" s="2">
        <f>AF3*AF4</f>
        <v>8.8788</v>
      </c>
      <c r="AG5" s="2">
        <f t="shared" ref="AG5:AI5" si="6">AG3*AG4</f>
        <v>8.9963999999999995</v>
      </c>
      <c r="AH5" s="2">
        <f t="shared" si="6"/>
        <v>9.1195000000000004</v>
      </c>
      <c r="AI5" s="2">
        <f t="shared" si="6"/>
        <v>8.8795000000000002</v>
      </c>
    </row>
    <row r="6" spans="1:35" x14ac:dyDescent="0.2">
      <c r="A6" s="1" t="s">
        <v>6</v>
      </c>
      <c r="B6" s="2"/>
      <c r="C6" s="2"/>
      <c r="D6" s="2"/>
      <c r="E6" s="3"/>
      <c r="F6" s="1" t="s">
        <v>6</v>
      </c>
      <c r="G6" s="2"/>
      <c r="H6" s="2"/>
      <c r="I6" s="2"/>
      <c r="J6" s="3"/>
      <c r="K6" s="1" t="s">
        <v>6</v>
      </c>
      <c r="L6" s="2"/>
      <c r="M6" s="2"/>
      <c r="N6" s="2"/>
      <c r="O6" s="3"/>
      <c r="P6" s="1" t="s">
        <v>6</v>
      </c>
      <c r="Q6" s="2"/>
      <c r="R6" s="2"/>
      <c r="S6" s="2"/>
      <c r="T6" s="3"/>
      <c r="U6" s="1" t="s">
        <v>6</v>
      </c>
      <c r="V6" s="2"/>
      <c r="W6" s="2"/>
      <c r="X6" s="2"/>
      <c r="Y6" s="3"/>
      <c r="Z6" s="1" t="s">
        <v>6</v>
      </c>
      <c r="AA6" s="2"/>
      <c r="AB6" s="2"/>
      <c r="AC6" s="2"/>
      <c r="AD6" s="3"/>
      <c r="AE6" s="1" t="s">
        <v>6</v>
      </c>
      <c r="AF6" s="2"/>
      <c r="AG6" s="2"/>
      <c r="AH6" s="2"/>
      <c r="AI6" s="3"/>
    </row>
    <row r="7" spans="1:35" x14ac:dyDescent="0.2">
      <c r="A7" s="1" t="s">
        <v>7</v>
      </c>
      <c r="B7" s="2">
        <v>368.58</v>
      </c>
      <c r="C7" s="2">
        <v>392.15</v>
      </c>
      <c r="D7" s="2">
        <v>379.49</v>
      </c>
      <c r="E7" s="3">
        <v>401.67</v>
      </c>
      <c r="F7" s="1" t="s">
        <v>7</v>
      </c>
      <c r="G7" s="2">
        <v>87.25</v>
      </c>
      <c r="H7" s="2">
        <v>115.9</v>
      </c>
      <c r="I7" s="2">
        <v>114.73</v>
      </c>
      <c r="J7" s="3">
        <v>122.87</v>
      </c>
      <c r="K7" s="1" t="s">
        <v>7</v>
      </c>
      <c r="L7" s="2">
        <v>299.38</v>
      </c>
      <c r="M7" s="2">
        <v>270.07</v>
      </c>
      <c r="N7" s="2">
        <v>307.83999999999997</v>
      </c>
      <c r="O7" s="3">
        <v>295</v>
      </c>
      <c r="P7" s="1" t="s">
        <v>7</v>
      </c>
      <c r="Q7" s="2">
        <v>264.18</v>
      </c>
      <c r="R7" s="2">
        <v>229.5</v>
      </c>
      <c r="S7" s="2">
        <v>241.99</v>
      </c>
      <c r="T7" s="3">
        <v>293.01</v>
      </c>
      <c r="U7" s="1" t="s">
        <v>7</v>
      </c>
      <c r="V7" s="2">
        <v>290.08</v>
      </c>
      <c r="W7" s="2">
        <v>287.51</v>
      </c>
      <c r="X7" s="2">
        <v>267.12</v>
      </c>
      <c r="Y7" s="3">
        <v>274.63</v>
      </c>
      <c r="Z7" s="1" t="s">
        <v>7</v>
      </c>
      <c r="AA7" s="2">
        <v>224.38</v>
      </c>
      <c r="AB7" s="2">
        <v>224.95</v>
      </c>
      <c r="AC7" s="2">
        <v>238.8</v>
      </c>
      <c r="AD7" s="3">
        <v>257.58</v>
      </c>
      <c r="AE7" s="1" t="s">
        <v>7</v>
      </c>
      <c r="AF7" s="2">
        <v>156.22</v>
      </c>
      <c r="AG7" s="2">
        <v>181.27</v>
      </c>
      <c r="AH7" s="2">
        <v>139.78</v>
      </c>
      <c r="AI7" s="3">
        <v>180.89</v>
      </c>
    </row>
    <row r="8" spans="1:35" x14ac:dyDescent="0.2">
      <c r="A8" s="1" t="s">
        <v>8</v>
      </c>
      <c r="B8" s="4">
        <f>B7/B5</f>
        <v>40.955153562380552</v>
      </c>
      <c r="C8" s="4">
        <f t="shared" ref="C8:E8" si="7">C7/C5</f>
        <v>42.998903508771924</v>
      </c>
      <c r="D8" s="4">
        <f t="shared" si="7"/>
        <v>41.47431693989072</v>
      </c>
      <c r="E8" s="4">
        <f t="shared" si="7"/>
        <v>44.041314430446377</v>
      </c>
      <c r="F8" s="1" t="s">
        <v>8</v>
      </c>
      <c r="G8" s="4">
        <f>G7/G5</f>
        <v>9.7301215568194497</v>
      </c>
      <c r="H8" s="4">
        <f t="shared" ref="H8:J8" si="8">H7/H5</f>
        <v>12.834994462901442</v>
      </c>
      <c r="I8" s="4">
        <f t="shared" si="8"/>
        <v>13.094640248356466</v>
      </c>
      <c r="J8" s="4">
        <f t="shared" si="8"/>
        <v>14.121527658058362</v>
      </c>
      <c r="K8" s="1" t="s">
        <v>8</v>
      </c>
      <c r="L8" s="4">
        <f>L7/L5</f>
        <v>33.712825017172833</v>
      </c>
      <c r="M8" s="4">
        <f t="shared" ref="M8:O8" si="9">M7/M5</f>
        <v>30.008111201235568</v>
      </c>
      <c r="N8" s="4">
        <f t="shared" si="9"/>
        <v>33.977924944812358</v>
      </c>
      <c r="O8" s="4">
        <f t="shared" si="9"/>
        <v>32.671052340133343</v>
      </c>
      <c r="P8" s="1" t="s">
        <v>8</v>
      </c>
      <c r="Q8" s="4">
        <f>Q7/Q5</f>
        <v>29.255813953488374</v>
      </c>
      <c r="R8" s="4">
        <f t="shared" ref="R8:T8" si="10">R7/R5</f>
        <v>25.500283336481516</v>
      </c>
      <c r="S8" s="4">
        <f t="shared" si="10"/>
        <v>26.624491143140066</v>
      </c>
      <c r="T8" s="4">
        <f t="shared" si="10"/>
        <v>32.449223681587632</v>
      </c>
      <c r="U8" s="1" t="s">
        <v>8</v>
      </c>
      <c r="V8" s="4">
        <f>V7/V5</f>
        <v>32.231111111111112</v>
      </c>
      <c r="W8" s="4">
        <f t="shared" ref="W8:Y8" si="11">W7/W5</f>
        <v>32.053111552097036</v>
      </c>
      <c r="X8" s="4">
        <f t="shared" si="11"/>
        <v>29.97912504769814</v>
      </c>
      <c r="Y8" s="4">
        <f t="shared" si="11"/>
        <v>30.616499442586395</v>
      </c>
      <c r="Z8" s="1" t="s">
        <v>8</v>
      </c>
      <c r="AA8" s="4">
        <f>AA7/AA5</f>
        <v>25.016166075768723</v>
      </c>
      <c r="AB8" s="4">
        <f t="shared" ref="AB8:AD8" si="12">AB7/AB5</f>
        <v>24.995555358015913</v>
      </c>
      <c r="AC8" s="4">
        <f t="shared" si="12"/>
        <v>26.533628151423905</v>
      </c>
      <c r="AD8" s="4">
        <f t="shared" si="12"/>
        <v>28.058823529411764</v>
      </c>
      <c r="AE8" s="1" t="s">
        <v>8</v>
      </c>
      <c r="AF8" s="4">
        <f>AF7/AF5</f>
        <v>17.594720007208181</v>
      </c>
      <c r="AG8" s="4">
        <f t="shared" ref="AG8:AI8" si="13">AG7/AG5</f>
        <v>20.149170779422882</v>
      </c>
      <c r="AH8" s="4">
        <f t="shared" si="13"/>
        <v>15.327594714622512</v>
      </c>
      <c r="AI8" s="4">
        <f t="shared" si="13"/>
        <v>20.371642547440732</v>
      </c>
    </row>
    <row r="11" spans="1:35" x14ac:dyDescent="0.2">
      <c r="A11" s="1" t="s">
        <v>0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35" x14ac:dyDescent="0.2">
      <c r="A12" s="1" t="s">
        <v>31</v>
      </c>
      <c r="B12" s="15">
        <f>AVERAGE(B8:E8)</f>
        <v>42.367422110372388</v>
      </c>
      <c r="C12" s="15">
        <f>AVERAGE(G8:J8)</f>
        <v>12.44532098153393</v>
      </c>
      <c r="D12" s="15">
        <f>AVERAGE(L8:O8)</f>
        <v>32.592478375838525</v>
      </c>
      <c r="E12" s="15">
        <f>AVERAGE(Q8:T8)</f>
        <v>28.457453028674394</v>
      </c>
      <c r="F12" s="15">
        <f>AVERAGE(V8:Y8)</f>
        <v>31.219961788373169</v>
      </c>
      <c r="G12" s="15">
        <f>AVERAGE(AA8:AD8)</f>
        <v>26.151043278655077</v>
      </c>
      <c r="H12" s="15">
        <f>AVERAGE(AF8:AI8)</f>
        <v>18.360782012173576</v>
      </c>
    </row>
    <row r="13" spans="1:35" x14ac:dyDescent="0.2">
      <c r="A13" s="6" t="s">
        <v>20</v>
      </c>
      <c r="B13">
        <f>STDEV(B8:E8)</f>
        <v>1.4133675569262905</v>
      </c>
      <c r="C13">
        <f>STDEV(G8:J8)</f>
        <v>1.8934481482859902</v>
      </c>
      <c r="D13">
        <f>STDEV(L8:O8)</f>
        <v>1.8128951388373886</v>
      </c>
      <c r="E13">
        <f>STDEV(Q8:T8)</f>
        <v>3.0917209325322843</v>
      </c>
      <c r="F13">
        <f>STDEV(V8:Y8)</f>
        <v>1.09854511384498</v>
      </c>
      <c r="G13">
        <f>STDEV(AA8:AD8)</f>
        <v>1.4616309692056295</v>
      </c>
      <c r="H13">
        <f>STDEV(AF8:AI8)</f>
        <v>2.3825036308188676</v>
      </c>
    </row>
  </sheetData>
  <mergeCells count="7">
    <mergeCell ref="AF1:AI1"/>
    <mergeCell ref="B1:E1"/>
    <mergeCell ref="G1:J1"/>
    <mergeCell ref="L1:O1"/>
    <mergeCell ref="Q1:T1"/>
    <mergeCell ref="V1:Y1"/>
    <mergeCell ref="AA1:AD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B6EB-9415-7B43-9A61-9379E9828F99}">
  <dimension ref="A1:H2"/>
  <sheetViews>
    <sheetView zoomScale="116" zoomScaleNormal="161" workbookViewId="0">
      <selection sqref="A1:A2"/>
    </sheetView>
  </sheetViews>
  <sheetFormatPr baseColWidth="10" defaultRowHeight="16" x14ac:dyDescent="0.2"/>
  <cols>
    <col min="1" max="1" width="21.83203125" customWidth="1"/>
    <col min="2" max="2" width="19.83203125" customWidth="1"/>
    <col min="3" max="3" width="20.83203125" customWidth="1"/>
    <col min="4" max="4" width="19.5" customWidth="1"/>
    <col min="5" max="5" width="21.5" customWidth="1"/>
    <col min="6" max="6" width="19" customWidth="1"/>
    <col min="7" max="7" width="23.5" customWidth="1"/>
    <col min="8" max="8" width="22.6640625" customWidth="1"/>
  </cols>
  <sheetData>
    <row r="1" spans="1:8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">
      <c r="A2" t="s">
        <v>21</v>
      </c>
      <c r="B2" s="7">
        <v>55</v>
      </c>
      <c r="C2" s="7">
        <v>60</v>
      </c>
      <c r="D2" s="7">
        <v>55</v>
      </c>
      <c r="E2" s="7">
        <v>70</v>
      </c>
      <c r="F2" s="7">
        <v>70</v>
      </c>
      <c r="G2" s="7">
        <v>65</v>
      </c>
      <c r="H2" s="7">
        <v>90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67E0-6C41-E54F-8F9A-BDEF89CF8841}">
  <dimension ref="A1:U13"/>
  <sheetViews>
    <sheetView zoomScale="175" zoomScaleNormal="212" workbookViewId="0">
      <selection activeCell="A12" sqref="A12:H13"/>
    </sheetView>
  </sheetViews>
  <sheetFormatPr baseColWidth="10" defaultRowHeight="16" x14ac:dyDescent="0.2"/>
  <cols>
    <col min="1" max="1" width="20.5" customWidth="1"/>
  </cols>
  <sheetData>
    <row r="1" spans="1:21" x14ac:dyDescent="0.2">
      <c r="A1" s="8" t="s">
        <v>0</v>
      </c>
      <c r="B1" s="21" t="s">
        <v>13</v>
      </c>
      <c r="C1" s="22"/>
      <c r="D1" s="8" t="s">
        <v>0</v>
      </c>
      <c r="E1" s="21" t="s">
        <v>14</v>
      </c>
      <c r="F1" s="22"/>
      <c r="G1" s="8" t="s">
        <v>0</v>
      </c>
      <c r="H1" s="21" t="s">
        <v>15</v>
      </c>
      <c r="I1" s="22"/>
      <c r="J1" s="8" t="s">
        <v>0</v>
      </c>
      <c r="K1" s="21" t="s">
        <v>16</v>
      </c>
      <c r="L1" s="22"/>
      <c r="M1" s="8" t="s">
        <v>0</v>
      </c>
      <c r="N1" s="21" t="s">
        <v>17</v>
      </c>
      <c r="O1" s="22"/>
      <c r="P1" s="8" t="s">
        <v>0</v>
      </c>
      <c r="Q1" s="21" t="s">
        <v>18</v>
      </c>
      <c r="R1" s="22"/>
      <c r="S1" s="8" t="s">
        <v>0</v>
      </c>
      <c r="T1" s="21" t="s">
        <v>19</v>
      </c>
      <c r="U1" s="22"/>
    </row>
    <row r="2" spans="1:21" x14ac:dyDescent="0.2">
      <c r="A2" s="8" t="s">
        <v>1</v>
      </c>
      <c r="B2" s="9" t="s">
        <v>2</v>
      </c>
      <c r="C2" s="10" t="s">
        <v>2</v>
      </c>
      <c r="D2" s="8" t="s">
        <v>1</v>
      </c>
      <c r="E2" s="9" t="s">
        <v>2</v>
      </c>
      <c r="F2" s="10" t="s">
        <v>2</v>
      </c>
      <c r="G2" s="8" t="s">
        <v>1</v>
      </c>
      <c r="H2" s="9" t="s">
        <v>2</v>
      </c>
      <c r="I2" s="10" t="s">
        <v>2</v>
      </c>
      <c r="J2" s="8" t="s">
        <v>1</v>
      </c>
      <c r="K2" s="9" t="s">
        <v>2</v>
      </c>
      <c r="L2" s="10" t="s">
        <v>2</v>
      </c>
      <c r="M2" s="8" t="s">
        <v>1</v>
      </c>
      <c r="N2" s="9" t="s">
        <v>2</v>
      </c>
      <c r="O2" s="10" t="s">
        <v>2</v>
      </c>
      <c r="P2" s="8" t="s">
        <v>1</v>
      </c>
      <c r="Q2" s="9" t="s">
        <v>2</v>
      </c>
      <c r="R2" s="10" t="s">
        <v>2</v>
      </c>
      <c r="S2" s="8" t="s">
        <v>1</v>
      </c>
      <c r="T2" s="9" t="s">
        <v>2</v>
      </c>
      <c r="U2" s="10" t="s">
        <v>2</v>
      </c>
    </row>
    <row r="3" spans="1:21" x14ac:dyDescent="0.2">
      <c r="A3" s="8" t="s">
        <v>22</v>
      </c>
      <c r="B3">
        <v>4.0000000000000001E-3</v>
      </c>
      <c r="C3" s="11">
        <v>4.0000000000000001E-3</v>
      </c>
      <c r="D3" s="8" t="s">
        <v>22</v>
      </c>
      <c r="E3">
        <v>4.0000000000000001E-3</v>
      </c>
      <c r="F3" s="11">
        <v>4.0000000000000001E-3</v>
      </c>
      <c r="G3" s="8" t="s">
        <v>22</v>
      </c>
      <c r="H3">
        <v>4.0000000000000001E-3</v>
      </c>
      <c r="I3" s="11">
        <v>4.0000000000000001E-3</v>
      </c>
      <c r="J3" s="8" t="s">
        <v>22</v>
      </c>
      <c r="K3">
        <v>4.0000000000000001E-3</v>
      </c>
      <c r="L3" s="11">
        <v>4.0000000000000001E-3</v>
      </c>
      <c r="M3" s="8" t="s">
        <v>22</v>
      </c>
      <c r="N3">
        <v>4.0000000000000001E-3</v>
      </c>
      <c r="O3" s="11">
        <v>4.0000000000000001E-3</v>
      </c>
      <c r="P3" s="8" t="s">
        <v>22</v>
      </c>
      <c r="Q3">
        <v>4.0000000000000001E-3</v>
      </c>
      <c r="R3" s="11">
        <v>4.0000000000000001E-3</v>
      </c>
      <c r="S3" s="8" t="s">
        <v>22</v>
      </c>
      <c r="T3">
        <v>4.0000000000000001E-3</v>
      </c>
      <c r="U3" s="11">
        <v>4.0000000000000001E-3</v>
      </c>
    </row>
    <row r="4" spans="1:21" x14ac:dyDescent="0.2">
      <c r="A4" s="8" t="s">
        <v>23</v>
      </c>
      <c r="B4">
        <v>8.0000000000000002E-3</v>
      </c>
      <c r="C4" s="11">
        <v>8.0000000000000002E-3</v>
      </c>
      <c r="D4" s="8" t="s">
        <v>23</v>
      </c>
      <c r="E4">
        <v>8.0000000000000002E-3</v>
      </c>
      <c r="F4" s="11">
        <v>8.0000000000000002E-3</v>
      </c>
      <c r="G4" s="8" t="s">
        <v>23</v>
      </c>
      <c r="H4">
        <v>8.0000000000000002E-3</v>
      </c>
      <c r="I4" s="11">
        <v>8.0000000000000002E-3</v>
      </c>
      <c r="J4" s="8" t="s">
        <v>23</v>
      </c>
      <c r="K4">
        <v>8.0000000000000002E-3</v>
      </c>
      <c r="L4" s="11">
        <v>8.0000000000000002E-3</v>
      </c>
      <c r="M4" s="8" t="s">
        <v>23</v>
      </c>
      <c r="N4">
        <v>8.0000000000000002E-3</v>
      </c>
      <c r="O4" s="11">
        <v>8.0000000000000002E-3</v>
      </c>
      <c r="P4" s="8" t="s">
        <v>23</v>
      </c>
      <c r="Q4">
        <v>8.0000000000000002E-3</v>
      </c>
      <c r="R4" s="11">
        <v>8.0000000000000002E-3</v>
      </c>
      <c r="S4" s="8" t="s">
        <v>23</v>
      </c>
      <c r="T4">
        <v>8.0000000000000002E-3</v>
      </c>
      <c r="U4" s="11">
        <v>8.0000000000000002E-3</v>
      </c>
    </row>
    <row r="5" spans="1:21" x14ac:dyDescent="0.2">
      <c r="A5" s="8" t="s">
        <v>24</v>
      </c>
      <c r="B5">
        <v>0.5</v>
      </c>
      <c r="C5" s="11">
        <v>0.5</v>
      </c>
      <c r="D5" s="8" t="s">
        <v>24</v>
      </c>
      <c r="E5">
        <v>0.5</v>
      </c>
      <c r="F5" s="11">
        <v>0.5</v>
      </c>
      <c r="G5" s="8" t="s">
        <v>24</v>
      </c>
      <c r="H5">
        <v>0.5</v>
      </c>
      <c r="I5" s="11">
        <v>0.5</v>
      </c>
      <c r="J5" s="8" t="s">
        <v>24</v>
      </c>
      <c r="K5">
        <v>0.5</v>
      </c>
      <c r="L5" s="11">
        <v>0.5</v>
      </c>
      <c r="M5" s="8" t="s">
        <v>24</v>
      </c>
      <c r="N5">
        <v>0.5</v>
      </c>
      <c r="O5" s="11">
        <v>0.5</v>
      </c>
      <c r="P5" s="8" t="s">
        <v>24</v>
      </c>
      <c r="Q5">
        <v>0.5</v>
      </c>
      <c r="R5" s="11">
        <v>0.5</v>
      </c>
      <c r="S5" s="8" t="s">
        <v>24</v>
      </c>
      <c r="T5">
        <v>0.5</v>
      </c>
      <c r="U5" s="11">
        <v>0.5</v>
      </c>
    </row>
    <row r="6" spans="1:21" ht="17" thickBot="1" x14ac:dyDescent="0.25">
      <c r="A6" s="8" t="s">
        <v>25</v>
      </c>
      <c r="B6">
        <v>0.38</v>
      </c>
      <c r="C6" s="11">
        <v>0.38</v>
      </c>
      <c r="D6" s="8" t="s">
        <v>25</v>
      </c>
      <c r="E6">
        <v>0.38</v>
      </c>
      <c r="F6" s="11">
        <v>0.38</v>
      </c>
      <c r="G6" s="8" t="s">
        <v>25</v>
      </c>
      <c r="H6">
        <v>0.38</v>
      </c>
      <c r="I6" s="11">
        <v>0.38</v>
      </c>
      <c r="J6" s="8" t="s">
        <v>25</v>
      </c>
      <c r="K6">
        <v>0.38</v>
      </c>
      <c r="L6" s="11">
        <v>0.38</v>
      </c>
      <c r="M6" s="8" t="s">
        <v>25</v>
      </c>
      <c r="N6">
        <v>0.38</v>
      </c>
      <c r="O6" s="11">
        <v>0.38</v>
      </c>
      <c r="P6" s="8" t="s">
        <v>25</v>
      </c>
      <c r="Q6">
        <v>0.38</v>
      </c>
      <c r="R6" s="11">
        <v>0.38</v>
      </c>
      <c r="S6" s="8" t="s">
        <v>25</v>
      </c>
      <c r="T6">
        <v>0.38</v>
      </c>
      <c r="U6" s="11">
        <v>0.38</v>
      </c>
    </row>
    <row r="7" spans="1:21" ht="17" thickBot="1" x14ac:dyDescent="0.25">
      <c r="A7" s="8" t="s">
        <v>26</v>
      </c>
      <c r="B7" s="12">
        <v>0.3</v>
      </c>
      <c r="C7" s="12"/>
      <c r="D7" s="8" t="s">
        <v>26</v>
      </c>
      <c r="E7" s="12">
        <v>0.24</v>
      </c>
      <c r="F7" s="12"/>
      <c r="G7" s="8" t="s">
        <v>26</v>
      </c>
      <c r="H7" s="12">
        <v>0.3</v>
      </c>
      <c r="I7" s="12">
        <v>0.2</v>
      </c>
      <c r="J7" s="8" t="s">
        <v>26</v>
      </c>
      <c r="K7" s="12">
        <v>0.3</v>
      </c>
      <c r="L7" s="12"/>
      <c r="M7" s="8" t="s">
        <v>26</v>
      </c>
      <c r="N7" s="12">
        <v>0.31</v>
      </c>
      <c r="O7" s="12"/>
      <c r="P7" s="8" t="s">
        <v>26</v>
      </c>
      <c r="Q7" s="12">
        <v>0.33</v>
      </c>
      <c r="R7" s="12"/>
      <c r="S7" s="8" t="s">
        <v>26</v>
      </c>
      <c r="T7" s="12" t="s">
        <v>33</v>
      </c>
      <c r="U7" s="12"/>
    </row>
    <row r="8" spans="1:21" x14ac:dyDescent="0.2">
      <c r="A8" s="8" t="s">
        <v>27</v>
      </c>
      <c r="B8">
        <f>B5*9.81*(B6-B7)</f>
        <v>0.39240000000000008</v>
      </c>
      <c r="C8" s="11">
        <f>C5*9.81*(C6-C7)</f>
        <v>1.8639000000000001</v>
      </c>
      <c r="D8" s="8" t="s">
        <v>27</v>
      </c>
      <c r="E8">
        <f>E5*9.81*(E6-E7)</f>
        <v>0.68670000000000009</v>
      </c>
      <c r="F8" s="11">
        <f>F5*9.81*(F6-F7)</f>
        <v>1.8639000000000001</v>
      </c>
      <c r="G8" s="8" t="s">
        <v>27</v>
      </c>
      <c r="H8">
        <f>H5*9.81*(H6-H7)</f>
        <v>0.39240000000000008</v>
      </c>
      <c r="I8" s="11">
        <f>I5*9.81*(I6-I7)</f>
        <v>0.88290000000000002</v>
      </c>
      <c r="J8" s="8" t="s">
        <v>27</v>
      </c>
      <c r="K8">
        <f>K5*9.81*(K6-K7)</f>
        <v>0.39240000000000008</v>
      </c>
      <c r="L8" s="11">
        <f>L5*9.81*(L6-L7)</f>
        <v>1.8639000000000001</v>
      </c>
      <c r="M8" s="8" t="s">
        <v>27</v>
      </c>
      <c r="N8">
        <f>N5*9.81*(N6-N7)</f>
        <v>0.34335000000000004</v>
      </c>
      <c r="O8" s="11">
        <f>O5*9.81*(O6-O7)</f>
        <v>1.8639000000000001</v>
      </c>
      <c r="P8" s="8" t="s">
        <v>27</v>
      </c>
      <c r="Q8">
        <f>Q5*9.81*(Q6-Q7)</f>
        <v>0.24524999999999997</v>
      </c>
      <c r="R8" s="11">
        <f>R5*9.81*(R6-R7)</f>
        <v>1.8639000000000001</v>
      </c>
      <c r="S8" s="8" t="s">
        <v>27</v>
      </c>
      <c r="T8" t="e">
        <f>T5*9.81*(T6-T7)</f>
        <v>#VALUE!</v>
      </c>
      <c r="U8" s="11">
        <f>U5*9.81*(U6-U7)</f>
        <v>1.8639000000000001</v>
      </c>
    </row>
    <row r="9" spans="1:21" x14ac:dyDescent="0.2">
      <c r="A9" s="8" t="s">
        <v>28</v>
      </c>
      <c r="B9" s="13">
        <f>B8/(1000*B3*B4)</f>
        <v>12.262500000000003</v>
      </c>
      <c r="C9" s="14">
        <f>C8/(1000*C3*C4)</f>
        <v>58.246875000000003</v>
      </c>
      <c r="D9" s="8" t="s">
        <v>28</v>
      </c>
      <c r="E9" s="13">
        <f>E8/(1000*E3*E4)</f>
        <v>21.459375000000001</v>
      </c>
      <c r="F9" s="14">
        <f>F8/(1000*F3*F4)</f>
        <v>58.246875000000003</v>
      </c>
      <c r="G9" s="8" t="s">
        <v>28</v>
      </c>
      <c r="H9" s="13">
        <f>H8/(1000*H3*H4)</f>
        <v>12.262500000000003</v>
      </c>
      <c r="I9" s="14">
        <f>I8/(1000*I3*I4)</f>
        <v>27.590624999999999</v>
      </c>
      <c r="J9" s="8" t="s">
        <v>28</v>
      </c>
      <c r="K9" s="13">
        <f>K8/(1000*K3*K4)</f>
        <v>12.262500000000003</v>
      </c>
      <c r="L9" s="14">
        <f>L8/(1000*L3*L4)</f>
        <v>58.246875000000003</v>
      </c>
      <c r="M9" s="8" t="s">
        <v>28</v>
      </c>
      <c r="N9" s="13">
        <f>N8/(1000*N3*N4)</f>
        <v>10.729687500000001</v>
      </c>
      <c r="O9" s="14">
        <f>O8/(1000*O3*O4)</f>
        <v>58.246875000000003</v>
      </c>
      <c r="P9" s="8" t="s">
        <v>28</v>
      </c>
      <c r="Q9" s="13">
        <f>Q8/(1000*Q3*Q4)</f>
        <v>7.6640624999999991</v>
      </c>
      <c r="R9" s="14">
        <f>R8/(1000*R3*R4)</f>
        <v>58.246875000000003</v>
      </c>
      <c r="S9" s="8" t="s">
        <v>28</v>
      </c>
      <c r="T9" s="13" t="e">
        <f>T8/(1000*T3*T4)</f>
        <v>#VALUE!</v>
      </c>
      <c r="U9" s="14">
        <f>U8/(1000*U3*U4)</f>
        <v>58.246875000000003</v>
      </c>
    </row>
    <row r="12" spans="1:21" x14ac:dyDescent="0.2">
      <c r="A12" s="1" t="s">
        <v>0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21" x14ac:dyDescent="0.2">
      <c r="A13" s="1" t="s">
        <v>28</v>
      </c>
      <c r="B13" s="15">
        <v>12</v>
      </c>
      <c r="C13" s="15">
        <v>21</v>
      </c>
      <c r="D13" s="15">
        <v>12</v>
      </c>
      <c r="E13" s="15">
        <v>12</v>
      </c>
      <c r="F13" s="15">
        <v>11</v>
      </c>
      <c r="G13" s="15">
        <v>8</v>
      </c>
      <c r="H13" s="15">
        <v>20</v>
      </c>
    </row>
  </sheetData>
  <mergeCells count="7">
    <mergeCell ref="T1:U1"/>
    <mergeCell ref="B1:C1"/>
    <mergeCell ref="E1:F1"/>
    <mergeCell ref="H1:I1"/>
    <mergeCell ref="K1:L1"/>
    <mergeCell ref="N1:O1"/>
    <mergeCell ref="Q1:R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3016-4444-2844-A17A-E1263F27B537}">
  <dimension ref="A1:AB14"/>
  <sheetViews>
    <sheetView zoomScale="114" zoomScaleNormal="114" workbookViewId="0">
      <selection activeCell="J28" sqref="J28"/>
    </sheetView>
  </sheetViews>
  <sheetFormatPr baseColWidth="10" defaultRowHeight="16" x14ac:dyDescent="0.2"/>
  <cols>
    <col min="1" max="1" width="21.83203125" customWidth="1"/>
  </cols>
  <sheetData>
    <row r="1" spans="1:28" x14ac:dyDescent="0.2">
      <c r="A1" s="8" t="s">
        <v>0</v>
      </c>
      <c r="B1" s="21" t="s">
        <v>13</v>
      </c>
      <c r="C1" s="23"/>
      <c r="E1" s="8" t="s">
        <v>0</v>
      </c>
      <c r="F1" s="21" t="s">
        <v>14</v>
      </c>
      <c r="G1" s="23"/>
      <c r="I1" s="8" t="s">
        <v>0</v>
      </c>
      <c r="J1" s="21" t="s">
        <v>15</v>
      </c>
      <c r="K1" s="23"/>
      <c r="M1" s="8" t="s">
        <v>0</v>
      </c>
      <c r="N1" s="21" t="s">
        <v>16</v>
      </c>
      <c r="O1" s="23"/>
      <c r="Q1" s="8" t="s">
        <v>0</v>
      </c>
      <c r="R1" s="21" t="s">
        <v>17</v>
      </c>
      <c r="S1" s="23"/>
      <c r="U1" s="8" t="s">
        <v>0</v>
      </c>
      <c r="V1" s="21" t="s">
        <v>18</v>
      </c>
      <c r="W1" s="23"/>
      <c r="Y1" s="8" t="s">
        <v>0</v>
      </c>
      <c r="Z1" s="21" t="s">
        <v>19</v>
      </c>
      <c r="AA1" s="23"/>
    </row>
    <row r="2" spans="1:28" x14ac:dyDescent="0.2">
      <c r="A2" s="8" t="s">
        <v>1</v>
      </c>
      <c r="B2" s="9" t="s">
        <v>2</v>
      </c>
      <c r="C2" s="9" t="s">
        <v>2</v>
      </c>
      <c r="D2" s="9" t="s">
        <v>2</v>
      </c>
      <c r="E2" s="8" t="s">
        <v>1</v>
      </c>
      <c r="F2" s="9" t="s">
        <v>2</v>
      </c>
      <c r="G2" s="9" t="s">
        <v>2</v>
      </c>
      <c r="H2" s="9" t="s">
        <v>2</v>
      </c>
      <c r="I2" s="8" t="s">
        <v>1</v>
      </c>
      <c r="J2" s="9" t="s">
        <v>2</v>
      </c>
      <c r="K2" s="9" t="s">
        <v>2</v>
      </c>
      <c r="L2" s="9" t="s">
        <v>2</v>
      </c>
      <c r="M2" s="8" t="s">
        <v>1</v>
      </c>
      <c r="N2" s="9" t="s">
        <v>2</v>
      </c>
      <c r="O2" s="9" t="s">
        <v>2</v>
      </c>
      <c r="P2" s="9" t="s">
        <v>2</v>
      </c>
      <c r="Q2" s="8" t="s">
        <v>1</v>
      </c>
      <c r="R2" s="9" t="s">
        <v>2</v>
      </c>
      <c r="S2" s="9" t="s">
        <v>2</v>
      </c>
      <c r="T2" s="9" t="s">
        <v>2</v>
      </c>
      <c r="U2" s="8" t="s">
        <v>1</v>
      </c>
      <c r="V2" s="9" t="s">
        <v>2</v>
      </c>
      <c r="W2" s="9" t="s">
        <v>2</v>
      </c>
      <c r="X2" s="9" t="s">
        <v>2</v>
      </c>
      <c r="Y2" s="8" t="s">
        <v>1</v>
      </c>
      <c r="Z2" s="9" t="s">
        <v>2</v>
      </c>
      <c r="AA2" s="9" t="s">
        <v>2</v>
      </c>
      <c r="AB2" s="9" t="s">
        <v>2</v>
      </c>
    </row>
    <row r="3" spans="1:28" x14ac:dyDescent="0.2">
      <c r="A3" s="8" t="s">
        <v>22</v>
      </c>
      <c r="B3">
        <v>4.0000000000000001E-3</v>
      </c>
      <c r="C3">
        <v>4.0000000000000001E-3</v>
      </c>
      <c r="D3">
        <v>4.0000000000000001E-3</v>
      </c>
      <c r="E3" s="8" t="s">
        <v>22</v>
      </c>
      <c r="F3">
        <v>4.0000000000000001E-3</v>
      </c>
      <c r="G3">
        <v>4.0000000000000001E-3</v>
      </c>
      <c r="H3">
        <v>4.0000000000000001E-3</v>
      </c>
      <c r="I3" s="8" t="s">
        <v>22</v>
      </c>
      <c r="J3">
        <v>4.0000000000000001E-3</v>
      </c>
      <c r="K3">
        <v>4.0000000000000001E-3</v>
      </c>
      <c r="L3">
        <v>4.0000000000000001E-3</v>
      </c>
      <c r="M3" s="8" t="s">
        <v>22</v>
      </c>
      <c r="N3">
        <v>4.0000000000000001E-3</v>
      </c>
      <c r="O3">
        <v>4.0000000000000001E-3</v>
      </c>
      <c r="P3">
        <v>4.0000000000000001E-3</v>
      </c>
      <c r="Q3" s="8" t="s">
        <v>22</v>
      </c>
      <c r="R3">
        <v>4.0000000000000001E-3</v>
      </c>
      <c r="S3">
        <v>4.0000000000000001E-3</v>
      </c>
      <c r="T3">
        <v>4.0000000000000001E-3</v>
      </c>
      <c r="U3" s="8" t="s">
        <v>22</v>
      </c>
      <c r="V3">
        <v>4.0000000000000001E-3</v>
      </c>
      <c r="W3">
        <v>4.0000000000000001E-3</v>
      </c>
      <c r="X3">
        <v>4.0000000000000001E-3</v>
      </c>
      <c r="Y3" s="8" t="s">
        <v>22</v>
      </c>
      <c r="Z3">
        <v>4.0000000000000001E-3</v>
      </c>
      <c r="AA3">
        <v>4.0000000000000001E-3</v>
      </c>
      <c r="AB3">
        <v>4.0000000000000001E-3</v>
      </c>
    </row>
    <row r="4" spans="1:28" x14ac:dyDescent="0.2">
      <c r="A4" s="8" t="s">
        <v>23</v>
      </c>
      <c r="B4">
        <v>8.0000000000000002E-3</v>
      </c>
      <c r="C4">
        <v>8.0000000000000002E-3</v>
      </c>
      <c r="D4">
        <v>8.0000000000000002E-3</v>
      </c>
      <c r="E4" s="8" t="s">
        <v>23</v>
      </c>
      <c r="F4">
        <v>8.0000000000000002E-3</v>
      </c>
      <c r="G4">
        <v>8.0000000000000002E-3</v>
      </c>
      <c r="H4">
        <v>8.0000000000000002E-3</v>
      </c>
      <c r="I4" s="8" t="s">
        <v>23</v>
      </c>
      <c r="J4">
        <v>8.0000000000000002E-3</v>
      </c>
      <c r="K4">
        <v>8.0000000000000002E-3</v>
      </c>
      <c r="L4">
        <v>8.0000000000000002E-3</v>
      </c>
      <c r="M4" s="8" t="s">
        <v>23</v>
      </c>
      <c r="N4">
        <v>8.0000000000000002E-3</v>
      </c>
      <c r="O4">
        <v>8.0000000000000002E-3</v>
      </c>
      <c r="P4">
        <v>8.0000000000000002E-3</v>
      </c>
      <c r="Q4" s="8" t="s">
        <v>23</v>
      </c>
      <c r="R4">
        <v>8.0000000000000002E-3</v>
      </c>
      <c r="S4">
        <v>8.0000000000000002E-3</v>
      </c>
      <c r="T4">
        <v>8.0000000000000002E-3</v>
      </c>
      <c r="U4" s="8" t="s">
        <v>23</v>
      </c>
      <c r="V4">
        <v>8.0000000000000002E-3</v>
      </c>
      <c r="W4">
        <v>8.0000000000000002E-3</v>
      </c>
      <c r="X4">
        <v>8.0000000000000002E-3</v>
      </c>
      <c r="Y4" s="8" t="s">
        <v>23</v>
      </c>
      <c r="Z4">
        <v>8.0000000000000002E-3</v>
      </c>
      <c r="AA4">
        <v>8.0000000000000002E-3</v>
      </c>
      <c r="AB4">
        <v>8.0000000000000002E-3</v>
      </c>
    </row>
    <row r="5" spans="1:28" x14ac:dyDescent="0.2">
      <c r="A5" s="8" t="s">
        <v>24</v>
      </c>
      <c r="B5">
        <v>0.4</v>
      </c>
      <c r="C5">
        <v>0.4</v>
      </c>
      <c r="D5">
        <v>0.4</v>
      </c>
      <c r="E5" s="8" t="s">
        <v>24</v>
      </c>
      <c r="F5">
        <v>0.4</v>
      </c>
      <c r="G5">
        <v>0.4</v>
      </c>
      <c r="H5">
        <v>0.4</v>
      </c>
      <c r="I5" s="8" t="s">
        <v>24</v>
      </c>
      <c r="J5">
        <v>0.4</v>
      </c>
      <c r="K5">
        <v>0.4</v>
      </c>
      <c r="L5">
        <v>0.4</v>
      </c>
      <c r="M5" s="8" t="s">
        <v>24</v>
      </c>
      <c r="N5">
        <v>0.4</v>
      </c>
      <c r="O5">
        <v>0.4</v>
      </c>
      <c r="P5">
        <v>0.4</v>
      </c>
      <c r="Q5" s="8" t="s">
        <v>24</v>
      </c>
      <c r="R5">
        <v>0.4</v>
      </c>
      <c r="S5">
        <v>0.4</v>
      </c>
      <c r="T5">
        <v>0.4</v>
      </c>
      <c r="U5" s="8" t="s">
        <v>24</v>
      </c>
      <c r="V5">
        <v>0.4</v>
      </c>
      <c r="W5">
        <v>0.4</v>
      </c>
      <c r="X5">
        <v>0.4</v>
      </c>
      <c r="Y5" s="8" t="s">
        <v>24</v>
      </c>
      <c r="Z5">
        <v>0.4</v>
      </c>
      <c r="AA5">
        <v>0.4</v>
      </c>
      <c r="AB5">
        <v>0.4</v>
      </c>
    </row>
    <row r="6" spans="1:28" ht="17" thickBot="1" x14ac:dyDescent="0.25">
      <c r="A6" s="8" t="s">
        <v>25</v>
      </c>
      <c r="B6">
        <v>0.39</v>
      </c>
      <c r="C6">
        <v>0.39</v>
      </c>
      <c r="D6">
        <v>0.39</v>
      </c>
      <c r="E6" s="8" t="s">
        <v>25</v>
      </c>
      <c r="F6">
        <v>0.39</v>
      </c>
      <c r="G6">
        <v>0.39</v>
      </c>
      <c r="H6">
        <v>0.39</v>
      </c>
      <c r="I6" s="8" t="s">
        <v>25</v>
      </c>
      <c r="J6">
        <v>0.39</v>
      </c>
      <c r="K6">
        <v>0.39</v>
      </c>
      <c r="L6">
        <v>0.39</v>
      </c>
      <c r="M6" s="8" t="s">
        <v>25</v>
      </c>
      <c r="N6">
        <v>0.39</v>
      </c>
      <c r="O6">
        <v>0.39</v>
      </c>
      <c r="P6">
        <v>0.39</v>
      </c>
      <c r="Q6" s="8" t="s">
        <v>25</v>
      </c>
      <c r="R6">
        <v>0.39</v>
      </c>
      <c r="S6">
        <v>0.39</v>
      </c>
      <c r="T6">
        <v>0.39</v>
      </c>
      <c r="U6" s="8" t="s">
        <v>25</v>
      </c>
      <c r="V6">
        <v>0.39</v>
      </c>
      <c r="W6">
        <v>0.39</v>
      </c>
      <c r="X6">
        <v>0.39</v>
      </c>
      <c r="Y6" s="8" t="s">
        <v>25</v>
      </c>
      <c r="Z6">
        <v>0.39</v>
      </c>
      <c r="AA6">
        <v>0.39</v>
      </c>
      <c r="AB6">
        <v>0.39</v>
      </c>
    </row>
    <row r="7" spans="1:28" ht="17" thickBot="1" x14ac:dyDescent="0.25">
      <c r="A7" s="8" t="s">
        <v>26</v>
      </c>
      <c r="B7" s="12">
        <v>0.35</v>
      </c>
      <c r="C7" s="16">
        <v>0.35</v>
      </c>
      <c r="D7" s="16">
        <v>0.35</v>
      </c>
      <c r="E7" s="8" t="s">
        <v>26</v>
      </c>
      <c r="F7" s="12">
        <v>0.30499999999999999</v>
      </c>
      <c r="G7" s="16">
        <v>0.28999999999999998</v>
      </c>
      <c r="H7" s="16">
        <v>0.3</v>
      </c>
      <c r="I7" s="8" t="s">
        <v>26</v>
      </c>
      <c r="J7" s="12">
        <v>0.34499999999999997</v>
      </c>
      <c r="K7" s="16">
        <v>0.35</v>
      </c>
      <c r="L7" s="16">
        <v>0.34499999999999997</v>
      </c>
      <c r="M7" s="8" t="s">
        <v>26</v>
      </c>
      <c r="N7" s="12">
        <v>0.36</v>
      </c>
      <c r="O7" s="16">
        <v>0.36</v>
      </c>
      <c r="P7" s="16">
        <v>0.35499999999999998</v>
      </c>
      <c r="Q7" s="8" t="s">
        <v>26</v>
      </c>
      <c r="R7" s="12">
        <v>0.35</v>
      </c>
      <c r="S7" s="16">
        <v>0.35</v>
      </c>
      <c r="T7" s="16">
        <v>0.34499999999999997</v>
      </c>
      <c r="U7" s="8" t="s">
        <v>26</v>
      </c>
      <c r="V7" s="12">
        <v>0.36</v>
      </c>
      <c r="W7" s="16">
        <v>0.35499999999999998</v>
      </c>
      <c r="X7" s="16">
        <v>0.35499999999999998</v>
      </c>
      <c r="Y7" s="8" t="s">
        <v>26</v>
      </c>
      <c r="Z7" s="12">
        <v>0.17499999999999999</v>
      </c>
      <c r="AA7" s="16">
        <v>0.17</v>
      </c>
      <c r="AB7" s="16">
        <v>0.18</v>
      </c>
    </row>
    <row r="8" spans="1:28" x14ac:dyDescent="0.2">
      <c r="A8" s="8" t="s">
        <v>27</v>
      </c>
      <c r="B8">
        <f>B5*9.81*(B6-B7)</f>
        <v>0.15696000000000015</v>
      </c>
      <c r="C8">
        <f>C5*9.81*(C6-C7)</f>
        <v>0.15696000000000015</v>
      </c>
      <c r="D8">
        <f>D5*9.81*(D6-D7)</f>
        <v>0.15696000000000015</v>
      </c>
      <c r="E8" s="8" t="s">
        <v>27</v>
      </c>
      <c r="F8">
        <f>F5*9.81*(F6-F7)</f>
        <v>0.33354000000000011</v>
      </c>
      <c r="G8">
        <f>G5*9.81*(G6-G7)</f>
        <v>0.39240000000000019</v>
      </c>
      <c r="H8">
        <f>H5*9.81*(H6-H7)</f>
        <v>0.35316000000000014</v>
      </c>
      <c r="I8" s="8" t="s">
        <v>27</v>
      </c>
      <c r="J8">
        <f>J5*9.81*(J6-J7)</f>
        <v>0.17658000000000018</v>
      </c>
      <c r="K8">
        <f>K5*9.81*(K6-K7)</f>
        <v>0.15696000000000015</v>
      </c>
      <c r="L8">
        <f>L5*9.81*(L6-L7)</f>
        <v>0.17658000000000018</v>
      </c>
      <c r="M8" s="8" t="s">
        <v>27</v>
      </c>
      <c r="N8">
        <f>N5*9.81*(N6-N7)</f>
        <v>0.11772000000000012</v>
      </c>
      <c r="O8">
        <f>O5*9.81*(O6-O7)</f>
        <v>0.11772000000000012</v>
      </c>
      <c r="P8">
        <f>P5*9.81*(P6-P7)</f>
        <v>0.13734000000000013</v>
      </c>
      <c r="Q8" s="8" t="s">
        <v>27</v>
      </c>
      <c r="R8">
        <f>R5*9.81*(R6-R7)</f>
        <v>0.15696000000000015</v>
      </c>
      <c r="S8">
        <f>S5*9.81*(S6-S7)</f>
        <v>0.15696000000000015</v>
      </c>
      <c r="T8">
        <f>T5*9.81*(T6-T7)</f>
        <v>0.17658000000000018</v>
      </c>
      <c r="U8" s="8" t="s">
        <v>27</v>
      </c>
      <c r="V8">
        <f>V5*9.81*(V6-V7)</f>
        <v>0.11772000000000012</v>
      </c>
      <c r="W8">
        <f>W5*9.81*(W6-W7)</f>
        <v>0.13734000000000013</v>
      </c>
      <c r="X8">
        <f>X5*9.81*(X6-X7)</f>
        <v>0.13734000000000013</v>
      </c>
      <c r="Y8" s="8" t="s">
        <v>27</v>
      </c>
      <c r="Z8">
        <f>Z5*9.81*(Z6-Z7)</f>
        <v>0.84366000000000019</v>
      </c>
      <c r="AA8">
        <f>AA5*9.81*(AA6-AA7)</f>
        <v>0.86328000000000005</v>
      </c>
      <c r="AB8">
        <f>AB5*9.81*(AB6-AB7)</f>
        <v>0.82404000000000011</v>
      </c>
    </row>
    <row r="9" spans="1:28" x14ac:dyDescent="0.2">
      <c r="A9" s="8" t="s">
        <v>28</v>
      </c>
      <c r="B9" s="13">
        <f>B8/(1000*B3*B4)</f>
        <v>4.9050000000000047</v>
      </c>
      <c r="C9" s="13">
        <f>C8/(1000*C3*C4)</f>
        <v>4.9050000000000047</v>
      </c>
      <c r="D9" s="13">
        <f>D8/(1000*D3*D4)</f>
        <v>4.9050000000000047</v>
      </c>
      <c r="E9" s="8" t="s">
        <v>28</v>
      </c>
      <c r="F9" s="13">
        <f>F8/(1000*F3*F4)</f>
        <v>10.423125000000004</v>
      </c>
      <c r="G9" s="13">
        <f>G8/(1000*G3*G4)</f>
        <v>12.262500000000006</v>
      </c>
      <c r="H9" s="13">
        <f>H8/(1000*H3*H4)</f>
        <v>11.036250000000004</v>
      </c>
      <c r="I9" s="8" t="s">
        <v>28</v>
      </c>
      <c r="J9" s="13">
        <f>J8/(1000*J3*J4)</f>
        <v>5.5181250000000057</v>
      </c>
      <c r="K9" s="13">
        <f>K8/(1000*K3*K4)</f>
        <v>4.9050000000000047</v>
      </c>
      <c r="L9" s="13">
        <f>L8/(1000*L3*L4)</f>
        <v>5.5181250000000057</v>
      </c>
      <c r="M9" s="8" t="s">
        <v>28</v>
      </c>
      <c r="N9" s="13">
        <f>N8/(1000*N3*N4)</f>
        <v>3.6787500000000035</v>
      </c>
      <c r="O9" s="13">
        <f>O8/(1000*O3*O4)</f>
        <v>3.6787500000000035</v>
      </c>
      <c r="P9" s="13">
        <f>P8/(1000*P3*P4)</f>
        <v>4.2918750000000037</v>
      </c>
      <c r="Q9" s="8" t="s">
        <v>28</v>
      </c>
      <c r="R9" s="13">
        <f>R8/(1000*R3*R4)</f>
        <v>4.9050000000000047</v>
      </c>
      <c r="S9" s="13">
        <f>S8/(1000*S3*S4)</f>
        <v>4.9050000000000047</v>
      </c>
      <c r="T9" s="13">
        <f>T8/(1000*T3*T4)</f>
        <v>5.5181250000000057</v>
      </c>
      <c r="U9" s="8" t="s">
        <v>28</v>
      </c>
      <c r="V9" s="13">
        <f>V8/(1000*V3*V4)</f>
        <v>3.6787500000000035</v>
      </c>
      <c r="W9" s="13">
        <f>W8/(1000*W3*W4)</f>
        <v>4.2918750000000037</v>
      </c>
      <c r="X9" s="13">
        <f>X8/(1000*X3*X4)</f>
        <v>4.2918750000000037</v>
      </c>
      <c r="Y9" s="8" t="s">
        <v>28</v>
      </c>
      <c r="Z9" s="13">
        <f>Z8/(1000*Z3*Z4)</f>
        <v>26.364375000000006</v>
      </c>
      <c r="AA9" s="13">
        <f>AA8/(1000*AA3*AA4)</f>
        <v>26.977499999999999</v>
      </c>
      <c r="AB9" s="13">
        <f>AB8/(1000*AB3*AB4)</f>
        <v>25.751250000000002</v>
      </c>
    </row>
    <row r="12" spans="1:28" x14ac:dyDescent="0.2">
      <c r="A12" s="1" t="s">
        <v>0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28" x14ac:dyDescent="0.2">
      <c r="A13" s="1" t="s">
        <v>47</v>
      </c>
      <c r="B13" s="15">
        <f>AVERAGE(B9:D9)</f>
        <v>4.9050000000000047</v>
      </c>
      <c r="C13" s="15">
        <f>AVERAGE(F9:H9)</f>
        <v>11.240625000000003</v>
      </c>
      <c r="D13" s="15">
        <f>AVERAGE(J9:L9)</f>
        <v>5.3137500000000051</v>
      </c>
      <c r="E13" s="15">
        <f>AVERAGE(N9:P9)</f>
        <v>3.8831250000000033</v>
      </c>
      <c r="F13" s="15">
        <f>AVERAGE(R9:T9)</f>
        <v>5.1093750000000044</v>
      </c>
      <c r="G13" s="15">
        <f>AVERAGE(V9:X9)</f>
        <v>4.087500000000003</v>
      </c>
      <c r="H13" s="15">
        <f>AVERAGE(Z9:AB9)</f>
        <v>26.364374999999999</v>
      </c>
    </row>
    <row r="14" spans="1:28" x14ac:dyDescent="0.2">
      <c r="A14" s="6" t="s">
        <v>20</v>
      </c>
      <c r="B14">
        <f>STDEV(B9:D9)</f>
        <v>0</v>
      </c>
      <c r="C14">
        <f>STDEV(F9:H9)</f>
        <v>0.93656390765660102</v>
      </c>
      <c r="D14">
        <f>STDEV(J9:L9)</f>
        <v>0.35398788379688989</v>
      </c>
      <c r="E14">
        <f>STDEV(N9:P9)</f>
        <v>0.35398788379688934</v>
      </c>
      <c r="F14">
        <f>STDEV(R9:T9)</f>
        <v>0.35398788379688989</v>
      </c>
      <c r="G14">
        <f>STDEV(V9:X9)</f>
        <v>0.35398788379688934</v>
      </c>
      <c r="H14">
        <f>STDEV(Z9:AB9)</f>
        <v>0.61312499999999837</v>
      </c>
    </row>
  </sheetData>
  <mergeCells count="7">
    <mergeCell ref="V1:W1"/>
    <mergeCell ref="Z1:AA1"/>
    <mergeCell ref="B1:C1"/>
    <mergeCell ref="F1:G1"/>
    <mergeCell ref="J1:K1"/>
    <mergeCell ref="N1:O1"/>
    <mergeCell ref="R1:S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4B47-62CF-CD43-81A8-74034EC58C80}">
  <dimension ref="A1:H55"/>
  <sheetViews>
    <sheetView topLeftCell="A45" zoomScale="150" workbookViewId="0">
      <selection activeCell="H59" sqref="H59"/>
    </sheetView>
  </sheetViews>
  <sheetFormatPr baseColWidth="10" defaultRowHeight="16" x14ac:dyDescent="0.2"/>
  <cols>
    <col min="1" max="1" width="16.6640625" customWidth="1"/>
    <col min="3" max="3" width="18" customWidth="1"/>
    <col min="4" max="4" width="15.5" customWidth="1"/>
    <col min="5" max="5" width="17.33203125" customWidth="1"/>
    <col min="7" max="7" width="11.6640625" bestFit="1" customWidth="1"/>
  </cols>
  <sheetData>
    <row r="1" spans="1:8" x14ac:dyDescent="0.2">
      <c r="A1" t="s">
        <v>34</v>
      </c>
      <c r="B1" t="s">
        <v>35</v>
      </c>
      <c r="C1" t="s">
        <v>36</v>
      </c>
      <c r="D1" t="s">
        <v>39</v>
      </c>
      <c r="F1" t="s">
        <v>40</v>
      </c>
    </row>
    <row r="2" spans="1:8" x14ac:dyDescent="0.2">
      <c r="A2">
        <v>1</v>
      </c>
      <c r="B2">
        <v>0.30199999999999999</v>
      </c>
      <c r="C2">
        <f>B2*9.81</f>
        <v>2.9626200000000003</v>
      </c>
      <c r="D2">
        <f>$C$2</f>
        <v>2.9626200000000003</v>
      </c>
      <c r="F2" t="s">
        <v>44</v>
      </c>
      <c r="G2">
        <v>4</v>
      </c>
    </row>
    <row r="3" spans="1:8" x14ac:dyDescent="0.2">
      <c r="A3">
        <v>2</v>
      </c>
      <c r="B3">
        <v>0.28699999999999998</v>
      </c>
      <c r="C3">
        <f>B3*9.81</f>
        <v>2.8154699999999999</v>
      </c>
      <c r="D3">
        <f>$D$2+$C$3</f>
        <v>5.7780900000000006</v>
      </c>
      <c r="F3" t="s">
        <v>43</v>
      </c>
      <c r="G3">
        <v>12</v>
      </c>
    </row>
    <row r="4" spans="1:8" x14ac:dyDescent="0.2">
      <c r="A4">
        <v>3</v>
      </c>
      <c r="B4">
        <v>0.30299999999999999</v>
      </c>
      <c r="C4">
        <f>B4*9.81</f>
        <v>2.9724300000000001</v>
      </c>
      <c r="D4">
        <f>$D$3+$C$4</f>
        <v>8.7505200000000016</v>
      </c>
      <c r="F4" t="s">
        <v>42</v>
      </c>
      <c r="G4">
        <v>100</v>
      </c>
    </row>
    <row r="5" spans="1:8" x14ac:dyDescent="0.2">
      <c r="A5">
        <v>4</v>
      </c>
      <c r="B5">
        <v>0.30199999999999999</v>
      </c>
      <c r="C5">
        <f>B5*9.81</f>
        <v>2.9626200000000003</v>
      </c>
      <c r="D5">
        <f>$D$4+$C$5</f>
        <v>11.713140000000003</v>
      </c>
      <c r="F5" t="s">
        <v>45</v>
      </c>
      <c r="G5">
        <f>(G4^3)/(4*G2^3*G3)</f>
        <v>325.52083333333331</v>
      </c>
    </row>
    <row r="10" spans="1:8" x14ac:dyDescent="0.2">
      <c r="A10" t="s">
        <v>15</v>
      </c>
      <c r="C10" t="s">
        <v>37</v>
      </c>
      <c r="D10" t="s">
        <v>36</v>
      </c>
      <c r="E10" t="s">
        <v>41</v>
      </c>
      <c r="G10" t="s">
        <v>46</v>
      </c>
      <c r="H10" t="s">
        <v>20</v>
      </c>
    </row>
    <row r="11" spans="1:8" x14ac:dyDescent="0.2">
      <c r="B11">
        <v>1</v>
      </c>
      <c r="C11">
        <v>0.28000000000000003</v>
      </c>
      <c r="D11">
        <f>D2</f>
        <v>2.9626200000000003</v>
      </c>
      <c r="E11">
        <f>D11/C11*G5</f>
        <v>3444.2661830357138</v>
      </c>
      <c r="G11" s="17">
        <f>AVERAGE(E11:E14)</f>
        <v>3223.7969324561568</v>
      </c>
      <c r="H11">
        <f>STDEV(E11:E14)</f>
        <v>147.49547086424113</v>
      </c>
    </row>
    <row r="12" spans="1:8" x14ac:dyDescent="0.2">
      <c r="B12">
        <v>2</v>
      </c>
      <c r="C12">
        <v>0.6</v>
      </c>
      <c r="D12">
        <f>D3</f>
        <v>5.7780900000000006</v>
      </c>
      <c r="E12">
        <f>D12/C12*G5</f>
        <v>3134.8144531250005</v>
      </c>
    </row>
    <row r="13" spans="1:8" x14ac:dyDescent="0.2">
      <c r="B13">
        <v>3</v>
      </c>
      <c r="C13">
        <v>0.9</v>
      </c>
      <c r="D13">
        <f>D4</f>
        <v>8.7505200000000016</v>
      </c>
      <c r="E13">
        <f>D13/C13*G5</f>
        <v>3164.9739583333335</v>
      </c>
    </row>
    <row r="14" spans="1:8" x14ac:dyDescent="0.2">
      <c r="B14">
        <v>4</v>
      </c>
      <c r="C14">
        <v>1.21</v>
      </c>
      <c r="D14">
        <f>D5</f>
        <v>11.713140000000003</v>
      </c>
      <c r="E14">
        <f>D14/C14*G5</f>
        <v>3151.1331353305791</v>
      </c>
    </row>
    <row r="16" spans="1:8" x14ac:dyDescent="0.2">
      <c r="A16" t="s">
        <v>19</v>
      </c>
    </row>
    <row r="17" spans="1:8" x14ac:dyDescent="0.2">
      <c r="B17">
        <v>1</v>
      </c>
      <c r="C17">
        <v>0.43</v>
      </c>
      <c r="D17">
        <f>D2</f>
        <v>2.9626200000000003</v>
      </c>
      <c r="E17">
        <f>D17/C17*G5</f>
        <v>2242.7779796511627</v>
      </c>
      <c r="G17" s="17">
        <f>AVERAGE(E17:E20)</f>
        <v>2154.0273644538752</v>
      </c>
      <c r="H17">
        <f>STDEV(E17:E20)</f>
        <v>60.447004717099531</v>
      </c>
    </row>
    <row r="18" spans="1:8" x14ac:dyDescent="0.2">
      <c r="B18">
        <v>2</v>
      </c>
      <c r="C18">
        <v>0.89</v>
      </c>
      <c r="D18">
        <f>D3</f>
        <v>5.7780900000000006</v>
      </c>
      <c r="E18">
        <f>D18/C18*G5</f>
        <v>2113.358058286517</v>
      </c>
    </row>
    <row r="19" spans="1:8" x14ac:dyDescent="0.2">
      <c r="B19">
        <v>3</v>
      </c>
      <c r="C19">
        <v>1.33</v>
      </c>
      <c r="D19">
        <f>D4</f>
        <v>8.7505200000000016</v>
      </c>
      <c r="E19">
        <f>D19/C19*G5</f>
        <v>2141.7117011278197</v>
      </c>
    </row>
    <row r="20" spans="1:8" x14ac:dyDescent="0.2">
      <c r="B20">
        <v>4</v>
      </c>
      <c r="C20">
        <v>1.8</v>
      </c>
      <c r="D20">
        <f>D5</f>
        <v>11.713140000000003</v>
      </c>
      <c r="E20">
        <f>D20/C20*G5</f>
        <v>2118.2617187500005</v>
      </c>
    </row>
    <row r="22" spans="1:8" x14ac:dyDescent="0.2">
      <c r="A22" t="s">
        <v>18</v>
      </c>
    </row>
    <row r="23" spans="1:8" x14ac:dyDescent="0.2">
      <c r="B23">
        <v>1</v>
      </c>
      <c r="C23">
        <v>0.48</v>
      </c>
      <c r="D23">
        <f>D2</f>
        <v>2.9626200000000003</v>
      </c>
      <c r="E23">
        <f>D23/C23*G5</f>
        <v>2009.1552734375002</v>
      </c>
      <c r="G23" s="17">
        <f>AVERAGE(E23:E26)</f>
        <v>2002.2041452538817</v>
      </c>
      <c r="H23">
        <f>STDEV(E23:E26)</f>
        <v>7.66175234641379</v>
      </c>
    </row>
    <row r="24" spans="1:8" x14ac:dyDescent="0.2">
      <c r="B24">
        <v>2</v>
      </c>
      <c r="C24">
        <v>0.94</v>
      </c>
      <c r="D24">
        <f>D3</f>
        <v>5.7780900000000006</v>
      </c>
      <c r="E24">
        <f>D24/C24*G5</f>
        <v>2000.9453956117025</v>
      </c>
    </row>
    <row r="25" spans="1:8" x14ac:dyDescent="0.2">
      <c r="B25">
        <v>3</v>
      </c>
      <c r="C25">
        <v>1.43</v>
      </c>
      <c r="D25">
        <f>D4</f>
        <v>8.7505200000000016</v>
      </c>
      <c r="E25">
        <f>D25/C25*G5</f>
        <v>1991.9416520979025</v>
      </c>
    </row>
    <row r="26" spans="1:8" x14ac:dyDescent="0.2">
      <c r="B26">
        <v>4</v>
      </c>
      <c r="C26">
        <v>1.9</v>
      </c>
      <c r="D26">
        <f>D5</f>
        <v>11.713140000000003</v>
      </c>
      <c r="E26">
        <f>D26/C26*G5</f>
        <v>2006.7742598684215</v>
      </c>
    </row>
    <row r="28" spans="1:8" x14ac:dyDescent="0.2">
      <c r="A28" t="s">
        <v>10</v>
      </c>
    </row>
    <row r="29" spans="1:8" x14ac:dyDescent="0.2">
      <c r="B29">
        <v>1</v>
      </c>
      <c r="C29">
        <v>0.2</v>
      </c>
      <c r="D29">
        <f>$C$2</f>
        <v>2.9626200000000003</v>
      </c>
      <c r="E29">
        <f>D29/C29*$G$5</f>
        <v>4821.97265625</v>
      </c>
      <c r="G29" s="17">
        <f>AVERAGE(E29:E32)</f>
        <v>4051.8073715148676</v>
      </c>
      <c r="H29">
        <f>STDEV(E29:E32)</f>
        <v>555.45256942124172</v>
      </c>
    </row>
    <row r="30" spans="1:8" x14ac:dyDescent="0.2">
      <c r="B30">
        <v>2</v>
      </c>
      <c r="C30">
        <v>0.46</v>
      </c>
      <c r="D30">
        <f>$D$2+$C$3</f>
        <v>5.7780900000000006</v>
      </c>
      <c r="E30">
        <f t="shared" ref="E30:E50" si="0">D30/C30*$G$5</f>
        <v>4088.8884171195655</v>
      </c>
    </row>
    <row r="31" spans="1:8" x14ac:dyDescent="0.2">
      <c r="B31">
        <v>3</v>
      </c>
      <c r="C31">
        <v>0.77</v>
      </c>
      <c r="D31">
        <f>$D$3+$C$4</f>
        <v>8.7505200000000016</v>
      </c>
      <c r="E31">
        <f t="shared" si="0"/>
        <v>3699.3202110389616</v>
      </c>
    </row>
    <row r="32" spans="1:8" x14ac:dyDescent="0.2">
      <c r="B32">
        <v>4</v>
      </c>
      <c r="C32">
        <v>1.06</v>
      </c>
      <c r="D32">
        <f>$D$4+$C$5</f>
        <v>11.713140000000003</v>
      </c>
      <c r="E32">
        <f t="shared" si="0"/>
        <v>3597.0482016509436</v>
      </c>
    </row>
    <row r="34" spans="1:8" x14ac:dyDescent="0.2">
      <c r="A34" t="s">
        <v>38</v>
      </c>
    </row>
    <row r="35" spans="1:8" x14ac:dyDescent="0.2">
      <c r="B35">
        <v>1</v>
      </c>
      <c r="C35">
        <v>0.45</v>
      </c>
      <c r="D35">
        <f>$C$2</f>
        <v>2.9626200000000003</v>
      </c>
      <c r="E35">
        <f t="shared" si="0"/>
        <v>2143.0989583333335</v>
      </c>
      <c r="G35" s="17">
        <f>AVERAGE(E35:E38)</f>
        <v>2176.11663826517</v>
      </c>
      <c r="H35">
        <f>STDEV(E35:E38)</f>
        <v>29.132522883827949</v>
      </c>
    </row>
    <row r="36" spans="1:8" x14ac:dyDescent="0.2">
      <c r="B36">
        <v>2</v>
      </c>
      <c r="C36">
        <v>0.87</v>
      </c>
      <c r="D36">
        <f>$D$2+$C$3</f>
        <v>5.7780900000000006</v>
      </c>
      <c r="E36">
        <f t="shared" si="0"/>
        <v>2161.9410021551726</v>
      </c>
    </row>
    <row r="37" spans="1:8" x14ac:dyDescent="0.2">
      <c r="B37">
        <v>3</v>
      </c>
      <c r="C37">
        <v>1.29</v>
      </c>
      <c r="D37">
        <f>$D$3+$C$4</f>
        <v>8.7505200000000016</v>
      </c>
      <c r="E37">
        <f t="shared" si="0"/>
        <v>2208.1213662790701</v>
      </c>
    </row>
    <row r="38" spans="1:8" x14ac:dyDescent="0.2">
      <c r="B38">
        <v>4</v>
      </c>
      <c r="C38">
        <v>1.74</v>
      </c>
      <c r="D38">
        <f>$D$4+$C$5</f>
        <v>11.713140000000003</v>
      </c>
      <c r="E38">
        <f t="shared" si="0"/>
        <v>2191.3052262931037</v>
      </c>
    </row>
    <row r="40" spans="1:8" x14ac:dyDescent="0.2">
      <c r="A40" t="s">
        <v>11</v>
      </c>
    </row>
    <row r="41" spans="1:8" x14ac:dyDescent="0.2">
      <c r="B41">
        <v>1</v>
      </c>
      <c r="C41">
        <v>0.38</v>
      </c>
      <c r="D41">
        <f>$C$2</f>
        <v>2.9626200000000003</v>
      </c>
      <c r="E41">
        <f t="shared" si="0"/>
        <v>2537.8803453947367</v>
      </c>
      <c r="G41" s="17">
        <f>AVERAGE(E41:E44)</f>
        <v>2391.0999755906646</v>
      </c>
      <c r="H41">
        <f>STDEV(E41:E44)</f>
        <v>102.07839710687134</v>
      </c>
    </row>
    <row r="42" spans="1:8" x14ac:dyDescent="0.2">
      <c r="B42">
        <v>2</v>
      </c>
      <c r="C42">
        <v>0.79</v>
      </c>
      <c r="D42">
        <f>$D$2+$C$3</f>
        <v>5.7780900000000006</v>
      </c>
      <c r="E42">
        <f t="shared" si="0"/>
        <v>2380.8717365506327</v>
      </c>
    </row>
    <row r="43" spans="1:8" x14ac:dyDescent="0.2">
      <c r="B43">
        <v>3</v>
      </c>
      <c r="C43">
        <v>1.22</v>
      </c>
      <c r="D43">
        <f>$D$3+$C$4</f>
        <v>8.7505200000000016</v>
      </c>
      <c r="E43">
        <f t="shared" si="0"/>
        <v>2334.8168545081971</v>
      </c>
    </row>
    <row r="44" spans="1:8" x14ac:dyDescent="0.2">
      <c r="B44">
        <v>4</v>
      </c>
      <c r="C44">
        <v>1.65</v>
      </c>
      <c r="D44">
        <f>$D$4+$C$5</f>
        <v>11.713140000000003</v>
      </c>
      <c r="E44">
        <f t="shared" si="0"/>
        <v>2310.8309659090914</v>
      </c>
    </row>
    <row r="46" spans="1:8" x14ac:dyDescent="0.2">
      <c r="A46" t="s">
        <v>12</v>
      </c>
    </row>
    <row r="47" spans="1:8" x14ac:dyDescent="0.2">
      <c r="B47">
        <v>1</v>
      </c>
      <c r="C47">
        <v>0.53</v>
      </c>
      <c r="D47">
        <f>$C$2</f>
        <v>2.9626200000000003</v>
      </c>
      <c r="E47">
        <f t="shared" si="0"/>
        <v>1819.6123231132076</v>
      </c>
      <c r="G47" s="17">
        <f>AVERAGE(E47:E50)</f>
        <v>1840.4205700578323</v>
      </c>
      <c r="H47">
        <f>STDEV(E47:E50)</f>
        <v>24.274272903981601</v>
      </c>
    </row>
    <row r="48" spans="1:8" x14ac:dyDescent="0.2">
      <c r="B48">
        <v>2</v>
      </c>
      <c r="C48">
        <v>1.03</v>
      </c>
      <c r="D48">
        <f>$D$2+$C$3</f>
        <v>5.7780900000000006</v>
      </c>
      <c r="E48">
        <f t="shared" si="0"/>
        <v>1826.1055066747574</v>
      </c>
    </row>
    <row r="49" spans="1:8" x14ac:dyDescent="0.2">
      <c r="B49">
        <v>3</v>
      </c>
      <c r="C49">
        <v>1.52</v>
      </c>
      <c r="D49">
        <f>$D$3+$C$4</f>
        <v>8.7505200000000016</v>
      </c>
      <c r="E49">
        <f t="shared" si="0"/>
        <v>1873.9977384868423</v>
      </c>
    </row>
    <row r="50" spans="1:8" x14ac:dyDescent="0.2">
      <c r="B50">
        <v>4</v>
      </c>
      <c r="C50">
        <v>2.0699999999999998</v>
      </c>
      <c r="D50">
        <f>$D$4+$C$5</f>
        <v>11.713140000000003</v>
      </c>
      <c r="E50">
        <f t="shared" si="0"/>
        <v>1841.9667119565222</v>
      </c>
    </row>
    <row r="53" spans="1:8" x14ac:dyDescent="0.2">
      <c r="A53" t="s">
        <v>0</v>
      </c>
      <c r="B53" t="s">
        <v>13</v>
      </c>
      <c r="C53" t="s">
        <v>14</v>
      </c>
      <c r="D53" t="s">
        <v>15</v>
      </c>
      <c r="E53" t="s">
        <v>16</v>
      </c>
      <c r="F53" t="s">
        <v>17</v>
      </c>
      <c r="G53" t="s">
        <v>18</v>
      </c>
      <c r="H53" t="s">
        <v>19</v>
      </c>
    </row>
    <row r="54" spans="1:8" x14ac:dyDescent="0.2">
      <c r="A54" t="s">
        <v>41</v>
      </c>
      <c r="B54" s="18">
        <f>G29</f>
        <v>4051.8073715148676</v>
      </c>
      <c r="C54" s="18">
        <f>G41</f>
        <v>2391.0999755906646</v>
      </c>
      <c r="D54" s="18">
        <f>G11</f>
        <v>3223.7969324561568</v>
      </c>
      <c r="E54" s="18">
        <f>G35</f>
        <v>2176.11663826517</v>
      </c>
      <c r="F54" s="18">
        <f>G47</f>
        <v>1840.4205700578323</v>
      </c>
      <c r="G54" s="18">
        <f>G23</f>
        <v>2002.2041452538817</v>
      </c>
      <c r="H54" s="18">
        <f>G17</f>
        <v>2154.0273644538752</v>
      </c>
    </row>
    <row r="55" spans="1:8" x14ac:dyDescent="0.2">
      <c r="A55" t="s">
        <v>20</v>
      </c>
      <c r="B55">
        <f>H29</f>
        <v>555.45256942124172</v>
      </c>
      <c r="C55">
        <f>H41</f>
        <v>102.07839710687134</v>
      </c>
      <c r="D55">
        <f>H11</f>
        <v>147.49547086424113</v>
      </c>
      <c r="E55">
        <f>H35</f>
        <v>29.132522883827949</v>
      </c>
      <c r="F55">
        <f>H47</f>
        <v>24.274272903981601</v>
      </c>
      <c r="G55">
        <f>H23</f>
        <v>7.66175234641379</v>
      </c>
      <c r="H55">
        <f>H17</f>
        <v>60.447004717099531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488F-9C92-BC4B-AE34-00DD52E5EA36}">
  <dimension ref="A1:H2"/>
  <sheetViews>
    <sheetView zoomScale="200" zoomScaleNormal="154" workbookViewId="0">
      <selection activeCell="E8" sqref="E8"/>
    </sheetView>
  </sheetViews>
  <sheetFormatPr baseColWidth="10" defaultRowHeight="16" x14ac:dyDescent="0.2"/>
  <cols>
    <col min="1" max="1" width="13.33203125" customWidth="1"/>
    <col min="2" max="2" width="21.1640625" customWidth="1"/>
    <col min="3" max="3" width="21.83203125" customWidth="1"/>
    <col min="4" max="4" width="20.6640625" customWidth="1"/>
    <col min="5" max="5" width="22.6640625" customWidth="1"/>
    <col min="6" max="6" width="19.33203125" customWidth="1"/>
    <col min="7" max="7" width="24.5" customWidth="1"/>
    <col min="8" max="8" width="21" customWidth="1"/>
  </cols>
  <sheetData>
    <row r="1" spans="1:8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">
      <c r="A2" t="s">
        <v>29</v>
      </c>
      <c r="B2" s="7">
        <v>20.56</v>
      </c>
      <c r="C2" s="7">
        <v>19.989999999999998</v>
      </c>
      <c r="D2" s="7">
        <v>29.99</v>
      </c>
      <c r="E2" s="7">
        <v>27.44</v>
      </c>
      <c r="F2" s="7">
        <v>29.99</v>
      </c>
      <c r="G2" s="7">
        <v>29.99</v>
      </c>
      <c r="H2" s="7">
        <v>35.28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08D5-8D32-B34E-A739-16945C884761}">
  <dimension ref="A1:J8"/>
  <sheetViews>
    <sheetView zoomScale="163" zoomScaleNormal="163" workbookViewId="0">
      <selection activeCell="D14" sqref="D14"/>
    </sheetView>
  </sheetViews>
  <sheetFormatPr baseColWidth="10" defaultRowHeight="16" x14ac:dyDescent="0.2"/>
  <cols>
    <col min="1" max="1" width="21" customWidth="1"/>
    <col min="2" max="2" width="13.83203125" customWidth="1"/>
    <col min="3" max="3" width="11.6640625" customWidth="1"/>
    <col min="4" max="4" width="17.83203125" customWidth="1"/>
    <col min="5" max="5" width="14" customWidth="1"/>
    <col min="6" max="6" width="21.6640625" customWidth="1"/>
    <col min="7" max="7" width="18.6640625" customWidth="1"/>
    <col min="8" max="8" width="9.1640625" customWidth="1"/>
    <col min="9" max="9" width="16.6640625" customWidth="1"/>
    <col min="10" max="10" width="27.33203125" customWidth="1"/>
  </cols>
  <sheetData>
    <row r="1" spans="1:10" x14ac:dyDescent="0.2">
      <c r="A1" s="6" t="s">
        <v>0</v>
      </c>
      <c r="B1" s="6" t="s">
        <v>48</v>
      </c>
      <c r="C1" s="6" t="s">
        <v>29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41</v>
      </c>
      <c r="J1" s="6" t="s">
        <v>54</v>
      </c>
    </row>
    <row r="2" spans="1:10" x14ac:dyDescent="0.2">
      <c r="A2" t="s">
        <v>10</v>
      </c>
      <c r="B2" t="s">
        <v>60</v>
      </c>
      <c r="C2">
        <v>20.56</v>
      </c>
      <c r="D2" t="s">
        <v>63</v>
      </c>
      <c r="E2" t="s">
        <v>64</v>
      </c>
      <c r="F2">
        <v>59</v>
      </c>
      <c r="G2">
        <v>42</v>
      </c>
      <c r="H2">
        <v>55</v>
      </c>
      <c r="I2">
        <v>4052</v>
      </c>
      <c r="J2">
        <v>4.9000000000000004</v>
      </c>
    </row>
    <row r="3" spans="1:10" x14ac:dyDescent="0.2">
      <c r="A3" t="s">
        <v>55</v>
      </c>
      <c r="B3" t="s">
        <v>61</v>
      </c>
      <c r="C3">
        <v>19.989999999999998</v>
      </c>
      <c r="D3" t="s">
        <v>65</v>
      </c>
      <c r="E3" t="s">
        <v>66</v>
      </c>
      <c r="F3">
        <v>33</v>
      </c>
      <c r="G3">
        <v>12</v>
      </c>
      <c r="H3">
        <v>60</v>
      </c>
      <c r="I3">
        <v>2391</v>
      </c>
      <c r="J3">
        <v>11.2</v>
      </c>
    </row>
    <row r="4" spans="1:10" x14ac:dyDescent="0.2">
      <c r="A4" t="s">
        <v>56</v>
      </c>
      <c r="B4" t="s">
        <v>62</v>
      </c>
      <c r="C4">
        <v>29.99</v>
      </c>
      <c r="D4" t="s">
        <v>67</v>
      </c>
      <c r="E4" t="s">
        <v>68</v>
      </c>
      <c r="F4">
        <v>61</v>
      </c>
      <c r="G4">
        <v>33</v>
      </c>
      <c r="H4">
        <v>55</v>
      </c>
      <c r="I4">
        <v>3224</v>
      </c>
      <c r="J4">
        <v>5.3</v>
      </c>
    </row>
    <row r="5" spans="1:10" x14ac:dyDescent="0.2">
      <c r="A5" t="s">
        <v>57</v>
      </c>
      <c r="B5" t="s">
        <v>60</v>
      </c>
      <c r="C5">
        <v>27.44</v>
      </c>
      <c r="D5" t="s">
        <v>63</v>
      </c>
      <c r="E5" t="s">
        <v>64</v>
      </c>
      <c r="F5">
        <v>55</v>
      </c>
      <c r="G5">
        <v>29</v>
      </c>
      <c r="H5">
        <v>70</v>
      </c>
      <c r="I5">
        <v>2176</v>
      </c>
      <c r="J5">
        <v>3.9</v>
      </c>
    </row>
    <row r="6" spans="1:10" x14ac:dyDescent="0.2">
      <c r="A6" t="s">
        <v>12</v>
      </c>
      <c r="B6" t="s">
        <v>61</v>
      </c>
      <c r="C6">
        <v>29.99</v>
      </c>
      <c r="D6" t="s">
        <v>65</v>
      </c>
      <c r="E6" t="s">
        <v>66</v>
      </c>
      <c r="F6">
        <v>51</v>
      </c>
      <c r="G6">
        <v>31</v>
      </c>
      <c r="H6">
        <v>70</v>
      </c>
      <c r="I6">
        <v>1840</v>
      </c>
      <c r="J6">
        <v>5.0999999999999996</v>
      </c>
    </row>
    <row r="7" spans="1:10" x14ac:dyDescent="0.2">
      <c r="A7" t="s">
        <v>58</v>
      </c>
      <c r="B7" t="s">
        <v>62</v>
      </c>
      <c r="C7">
        <v>29.99</v>
      </c>
      <c r="D7" t="s">
        <v>67</v>
      </c>
      <c r="E7" t="s">
        <v>66</v>
      </c>
      <c r="F7">
        <v>47</v>
      </c>
      <c r="G7">
        <v>26</v>
      </c>
      <c r="H7">
        <v>65</v>
      </c>
      <c r="I7">
        <v>2002</v>
      </c>
      <c r="J7">
        <v>4.0999999999999996</v>
      </c>
    </row>
    <row r="8" spans="1:10" x14ac:dyDescent="0.2">
      <c r="A8" t="s">
        <v>59</v>
      </c>
      <c r="B8" t="s">
        <v>62</v>
      </c>
      <c r="C8">
        <v>35.28</v>
      </c>
      <c r="D8" t="s">
        <v>67</v>
      </c>
      <c r="E8" t="s">
        <v>66</v>
      </c>
      <c r="F8">
        <v>46</v>
      </c>
      <c r="G8">
        <v>18</v>
      </c>
      <c r="H8">
        <v>90</v>
      </c>
      <c r="I8">
        <v>2154</v>
      </c>
      <c r="J8">
        <v>26.4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Zugversuch XY</vt:lpstr>
      <vt:lpstr>Zugversuch Z</vt:lpstr>
      <vt:lpstr>TempTest</vt:lpstr>
      <vt:lpstr>Kerbschlagbiegeversuch alt</vt:lpstr>
      <vt:lpstr>Kerbschlagbiegeversuch Take 2</vt:lpstr>
      <vt:lpstr>3-Punkt-Biegeversuch</vt:lpstr>
      <vt:lpstr>Preis</vt:lpstr>
      <vt:lpstr>Übersichtstabelle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Wegener</dc:creator>
  <cp:lastModifiedBy>Jan Wegener</cp:lastModifiedBy>
  <dcterms:created xsi:type="dcterms:W3CDTF">2023-06-01T08:17:10Z</dcterms:created>
  <dcterms:modified xsi:type="dcterms:W3CDTF">2023-08-24T07:47:08Z</dcterms:modified>
</cp:coreProperties>
</file>