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3.png" ContentType="image/png"/>
  <Override PartName="/xl/media/image2.png" ContentType="image/png"/>
  <Override PartName="/xl/media/image4.png" ContentType="image/png"/>
  <Override PartName="/xl/media/image5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<sst xmlns="http://schemas.openxmlformats.org/spreadsheetml/2006/main" count="101" uniqueCount="101">
  <si>
    <t xml:space="preserve">Nivo Igrača</t>
  </si>
  <si>
    <t xml:space="preserve">Potreban kumulativan xp</t>
  </si>
  <si>
    <t xml:space="preserve">Koeficijenti</t>
  </si>
  <si>
    <t xml:space="preserve">Potreban xp za lvl</t>
  </si>
  <si>
    <t xml:space="preserve">Maksimalna energija po nivou</t>
  </si>
  <si>
    <t xml:space="preserve">Energija po kampanji</t>
  </si>
  <si>
    <t xml:space="preserve">Max/Po kampanji</t>
  </si>
  <si>
    <t xml:space="preserve">Broj sesija*</t>
  </si>
  <si>
    <t xml:space="preserve">Xp za lvl po sesiji</t>
  </si>
  <si>
    <t xml:space="preserve">Broj kampanja</t>
  </si>
  <si>
    <t xml:space="preserve">Prosečan xp po kampanji</t>
  </si>
  <si>
    <t xml:space="preserve">Nivo Kampanje</t>
  </si>
  <si>
    <t xml:space="preserve">Lvl koji igrač mora da bude da bi pristupio nivou kampanje</t>
  </si>
  <si>
    <t xml:space="preserve"> Nivo Kampanje</t>
  </si>
  <si>
    <t xml:space="preserve">Lvl koji igrač mora da bude</t>
  </si>
  <si>
    <t xml:space="preserve">Gold koji igrač dobija po kampanji u odnosu na nivo igrača</t>
  </si>
  <si>
    <t xml:space="preserve">Nivo igrača</t>
  </si>
  <si>
    <t xml:space="preserve">Ukupan gold</t>
  </si>
  <si>
    <t xml:space="preserve">Nivoi heroja</t>
  </si>
  <si>
    <t xml:space="preserve">Potreban gold da se leveluje heroj</t>
  </si>
  <si>
    <t xml:space="preserve">DMG po lvl-u heroja</t>
  </si>
  <si>
    <t xml:space="preserve">Health po lvl-u heroja</t>
  </si>
  <si>
    <t xml:space="preserve">Cenovnik energije</t>
  </si>
  <si>
    <t xml:space="preserve">Količina energije </t>
  </si>
  <si>
    <t xml:space="preserve">Cena u gem-ovima</t>
  </si>
  <si>
    <t xml:space="preserve">Cena jedne energije(u gemovima)</t>
  </si>
  <si>
    <t xml:space="preserve">Fibonačijev niz * 0.85</t>
  </si>
  <si>
    <t xml:space="preserve">Aritmetička progresija *0.8</t>
  </si>
  <si>
    <t xml:space="preserve">Aritmetička progresija *0.75</t>
  </si>
  <si>
    <t xml:space="preserve">Aritmetička progresija *0.7</t>
  </si>
  <si>
    <t xml:space="preserve">modifikovan fibonačijev niz</t>
  </si>
  <si>
    <t xml:space="preserve">2-4</t>
  </si>
  <si>
    <t xml:space="preserve">5-8</t>
  </si>
  <si>
    <t xml:space="preserve">9-14</t>
  </si>
  <si>
    <t xml:space="preserve">15-21</t>
  </si>
  <si>
    <t xml:space="preserve">22-31</t>
  </si>
  <si>
    <t xml:space="preserve">Količina gemova</t>
  </si>
  <si>
    <t xml:space="preserve">Cena  </t>
  </si>
  <si>
    <t xml:space="preserve">Cena jednog gema</t>
  </si>
  <si>
    <t xml:space="preserve">32-34</t>
  </si>
  <si>
    <t xml:space="preserve">35-38</t>
  </si>
  <si>
    <t xml:space="preserve">39-43</t>
  </si>
  <si>
    <t xml:space="preserve">usporena aritmetička progresija</t>
  </si>
  <si>
    <t xml:space="preserve">koeficijent 0.7</t>
  </si>
  <si>
    <t xml:space="preserve">44-49</t>
  </si>
  <si>
    <t xml:space="preserve">50-56</t>
  </si>
  <si>
    <t xml:space="preserve">57-64</t>
  </si>
  <si>
    <t xml:space="preserve">65-73</t>
  </si>
  <si>
    <t xml:space="preserve">74-82</t>
  </si>
  <si>
    <t xml:space="preserve">83-92</t>
  </si>
  <si>
    <t xml:space="preserve">93-103</t>
  </si>
  <si>
    <t xml:space="preserve">104-116</t>
  </si>
  <si>
    <t xml:space="preserve">117-130</t>
  </si>
  <si>
    <t xml:space="preserve">131-144</t>
  </si>
  <si>
    <t xml:space="preserve">145-157</t>
  </si>
  <si>
    <t xml:space="preserve">158-169</t>
  </si>
  <si>
    <t xml:space="preserve">170-179</t>
  </si>
  <si>
    <t xml:space="preserve">180-189</t>
  </si>
  <si>
    <t xml:space="preserve">190-200</t>
  </si>
  <si>
    <t xml:space="preserve">201-213</t>
  </si>
  <si>
    <t xml:space="preserve">214-226</t>
  </si>
  <si>
    <t xml:space="preserve">227-240</t>
  </si>
  <si>
    <t xml:space="preserve">241-255</t>
  </si>
  <si>
    <t xml:space="preserve">s</t>
  </si>
  <si>
    <t xml:space="preserve">256-280</t>
  </si>
  <si>
    <t xml:space="preserve">281-293</t>
  </si>
  <si>
    <t xml:space="preserve">294-306</t>
  </si>
  <si>
    <t xml:space="preserve">307-316</t>
  </si>
  <si>
    <t xml:space="preserve">317-326</t>
  </si>
  <si>
    <t xml:space="preserve">327-337</t>
  </si>
  <si>
    <t xml:space="preserve">338-349</t>
  </si>
  <si>
    <t xml:space="preserve">350-362</t>
  </si>
  <si>
    <t xml:space="preserve">363-375</t>
  </si>
  <si>
    <t xml:space="preserve">376-390</t>
  </si>
  <si>
    <t xml:space="preserve">koeficijent 0.75</t>
  </si>
  <si>
    <t xml:space="preserve">391-404</t>
  </si>
  <si>
    <t xml:space="preserve">405-417</t>
  </si>
  <si>
    <t xml:space="preserve">koeficijent 0.8</t>
  </si>
  <si>
    <t xml:space="preserve">418-431</t>
  </si>
  <si>
    <t xml:space="preserve">432-441</t>
  </si>
  <si>
    <t xml:space="preserve">442-451</t>
  </si>
  <si>
    <t xml:space="preserve">452-461</t>
  </si>
  <si>
    <t xml:space="preserve">462-472</t>
  </si>
  <si>
    <t xml:space="preserve">473-485</t>
  </si>
  <si>
    <t xml:space="preserve">486-498</t>
  </si>
  <si>
    <t xml:space="preserve">499-511</t>
  </si>
  <si>
    <t xml:space="preserve">512-524</t>
  </si>
  <si>
    <t xml:space="preserve">525-534</t>
  </si>
  <si>
    <t xml:space="preserve">535-542</t>
  </si>
  <si>
    <t xml:space="preserve">543-550</t>
  </si>
  <si>
    <t xml:space="preserve">551-558</t>
  </si>
  <si>
    <t xml:space="preserve">559-566</t>
  </si>
  <si>
    <t xml:space="preserve">567-572</t>
  </si>
  <si>
    <t xml:space="preserve">573-578</t>
  </si>
  <si>
    <t xml:space="preserve">579-584</t>
  </si>
  <si>
    <t xml:space="preserve">585-590</t>
  </si>
  <si>
    <t xml:space="preserve">591-597</t>
  </si>
  <si>
    <t xml:space="preserve">598-600</t>
  </si>
  <si>
    <t xml:space="preserve">Legenda</t>
  </si>
  <si>
    <t xml:space="preserve">*Broj sesija</t>
  </si>
  <si>
    <t xml:space="preserve">Broj sesija potreban da bi se dostigao sledeći nivo(za igrača)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</si>
</sst>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.0"/>
    <numFmt numFmtId="167" formatCode="0.00"/>
    <numFmt numFmtId="168" formatCode="[$$-409]#,##0.00;[RED]\-[$$-409]#,##0.00"/>
    <numFmt numFmtId="169" formatCode="[$$-409]#,##0.0000;[RED]\-[$$-409]#,##0.0000"/>
    <numFmt numFmtId="170" formatCode="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A1467E"/>
      <name val="Arial"/>
      <family val="2"/>
    </font>
    <font>
      <b val="true"/>
      <sz val="24"/>
      <color rgb="FFA1467E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1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EE6EF"/>
        <bgColor rgb="FFDDE8CB"/>
      </patternFill>
    </fill>
    <fill>
      <patternFill patternType="solid">
        <fgColor rgb="FFFFFFD7"/>
        <bgColor rgb="FFF6F9D4"/>
      </patternFill>
    </fill>
    <fill>
      <patternFill patternType="solid">
        <fgColor rgb="FFF7D1D5"/>
        <bgColor rgb="FFFFDBB6"/>
      </patternFill>
    </fill>
    <fill>
      <patternFill patternType="solid">
        <fgColor rgb="FFFFDBB6"/>
        <bgColor rgb="FFF7D1D5"/>
      </patternFill>
    </fill>
    <fill>
      <patternFill patternType="solid">
        <fgColor rgb="FFDDE8CB"/>
        <bgColor rgb="FFDEE6EF"/>
      </patternFill>
    </fill>
    <fill>
      <patternFill patternType="solid">
        <fgColor rgb="FFFFFF6D"/>
        <bgColor rgb="FFFFFFA6"/>
      </patternFill>
    </fill>
    <fill>
      <patternFill patternType="solid">
        <fgColor rgb="FFB3CAC7"/>
        <bgColor rgb="FFB4C7DC"/>
      </patternFill>
    </fill>
    <fill>
      <patternFill patternType="solid">
        <fgColor rgb="FFB4C7DC"/>
        <bgColor rgb="FFB3CAC7"/>
      </patternFill>
    </fill>
    <fill>
      <patternFill patternType="solid">
        <fgColor rgb="FFFFFFA6"/>
        <bgColor rgb="FFE8F2A1"/>
      </patternFill>
    </fill>
    <fill>
      <patternFill patternType="solid">
        <fgColor rgb="FFFFE994"/>
        <bgColor rgb="FFE8F2A1"/>
      </patternFill>
    </fill>
    <fill>
      <patternFill patternType="solid">
        <fgColor rgb="FFEC9BA4"/>
        <bgColor rgb="FFFF8080"/>
      </patternFill>
    </fill>
    <fill>
      <patternFill patternType="solid">
        <fgColor rgb="FFBF819E"/>
        <bgColor rgb="FFEC9BA4"/>
      </patternFill>
    </fill>
    <fill>
      <patternFill patternType="solid">
        <fgColor rgb="FFFFB66C"/>
        <bgColor rgb="FFEC9BA4"/>
      </patternFill>
    </fill>
    <fill>
      <patternFill patternType="solid">
        <fgColor rgb="FFAFD095"/>
        <bgColor rgb="FFB3CAC7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F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6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A1467E"/>
      <rgbColor rgb="FFFFFFD7"/>
      <rgbColor rgb="FFDEE6EF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E8F2A1"/>
      <rgbColor rgb="FFDDE8CB"/>
      <rgbColor rgb="FFFFFFA6"/>
      <rgbColor rgb="FFB3B3B3"/>
      <rgbColor rgb="FFEC9BA4"/>
      <rgbColor rgb="FFF7D1D5"/>
      <rgbColor rgb="FFFFDBB6"/>
      <rgbColor rgb="FF3366FF"/>
      <rgbColor rgb="FF33CCCC"/>
      <rgbColor rgb="FFAFD095"/>
      <rgbColor rgb="FFFFB66C"/>
      <rgbColor rgb="FFFF9900"/>
      <rgbColor rgb="FFFF6600"/>
      <rgbColor rgb="FF666699"/>
      <rgbColor rgb="FFBF819E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9102612173478"/>
          <c:y val="0.101557285873192"/>
          <c:w val="0.628046494188226"/>
          <c:h val="0.75672969966629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30</c:v>
                </c:pt>
                <c:pt idx="1">
                  <c:v>50</c:v>
                </c:pt>
                <c:pt idx="2">
                  <c:v>68</c:v>
                </c:pt>
                <c:pt idx="3">
                  <c:v>100</c:v>
                </c:pt>
                <c:pt idx="4">
                  <c:v>143</c:v>
                </c:pt>
                <c:pt idx="5">
                  <c:v>207</c:v>
                </c:pt>
                <c:pt idx="6">
                  <c:v>298</c:v>
                </c:pt>
                <c:pt idx="7">
                  <c:v>429</c:v>
                </c:pt>
                <c:pt idx="8">
                  <c:v>618</c:v>
                </c:pt>
                <c:pt idx="9">
                  <c:v>770</c:v>
                </c:pt>
                <c:pt idx="10">
                  <c:v>926</c:v>
                </c:pt>
                <c:pt idx="11">
                  <c:v>1098</c:v>
                </c:pt>
                <c:pt idx="12">
                  <c:v>1284</c:v>
                </c:pt>
                <c:pt idx="13">
                  <c:v>1485</c:v>
                </c:pt>
                <c:pt idx="14">
                  <c:v>1701</c:v>
                </c:pt>
                <c:pt idx="15">
                  <c:v>1933</c:v>
                </c:pt>
                <c:pt idx="16">
                  <c:v>2180</c:v>
                </c:pt>
                <c:pt idx="17">
                  <c:v>2443</c:v>
                </c:pt>
                <c:pt idx="18">
                  <c:v>2721</c:v>
                </c:pt>
                <c:pt idx="19">
                  <c:v>3015</c:v>
                </c:pt>
                <c:pt idx="20">
                  <c:v>3325</c:v>
                </c:pt>
                <c:pt idx="21">
                  <c:v>3650</c:v>
                </c:pt>
                <c:pt idx="22">
                  <c:v>3992</c:v>
                </c:pt>
                <c:pt idx="23">
                  <c:v>4350</c:v>
                </c:pt>
                <c:pt idx="24">
                  <c:v>4724</c:v>
                </c:pt>
                <c:pt idx="25">
                  <c:v>5115</c:v>
                </c:pt>
                <c:pt idx="26">
                  <c:v>5521</c:v>
                </c:pt>
                <c:pt idx="27">
                  <c:v>5945</c:v>
                </c:pt>
                <c:pt idx="28">
                  <c:v>6385</c:v>
                </c:pt>
                <c:pt idx="29">
                  <c:v>6842</c:v>
                </c:pt>
                <c:pt idx="30">
                  <c:v>7316</c:v>
                </c:pt>
                <c:pt idx="31">
                  <c:v>7807</c:v>
                </c:pt>
                <c:pt idx="32">
                  <c:v>8315</c:v>
                </c:pt>
                <c:pt idx="33">
                  <c:v>8840</c:v>
                </c:pt>
                <c:pt idx="34">
                  <c:v>9382</c:v>
                </c:pt>
                <c:pt idx="35">
                  <c:v>9942</c:v>
                </c:pt>
                <c:pt idx="36">
                  <c:v>10520</c:v>
                </c:pt>
                <c:pt idx="37">
                  <c:v>11115</c:v>
                </c:pt>
                <c:pt idx="38">
                  <c:v>11806</c:v>
                </c:pt>
                <c:pt idx="39">
                  <c:v>12524</c:v>
                </c:pt>
                <c:pt idx="40">
                  <c:v>13267</c:v>
                </c:pt>
                <c:pt idx="41">
                  <c:v>14038</c:v>
                </c:pt>
                <c:pt idx="42">
                  <c:v>14835</c:v>
                </c:pt>
                <c:pt idx="43">
                  <c:v>15660</c:v>
                </c:pt>
                <c:pt idx="44">
                  <c:v>16513</c:v>
                </c:pt>
                <c:pt idx="45">
                  <c:v>17394</c:v>
                </c:pt>
                <c:pt idx="46">
                  <c:v>18304</c:v>
                </c:pt>
                <c:pt idx="47">
                  <c:v>19244</c:v>
                </c:pt>
                <c:pt idx="48">
                  <c:v>20212</c:v>
                </c:pt>
                <c:pt idx="49">
                  <c:v>21211</c:v>
                </c:pt>
                <c:pt idx="50">
                  <c:v>22241</c:v>
                </c:pt>
                <c:pt idx="51">
                  <c:v>23301</c:v>
                </c:pt>
                <c:pt idx="52">
                  <c:v>24392</c:v>
                </c:pt>
                <c:pt idx="53">
                  <c:v>25515</c:v>
                </c:pt>
                <c:pt idx="54">
                  <c:v>26670</c:v>
                </c:pt>
                <c:pt idx="55">
                  <c:v>27857</c:v>
                </c:pt>
                <c:pt idx="56">
                  <c:v>29078</c:v>
                </c:pt>
                <c:pt idx="57">
                  <c:v>30331</c:v>
                </c:pt>
                <c:pt idx="58">
                  <c:v>31619</c:v>
                </c:pt>
                <c:pt idx="59">
                  <c:v>32940</c:v>
                </c:pt>
              </c:numCache>
            </c:numRef>
          </c:yVal>
          <c:smooth val="1"/>
        </c:ser>
        <c:axId val="30314759"/>
        <c:axId val="39230212"/>
      </c:scatterChart>
      <c:valAx>
        <c:axId val="303147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Nivoi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30212"/>
        <c:crosses val="autoZero"/>
        <c:crossBetween val="midCat"/>
      </c:valAx>
      <c:valAx>
        <c:axId val="392302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147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Koliko sesija je potrebno da bi se prešao nivo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93220338983"/>
          <c:y val="0.16674047829938"/>
          <c:w val="0.649383951466633"/>
          <c:h val="0.63230735163861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Sheet1!$M$2:$M$61</c:f>
              <c:numCache>
                <c:formatCode>General</c:formatCode>
                <c:ptCount val="60"/>
                <c:pt idx="0">
                  <c:v>0.1</c:v>
                </c:pt>
                <c:pt idx="1">
                  <c:v>0.229739670999407</c:v>
                </c:pt>
                <c:pt idx="2">
                  <c:v>0.373719281884655</c:v>
                </c:pt>
                <c:pt idx="3">
                  <c:v>0.527803164309158</c:v>
                </c:pt>
                <c:pt idx="4">
                  <c:v>0.689864830730607</c:v>
                </c:pt>
                <c:pt idx="5">
                  <c:v>0.858581448663153</c:v>
                </c:pt>
                <c:pt idx="6">
                  <c:v>1.03304121311619</c:v>
                </c:pt>
                <c:pt idx="7">
                  <c:v>1.21257325320832</c:v>
                </c:pt>
                <c:pt idx="8">
                  <c:v>1.39666101652382</c:v>
                </c:pt>
                <c:pt idx="9">
                  <c:v>1.58489319246111</c:v>
                </c:pt>
                <c:pt idx="10">
                  <c:v>1.7769336928224</c:v>
                </c:pt>
                <c:pt idx="11">
                  <c:v>1.97250219542067</c:v>
                </c:pt>
                <c:pt idx="12">
                  <c:v>2.17136094803525</c:v>
                </c:pt>
                <c:pt idx="13">
                  <c:v>2.37330548430141</c:v>
                </c:pt>
                <c:pt idx="14">
                  <c:v>2.57815789138122</c:v>
                </c:pt>
                <c:pt idx="15">
                  <c:v>2.7857618025476</c:v>
                </c:pt>
                <c:pt idx="16">
                  <c:v>2.99597859131494</c:v>
                </c:pt>
                <c:pt idx="17">
                  <c:v>3.20868442433881</c:v>
                </c:pt>
                <c:pt idx="18">
                  <c:v>3.42376794190257</c:v>
                </c:pt>
                <c:pt idx="19">
                  <c:v>3.64112840605216</c:v>
                </c:pt>
                <c:pt idx="20">
                  <c:v>3.86067420323034</c:v>
                </c:pt>
                <c:pt idx="21">
                  <c:v>4.08232161976779</c:v>
                </c:pt>
                <c:pt idx="22">
                  <c:v>4.30599383027617</c:v>
                </c:pt>
                <c:pt idx="23">
                  <c:v>4.53162005421553</c:v>
                </c:pt>
                <c:pt idx="24">
                  <c:v>4.7591348467897</c:v>
                </c:pt>
                <c:pt idx="25">
                  <c:v>4.9884774982258</c:v>
                </c:pt>
                <c:pt idx="26">
                  <c:v>5.21959152131576</c:v>
                </c:pt>
                <c:pt idx="27">
                  <c:v>5.45242421144494</c:v>
                </c:pt>
                <c:pt idx="28">
                  <c:v>5.68692626661819</c:v>
                </c:pt>
                <c:pt idx="29">
                  <c:v>5.92305145750446</c:v>
                </c:pt>
                <c:pt idx="30">
                  <c:v>6.16075633945982</c:v>
                </c:pt>
                <c:pt idx="31">
                  <c:v>6.4</c:v>
                </c:pt>
                <c:pt idx="32">
                  <c:v>6.64074383638234</c:v>
                </c:pt>
                <c:pt idx="33">
                  <c:v>6.88295135889961</c:v>
                </c:pt>
                <c:pt idx="34">
                  <c:v>7.12658801624139</c:v>
                </c:pt>
                <c:pt idx="35">
                  <c:v>7.37162103988519</c:v>
                </c:pt>
                <c:pt idx="36">
                  <c:v>7.61801930497051</c:v>
                </c:pt>
                <c:pt idx="37">
                  <c:v>7.86575320551013</c:v>
                </c:pt>
                <c:pt idx="38">
                  <c:v>8.11479454212119</c:v>
                </c:pt>
                <c:pt idx="39">
                  <c:v>8.36511642073019</c:v>
                </c:pt>
                <c:pt idx="40">
                  <c:v>8.61669316093072</c:v>
                </c:pt>
                <c:pt idx="41">
                  <c:v>8.86950021286036</c:v>
                </c:pt>
                <c:pt idx="42">
                  <c:v>9.12351408162016</c:v>
                </c:pt>
                <c:pt idx="43">
                  <c:v>9.37871225839217</c:v>
                </c:pt>
                <c:pt idx="44">
                  <c:v>9.63507315752246</c:v>
                </c:pt>
                <c:pt idx="45">
                  <c:v>9.89257605893124</c:v>
                </c:pt>
                <c:pt idx="46">
                  <c:v>10.151201055293</c:v>
                </c:pt>
                <c:pt idx="47">
                  <c:v>10.4109290034979</c:v>
                </c:pt>
                <c:pt idx="48">
                  <c:v>10.6717414799656</c:v>
                </c:pt>
                <c:pt idx="49">
                  <c:v>10.9336207394328</c:v>
                </c:pt>
                <c:pt idx="50">
                  <c:v>11.1965496768802</c:v>
                </c:pt>
                <c:pt idx="51">
                  <c:v>11.4605117923034</c:v>
                </c:pt>
                <c:pt idx="52">
                  <c:v>11.7254911580634</c:v>
                </c:pt>
                <c:pt idx="53">
                  <c:v>11.9914723885838</c:v>
                </c:pt>
                <c:pt idx="54">
                  <c:v>12.2584406121844</c:v>
                </c:pt>
                <c:pt idx="55">
                  <c:v>12.5263814448656</c:v>
                </c:pt>
                <c:pt idx="56">
                  <c:v>12.7952809658753</c:v>
                </c:pt>
                <c:pt idx="57">
                  <c:v>13.0651256949075</c:v>
                </c:pt>
                <c:pt idx="58">
                  <c:v>13.3359025707982</c:v>
                </c:pt>
                <c:pt idx="59">
                  <c:v>20.4925793542786</c:v>
                </c:pt>
              </c:numCache>
            </c:numRef>
          </c:yVal>
          <c:smooth val="1"/>
        </c:ser>
        <c:axId val="92813547"/>
        <c:axId val="39642177"/>
      </c:scatterChart>
      <c:valAx>
        <c:axId val="928135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Nivoi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42177"/>
        <c:crosses val="autoZero"/>
        <c:crossBetween val="between"/>
      </c:valAx>
      <c:valAx>
        <c:axId val="396421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Broj sesija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135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Sheet1!$W$2:$W$61</c:f>
              <c:numCache>
                <c:formatCode>General</c:formatCode>
                <c:ptCount val="60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28</c:v>
                </c:pt>
                <c:pt idx="4">
                  <c:v>33</c:v>
                </c:pt>
                <c:pt idx="5">
                  <c:v>38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87</c:v>
                </c:pt>
                <c:pt idx="18">
                  <c:v>91</c:v>
                </c:pt>
                <c:pt idx="19">
                  <c:v>95</c:v>
                </c:pt>
                <c:pt idx="20">
                  <c:v>98</c:v>
                </c:pt>
                <c:pt idx="21">
                  <c:v>102</c:v>
                </c:pt>
                <c:pt idx="22">
                  <c:v>105</c:v>
                </c:pt>
                <c:pt idx="23">
                  <c:v>108</c:v>
                </c:pt>
                <c:pt idx="24">
                  <c:v>112</c:v>
                </c:pt>
                <c:pt idx="25">
                  <c:v>115</c:v>
                </c:pt>
                <c:pt idx="26">
                  <c:v>118</c:v>
                </c:pt>
                <c:pt idx="27">
                  <c:v>122</c:v>
                </c:pt>
                <c:pt idx="28">
                  <c:v>125</c:v>
                </c:pt>
                <c:pt idx="29">
                  <c:v>128</c:v>
                </c:pt>
                <c:pt idx="30">
                  <c:v>131</c:v>
                </c:pt>
                <c:pt idx="31">
                  <c:v>135</c:v>
                </c:pt>
                <c:pt idx="32">
                  <c:v>138</c:v>
                </c:pt>
                <c:pt idx="33">
                  <c:v>141</c:v>
                </c:pt>
                <c:pt idx="34">
                  <c:v>144</c:v>
                </c:pt>
                <c:pt idx="35">
                  <c:v>147</c:v>
                </c:pt>
                <c:pt idx="36">
                  <c:v>150</c:v>
                </c:pt>
                <c:pt idx="37">
                  <c:v>153</c:v>
                </c:pt>
                <c:pt idx="38">
                  <c:v>156</c:v>
                </c:pt>
                <c:pt idx="39">
                  <c:v>159</c:v>
                </c:pt>
                <c:pt idx="40">
                  <c:v>162</c:v>
                </c:pt>
                <c:pt idx="41">
                  <c:v>165</c:v>
                </c:pt>
                <c:pt idx="42">
                  <c:v>168</c:v>
                </c:pt>
                <c:pt idx="43">
                  <c:v>171</c:v>
                </c:pt>
                <c:pt idx="44">
                  <c:v>174</c:v>
                </c:pt>
                <c:pt idx="45">
                  <c:v>177</c:v>
                </c:pt>
                <c:pt idx="46">
                  <c:v>180</c:v>
                </c:pt>
                <c:pt idx="47">
                  <c:v>182</c:v>
                </c:pt>
                <c:pt idx="48">
                  <c:v>185</c:v>
                </c:pt>
                <c:pt idx="49">
                  <c:v>188</c:v>
                </c:pt>
                <c:pt idx="50">
                  <c:v>191</c:v>
                </c:pt>
                <c:pt idx="51">
                  <c:v>194</c:v>
                </c:pt>
                <c:pt idx="52">
                  <c:v>196</c:v>
                </c:pt>
                <c:pt idx="53">
                  <c:v>199</c:v>
                </c:pt>
                <c:pt idx="54">
                  <c:v>202</c:v>
                </c:pt>
                <c:pt idx="55">
                  <c:v>205</c:v>
                </c:pt>
                <c:pt idx="56">
                  <c:v>207</c:v>
                </c:pt>
                <c:pt idx="57">
                  <c:v>210</c:v>
                </c:pt>
                <c:pt idx="58">
                  <c:v>213</c:v>
                </c:pt>
                <c:pt idx="59">
                  <c:v>216</c:v>
                </c:pt>
              </c:numCache>
            </c:numRef>
          </c:xVal>
          <c:yVal>
            <c:numRef>
              <c:f>Sheet1!$X$2:$X$61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</c:ser>
        <c:axId val="2460403"/>
        <c:axId val="68342021"/>
      </c:scatterChart>
      <c:valAx>
        <c:axId val="24604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42021"/>
        <c:crosses val="autoZero"/>
        <c:crossBetween val="between"/>
      </c:valAx>
      <c:valAx>
        <c:axId val="683420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04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Sheet1!$AA$2:$AA$61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Sheet1!$AC$2:$AC$61</c:f>
              <c:numCache>
                <c:formatCode>General</c:formatCode>
                <c:ptCount val="60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150</c:v>
                </c:pt>
                <c:pt idx="5">
                  <c:v>210</c:v>
                </c:pt>
                <c:pt idx="6">
                  <c:v>280</c:v>
                </c:pt>
                <c:pt idx="7">
                  <c:v>360</c:v>
                </c:pt>
                <c:pt idx="8">
                  <c:v>450</c:v>
                </c:pt>
                <c:pt idx="9">
                  <c:v>550</c:v>
                </c:pt>
                <c:pt idx="10">
                  <c:v>660</c:v>
                </c:pt>
                <c:pt idx="11">
                  <c:v>780</c:v>
                </c:pt>
                <c:pt idx="12">
                  <c:v>910</c:v>
                </c:pt>
                <c:pt idx="13">
                  <c:v>1050</c:v>
                </c:pt>
                <c:pt idx="14">
                  <c:v>1200</c:v>
                </c:pt>
                <c:pt idx="15">
                  <c:v>1360</c:v>
                </c:pt>
                <c:pt idx="16">
                  <c:v>1530</c:v>
                </c:pt>
                <c:pt idx="17">
                  <c:v>1710</c:v>
                </c:pt>
                <c:pt idx="18">
                  <c:v>1900</c:v>
                </c:pt>
                <c:pt idx="19">
                  <c:v>2100</c:v>
                </c:pt>
                <c:pt idx="20">
                  <c:v>2310</c:v>
                </c:pt>
                <c:pt idx="21">
                  <c:v>2530</c:v>
                </c:pt>
                <c:pt idx="22">
                  <c:v>2760</c:v>
                </c:pt>
                <c:pt idx="23">
                  <c:v>3000</c:v>
                </c:pt>
                <c:pt idx="24">
                  <c:v>3250</c:v>
                </c:pt>
                <c:pt idx="25">
                  <c:v>3510</c:v>
                </c:pt>
                <c:pt idx="26">
                  <c:v>3780</c:v>
                </c:pt>
                <c:pt idx="27">
                  <c:v>4060</c:v>
                </c:pt>
                <c:pt idx="28">
                  <c:v>4350</c:v>
                </c:pt>
                <c:pt idx="29">
                  <c:v>4650</c:v>
                </c:pt>
                <c:pt idx="30">
                  <c:v>4960</c:v>
                </c:pt>
                <c:pt idx="31">
                  <c:v>5280</c:v>
                </c:pt>
                <c:pt idx="32">
                  <c:v>5610</c:v>
                </c:pt>
                <c:pt idx="33">
                  <c:v>5950</c:v>
                </c:pt>
                <c:pt idx="34">
                  <c:v>6300</c:v>
                </c:pt>
                <c:pt idx="35">
                  <c:v>6660</c:v>
                </c:pt>
                <c:pt idx="36">
                  <c:v>7030</c:v>
                </c:pt>
                <c:pt idx="37">
                  <c:v>7410</c:v>
                </c:pt>
                <c:pt idx="38">
                  <c:v>7800</c:v>
                </c:pt>
                <c:pt idx="39">
                  <c:v>8200</c:v>
                </c:pt>
                <c:pt idx="40">
                  <c:v>8610</c:v>
                </c:pt>
                <c:pt idx="41">
                  <c:v>9030</c:v>
                </c:pt>
                <c:pt idx="42">
                  <c:v>9460</c:v>
                </c:pt>
                <c:pt idx="43">
                  <c:v>9900</c:v>
                </c:pt>
                <c:pt idx="44">
                  <c:v>10350</c:v>
                </c:pt>
                <c:pt idx="45">
                  <c:v>10810</c:v>
                </c:pt>
                <c:pt idx="46">
                  <c:v>11280</c:v>
                </c:pt>
                <c:pt idx="47">
                  <c:v>11760</c:v>
                </c:pt>
                <c:pt idx="48">
                  <c:v>12250</c:v>
                </c:pt>
                <c:pt idx="49">
                  <c:v>12750</c:v>
                </c:pt>
                <c:pt idx="50">
                  <c:v>13260</c:v>
                </c:pt>
                <c:pt idx="51">
                  <c:v>13780</c:v>
                </c:pt>
                <c:pt idx="52">
                  <c:v>14310</c:v>
                </c:pt>
                <c:pt idx="53">
                  <c:v>14850</c:v>
                </c:pt>
                <c:pt idx="54">
                  <c:v>15400</c:v>
                </c:pt>
                <c:pt idx="55">
                  <c:v>15960</c:v>
                </c:pt>
                <c:pt idx="56">
                  <c:v>16530</c:v>
                </c:pt>
                <c:pt idx="57">
                  <c:v>17110</c:v>
                </c:pt>
                <c:pt idx="58">
                  <c:v>17700</c:v>
                </c:pt>
                <c:pt idx="59">
                  <c:v>18300</c:v>
                </c:pt>
              </c:numCache>
            </c:numRef>
          </c:yVal>
          <c:smooth val="1"/>
        </c:ser>
        <c:axId val="75176612"/>
        <c:axId val="88844731"/>
      </c:scatterChart>
      <c:valAx>
        <c:axId val="751766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Nivo heroja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44731"/>
        <c:crosses val="autoZero"/>
        <c:crossBetween val="between"/>
      </c:valAx>
      <c:valAx>
        <c:axId val="88844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DMG heroja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7661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chart" Target="../charts/chart1.xml"/><Relationship Id="rId4" Type="http://schemas.openxmlformats.org/officeDocument/2006/relationships/image" Target="../media/image3.png"/><Relationship Id="rId5" Type="http://schemas.openxmlformats.org/officeDocument/2006/relationships/chart" Target="../charts/chart2.xml"/><Relationship Id="rId6" Type="http://schemas.openxmlformats.org/officeDocument/2006/relationships/image" Target="../media/image4.png"/><Relationship Id="rId7" Type="http://schemas.openxmlformats.org/officeDocument/2006/relationships/chart" Target="../charts/chart3.xml"/><Relationship Id="rId8" Type="http://schemas.openxmlformats.org/officeDocument/2006/relationships/image" Target="../media/image5.png"/><Relationship Id="rId9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797760</xdr:colOff>
      <xdr:row>8</xdr:row>
      <xdr:rowOff>148680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1610280" cy="1449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1073160</xdr:colOff>
      <xdr:row>1</xdr:row>
      <xdr:rowOff>10800</xdr:rowOff>
    </xdr:from>
    <xdr:to>
      <xdr:col>8</xdr:col>
      <xdr:colOff>777240</xdr:colOff>
      <xdr:row>4</xdr:row>
      <xdr:rowOff>127080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8249760" y="173160"/>
          <a:ext cx="797040" cy="60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29880</xdr:colOff>
      <xdr:row>63</xdr:row>
      <xdr:rowOff>15480</xdr:rowOff>
    </xdr:from>
    <xdr:to>
      <xdr:col>6</xdr:col>
      <xdr:colOff>519120</xdr:colOff>
      <xdr:row>82</xdr:row>
      <xdr:rowOff>163080</xdr:rowOff>
    </xdr:to>
    <xdr:graphicFrame>
      <xdr:nvGraphicFramePr>
        <xdr:cNvPr id="2" name=""/>
        <xdr:cNvGraphicFramePr/>
      </xdr:nvGraphicFramePr>
      <xdr:xfrm>
        <a:off x="842400" y="10256760"/>
        <a:ext cx="576036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6120</xdr:colOff>
      <xdr:row>0</xdr:row>
      <xdr:rowOff>8280</xdr:rowOff>
    </xdr:from>
    <xdr:to>
      <xdr:col>16</xdr:col>
      <xdr:colOff>810360</xdr:colOff>
      <xdr:row>5</xdr:row>
      <xdr:rowOff>8640</xdr:rowOff>
    </xdr:to>
    <xdr:pic>
      <xdr:nvPicPr>
        <xdr:cNvPr id="3" name="Image 3" descr=""/>
        <xdr:cNvPicPr/>
      </xdr:nvPicPr>
      <xdr:blipFill>
        <a:blip r:embed="rId4"/>
        <a:stretch/>
      </xdr:blipFill>
      <xdr:spPr>
        <a:xfrm>
          <a:off x="16847280" y="8280"/>
          <a:ext cx="804240" cy="81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403200</xdr:colOff>
      <xdr:row>63</xdr:row>
      <xdr:rowOff>44640</xdr:rowOff>
    </xdr:from>
    <xdr:to>
      <xdr:col>15</xdr:col>
      <xdr:colOff>6120</xdr:colOff>
      <xdr:row>83</xdr:row>
      <xdr:rowOff>44640</xdr:rowOff>
    </xdr:to>
    <xdr:graphicFrame>
      <xdr:nvGraphicFramePr>
        <xdr:cNvPr id="4" name=""/>
        <xdr:cNvGraphicFramePr/>
      </xdr:nvGraphicFramePr>
      <xdr:xfrm>
        <a:off x="9485280" y="10285920"/>
        <a:ext cx="575568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788040</xdr:colOff>
      <xdr:row>4</xdr:row>
      <xdr:rowOff>146520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5144560" y="0"/>
          <a:ext cx="788040" cy="79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722520</xdr:colOff>
      <xdr:row>63</xdr:row>
      <xdr:rowOff>105840</xdr:rowOff>
    </xdr:from>
    <xdr:to>
      <xdr:col>24</xdr:col>
      <xdr:colOff>29520</xdr:colOff>
      <xdr:row>79</xdr:row>
      <xdr:rowOff>130680</xdr:rowOff>
    </xdr:to>
    <xdr:graphicFrame>
      <xdr:nvGraphicFramePr>
        <xdr:cNvPr id="6" name=""/>
        <xdr:cNvGraphicFramePr/>
      </xdr:nvGraphicFramePr>
      <xdr:xfrm>
        <a:off x="25867080" y="10347120"/>
        <a:ext cx="4638600" cy="262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25</xdr:col>
      <xdr:colOff>0</xdr:colOff>
      <xdr:row>0</xdr:row>
      <xdr:rowOff>0</xdr:rowOff>
    </xdr:from>
    <xdr:to>
      <xdr:col>25</xdr:col>
      <xdr:colOff>803880</xdr:colOff>
      <xdr:row>4</xdr:row>
      <xdr:rowOff>162720</xdr:rowOff>
    </xdr:to>
    <xdr:pic>
      <xdr:nvPicPr>
        <xdr:cNvPr id="7" name="Image 5" descr=""/>
        <xdr:cNvPicPr/>
      </xdr:nvPicPr>
      <xdr:blipFill>
        <a:blip r:embed="rId8"/>
        <a:stretch/>
      </xdr:blipFill>
      <xdr:spPr>
        <a:xfrm>
          <a:off x="32465520" y="0"/>
          <a:ext cx="803880" cy="81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52920</xdr:colOff>
      <xdr:row>63</xdr:row>
      <xdr:rowOff>133200</xdr:rowOff>
    </xdr:from>
    <xdr:to>
      <xdr:col>28</xdr:col>
      <xdr:colOff>795960</xdr:colOff>
      <xdr:row>80</xdr:row>
      <xdr:rowOff>145080</xdr:rowOff>
    </xdr:to>
    <xdr:graphicFrame>
      <xdr:nvGraphicFramePr>
        <xdr:cNvPr id="8" name=""/>
        <xdr:cNvGraphicFramePr/>
      </xdr:nvGraphicFramePr>
      <xdr:xfrm>
        <a:off x="33331320" y="10374480"/>
        <a:ext cx="4911120" cy="277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AW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J29" activeCellId="0" sqref="AJ2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1.95"/>
    <col collapsed="false" customWidth="true" hidden="false" outlineLevel="0" max="4" min="4" style="0" width="28.19"/>
    <col collapsed="false" customWidth="true" hidden="false" outlineLevel="0" max="8" min="7" style="0" width="15.49"/>
    <col collapsed="false" customWidth="true" hidden="false" outlineLevel="0" max="10" min="10" style="0" width="27.12"/>
    <col collapsed="false" customWidth="true" hidden="false" outlineLevel="0" max="11" min="11" style="0" width="18.88"/>
    <col collapsed="false" customWidth="true" hidden="false" outlineLevel="0" max="12" min="12" style="0" width="16.07"/>
    <col collapsed="false" customWidth="true" hidden="true" outlineLevel="0" max="14" min="14" style="0" width="16.67"/>
    <col collapsed="false" customWidth="true" hidden="false" outlineLevel="0" max="15" min="15" style="0" width="13.62"/>
    <col collapsed="false" customWidth="true" hidden="false" outlineLevel="0" max="16" min="16" style="0" width="22.77"/>
    <col collapsed="false" customWidth="true" hidden="false" outlineLevel="0" max="18" min="18" style="0" width="14.2"/>
    <col collapsed="false" customWidth="true" hidden="false" outlineLevel="0" max="19" min="19" style="0" width="51.97"/>
    <col collapsed="false" customWidth="true" hidden="false" outlineLevel="0" max="20" min="20" style="0" width="15.15"/>
    <col collapsed="false" customWidth="true" hidden="false" outlineLevel="0" max="21" min="21" style="0" width="24.84"/>
    <col collapsed="false" customWidth="true" hidden="false" outlineLevel="0" max="23" min="23" style="0" width="52.77"/>
    <col collapsed="false" customWidth="true" hidden="false" outlineLevel="0" max="24" min="24" style="0" width="11.28"/>
    <col collapsed="false" customWidth="true" hidden="false" outlineLevel="0" max="25" min="25" style="0" width="28.19"/>
    <col collapsed="false" customWidth="true" hidden="false" outlineLevel="0" max="27" min="27" style="0" width="28.19"/>
    <col collapsed="false" customWidth="true" hidden="false" outlineLevel="0" max="28" min="28" style="0" width="30.88"/>
    <col collapsed="false" customWidth="true" hidden="false" outlineLevel="0" max="29" min="29" style="0" width="18.46"/>
    <col collapsed="false" customWidth="true" hidden="false" outlineLevel="0" max="30" min="30" style="0" width="19.96"/>
    <col collapsed="false" customWidth="false" hidden="false" outlineLevel="0" max="31" min="31" style="1" width="11.52"/>
    <col collapsed="false" customWidth="true" hidden="false" outlineLevel="0" max="32" min="32" style="1" width="25.01"/>
    <col collapsed="false" customWidth="true" hidden="false" outlineLevel="0" max="33" min="33" style="1" width="16.49"/>
    <col collapsed="false" customWidth="true" hidden="false" outlineLevel="0" max="34" min="34" style="1" width="17.47"/>
    <col collapsed="false" customWidth="true" hidden="false" outlineLevel="0" max="35" min="35" style="1" width="30.26"/>
    <col collapsed="false" customWidth="true" hidden="false" outlineLevel="0" max="36" min="36" style="1" width="28.19"/>
    <col collapsed="false" customWidth="true" hidden="false" outlineLevel="0" max="37" min="37" style="0" width="28.19"/>
    <col collapsed="false" customWidth="true" hidden="false" outlineLevel="0" max="39" min="38" style="0" width="25.48"/>
    <col collapsed="false" customWidth="true" hidden="false" outlineLevel="0" max="40" min="40" style="0" width="24.52"/>
  </cols>
  <sheetData>
    <row r="1" customFormat="false" ht="12.8" hidden="false" customHeight="true" outlineLevel="0" collapsed="false">
      <c r="C1" s="2" t="s">
        <v>0</v>
      </c>
      <c r="D1" s="2" t="s">
        <v>1</v>
      </c>
      <c r="G1" s="3" t="s">
        <v>2</v>
      </c>
      <c r="H1" s="2" t="s">
        <v>3</v>
      </c>
      <c r="J1" s="4" t="s">
        <v>4</v>
      </c>
      <c r="K1" s="5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R1" s="7" t="s">
        <v>11</v>
      </c>
      <c r="S1" s="7" t="s">
        <v>12</v>
      </c>
      <c r="T1" s="7" t="s">
        <v>13</v>
      </c>
      <c r="U1" s="7" t="s">
        <v>14</v>
      </c>
      <c r="V1" s="8"/>
      <c r="W1" s="9" t="s">
        <v>15</v>
      </c>
      <c r="X1" s="9" t="s">
        <v>16</v>
      </c>
      <c r="Y1" s="10" t="s">
        <v>17</v>
      </c>
      <c r="Z1" s="3"/>
      <c r="AA1" s="11" t="s">
        <v>18</v>
      </c>
      <c r="AB1" s="12" t="s">
        <v>19</v>
      </c>
      <c r="AC1" s="12" t="s">
        <v>20</v>
      </c>
      <c r="AD1" s="12" t="s">
        <v>21</v>
      </c>
      <c r="AE1" s="8"/>
      <c r="AF1" s="13" t="s">
        <v>22</v>
      </c>
      <c r="AG1" s="8" t="s">
        <v>23</v>
      </c>
      <c r="AH1" s="8" t="s">
        <v>24</v>
      </c>
      <c r="AI1" s="8" t="s">
        <v>25</v>
      </c>
      <c r="AJ1" s="8"/>
      <c r="AK1" s="3" t="s">
        <v>26</v>
      </c>
      <c r="AL1" s="3" t="s">
        <v>27</v>
      </c>
      <c r="AM1" s="3" t="s">
        <v>28</v>
      </c>
      <c r="AN1" s="3" t="s">
        <v>29</v>
      </c>
    </row>
    <row r="2" customFormat="false" ht="12.8" hidden="false" customHeight="true" outlineLevel="0" collapsed="false">
      <c r="C2" s="14" t="n">
        <v>1</v>
      </c>
      <c r="D2" s="15" t="n">
        <v>30</v>
      </c>
      <c r="E2" s="16" t="s">
        <v>30</v>
      </c>
      <c r="F2" s="16"/>
      <c r="G2" s="17"/>
      <c r="H2" s="17" t="n">
        <f aca="false">D2-0</f>
        <v>30</v>
      </c>
      <c r="J2" s="18" t="n">
        <v>60</v>
      </c>
      <c r="K2" s="19" t="n">
        <v>6</v>
      </c>
      <c r="L2" s="20" t="n">
        <f aca="false">ROUND(J2/K2,0)</f>
        <v>10</v>
      </c>
      <c r="M2" s="21" t="n">
        <f aca="false">0.1*C2^1.2</f>
        <v>0.1</v>
      </c>
      <c r="N2" s="19" t="n">
        <f aca="false">D2*M2</f>
        <v>3</v>
      </c>
      <c r="O2" s="19" t="n">
        <f aca="false">L2*M2</f>
        <v>1</v>
      </c>
      <c r="P2" s="20" t="n">
        <v>30</v>
      </c>
      <c r="R2" s="22" t="n">
        <v>1</v>
      </c>
      <c r="S2" s="23" t="n">
        <v>0</v>
      </c>
      <c r="T2" s="23" t="n">
        <v>1</v>
      </c>
      <c r="U2" s="23" t="n">
        <v>0</v>
      </c>
      <c r="V2" s="24"/>
      <c r="W2" s="25" t="n">
        <f aca="false">ROUND(10*C2^0.75,0)</f>
        <v>10</v>
      </c>
      <c r="X2" s="26" t="n">
        <v>1</v>
      </c>
      <c r="Y2" s="19" t="n">
        <f aca="false">W2*2</f>
        <v>20</v>
      </c>
      <c r="AA2" s="27" t="n">
        <v>1</v>
      </c>
      <c r="AB2" s="28" t="n">
        <f aca="false">Y2*0.5</f>
        <v>10</v>
      </c>
      <c r="AC2" s="29" t="n">
        <f aca="false">ROUND(10*AA2*(1+AA2)*0.5,0)</f>
        <v>10</v>
      </c>
      <c r="AD2" s="30" t="n">
        <f aca="false">2.5*AA2*(1+AA2)</f>
        <v>5</v>
      </c>
      <c r="AF2" s="13"/>
      <c r="AG2" s="31" t="n">
        <v>20</v>
      </c>
      <c r="AH2" s="29" t="n">
        <v>120</v>
      </c>
      <c r="AI2" s="32" t="n">
        <f aca="false">AH2/AG2</f>
        <v>6</v>
      </c>
      <c r="AK2" s="0" t="n">
        <v>30</v>
      </c>
      <c r="AL2" s="0" t="n">
        <f aca="false">10*C2*(1+C2)*0.8</f>
        <v>16</v>
      </c>
      <c r="AM2" s="0" t="n">
        <f aca="false">10*C2*(1+C2)*0.75</f>
        <v>15</v>
      </c>
      <c r="AN2" s="0" t="n">
        <f aca="false">10*C2*(1+C2)*0.7</f>
        <v>14</v>
      </c>
      <c r="AW2" s="0" t="n">
        <f aca="false">O2*K2</f>
        <v>6</v>
      </c>
    </row>
    <row r="3" customFormat="false" ht="12.8" hidden="false" customHeight="false" outlineLevel="0" collapsed="false">
      <c r="C3" s="14" t="n">
        <v>2</v>
      </c>
      <c r="D3" s="15" t="n">
        <v>50</v>
      </c>
      <c r="E3" s="16"/>
      <c r="F3" s="16"/>
      <c r="G3" s="33"/>
      <c r="H3" s="1" t="n">
        <f aca="false">D3-D2</f>
        <v>20</v>
      </c>
      <c r="J3" s="18" t="n">
        <f aca="false">60+1*C2</f>
        <v>61</v>
      </c>
      <c r="K3" s="19" t="n">
        <v>6</v>
      </c>
      <c r="L3" s="20" t="n">
        <f aca="false">ROUND(J3/K3,0)</f>
        <v>10</v>
      </c>
      <c r="M3" s="21" t="n">
        <f aca="false">0.1*C3^1.2</f>
        <v>0.229739670999407</v>
      </c>
      <c r="N3" s="19" t="n">
        <f aca="false">(D3-D2)*M3</f>
        <v>4.59479341998814</v>
      </c>
      <c r="O3" s="34" t="n">
        <f aca="false">L3*M3</f>
        <v>2.29739670999407</v>
      </c>
      <c r="P3" s="35" t="n">
        <f aca="false">(D3-D2)/O3</f>
        <v>8.70550563296124</v>
      </c>
      <c r="R3" s="22" t="n">
        <v>2</v>
      </c>
      <c r="S3" s="23" t="n">
        <v>1</v>
      </c>
      <c r="T3" s="23" t="s">
        <v>31</v>
      </c>
      <c r="U3" s="23" t="n">
        <v>1</v>
      </c>
      <c r="V3" s="24"/>
      <c r="W3" s="25" t="n">
        <f aca="false">ROUND(10*C3^0.75,0)</f>
        <v>17</v>
      </c>
      <c r="X3" s="26" t="n">
        <v>2</v>
      </c>
      <c r="Y3" s="19" t="n">
        <f aca="false">W3*2</f>
        <v>34</v>
      </c>
      <c r="AA3" s="27" t="n">
        <v>2</v>
      </c>
      <c r="AB3" s="28" t="n">
        <f aca="false">Y3*0.5</f>
        <v>17</v>
      </c>
      <c r="AC3" s="29" t="n">
        <f aca="false">ROUND(10*AA3*(1+AA3)*0.5,0)</f>
        <v>30</v>
      </c>
      <c r="AD3" s="30" t="n">
        <f aca="false">2.5*AA3*(1+AA3)</f>
        <v>15</v>
      </c>
      <c r="AF3" s="13"/>
      <c r="AG3" s="31" t="n">
        <v>60</v>
      </c>
      <c r="AH3" s="29" t="n">
        <v>300</v>
      </c>
      <c r="AI3" s="32" t="n">
        <f aca="false">AH3/AG3</f>
        <v>5</v>
      </c>
      <c r="AK3" s="0" t="n">
        <v>50</v>
      </c>
      <c r="AL3" s="0" t="n">
        <f aca="false">10*C3*(1+C3)*0.8</f>
        <v>48</v>
      </c>
      <c r="AM3" s="0" t="n">
        <f aca="false">10*C3*(1+C3)*0.75</f>
        <v>45</v>
      </c>
      <c r="AN3" s="0" t="n">
        <f aca="false">10*C3*(1+C3)*0.7</f>
        <v>42</v>
      </c>
      <c r="AW3" s="0" t="n">
        <f aca="false">O3*K3</f>
        <v>13.7843802599644</v>
      </c>
    </row>
    <row r="4" customFormat="false" ht="12.8" hidden="false" customHeight="false" outlineLevel="0" collapsed="false">
      <c r="C4" s="14" t="n">
        <v>3</v>
      </c>
      <c r="D4" s="36" t="n">
        <f aca="false">ROUND((D2+D3)*0.85,0)</f>
        <v>68</v>
      </c>
      <c r="E4" s="16"/>
      <c r="F4" s="16"/>
      <c r="G4" s="33"/>
      <c r="H4" s="1" t="n">
        <f aca="false">D4-D3</f>
        <v>18</v>
      </c>
      <c r="J4" s="18" t="n">
        <f aca="false">60+1*C3</f>
        <v>62</v>
      </c>
      <c r="K4" s="19" t="n">
        <v>6</v>
      </c>
      <c r="L4" s="20" t="n">
        <f aca="false">ROUND(J4/K4,0)</f>
        <v>10</v>
      </c>
      <c r="M4" s="21" t="n">
        <f aca="false">0.1*C4^1.2</f>
        <v>0.373719281884655</v>
      </c>
      <c r="N4" s="19" t="n">
        <f aca="false">(D4-D3)*M4</f>
        <v>6.72694707392379</v>
      </c>
      <c r="O4" s="34" t="n">
        <f aca="false">L4*M4</f>
        <v>3.73719281884655</v>
      </c>
      <c r="P4" s="35" t="n">
        <f aca="false">(D4-D3)/O4</f>
        <v>4.81644937056138</v>
      </c>
      <c r="R4" s="22" t="n">
        <v>3</v>
      </c>
      <c r="S4" s="23" t="n">
        <v>1</v>
      </c>
      <c r="T4" s="23" t="s">
        <v>32</v>
      </c>
      <c r="U4" s="23" t="n">
        <v>2</v>
      </c>
      <c r="V4" s="24"/>
      <c r="W4" s="25" t="n">
        <f aca="false">ROUND(10*C4^0.75,0)</f>
        <v>23</v>
      </c>
      <c r="X4" s="26" t="n">
        <v>3</v>
      </c>
      <c r="Y4" s="19" t="n">
        <f aca="false">W4*2</f>
        <v>46</v>
      </c>
      <c r="AA4" s="27" t="n">
        <v>3</v>
      </c>
      <c r="AB4" s="28" t="n">
        <f aca="false">Y4*0.5</f>
        <v>23</v>
      </c>
      <c r="AC4" s="29" t="n">
        <f aca="false">ROUND(10*AA4*(1+AA4)*0.5,0)</f>
        <v>60</v>
      </c>
      <c r="AD4" s="30" t="n">
        <f aca="false">2.5*AA4*(1+AA4)</f>
        <v>30</v>
      </c>
      <c r="AF4" s="13"/>
      <c r="AG4" s="31" t="n">
        <v>150</v>
      </c>
      <c r="AH4" s="29" t="n">
        <v>600</v>
      </c>
      <c r="AI4" s="32" t="n">
        <f aca="false">AH4/AG4</f>
        <v>4</v>
      </c>
      <c r="AK4" s="37" t="n">
        <f aca="false">ROUND((AK2+AK3)*0.85,0)</f>
        <v>68</v>
      </c>
      <c r="AL4" s="0" t="n">
        <f aca="false">10*C4*(1+C4)*0.8</f>
        <v>96</v>
      </c>
      <c r="AM4" s="0" t="n">
        <f aca="false">10*C4*(1+C4)*0.75</f>
        <v>90</v>
      </c>
      <c r="AN4" s="0" t="n">
        <f aca="false">10*C4*(1+C4)*0.7</f>
        <v>84</v>
      </c>
      <c r="AW4" s="0" t="n">
        <f aca="false">O4*K4</f>
        <v>22.4231569130793</v>
      </c>
    </row>
    <row r="5" customFormat="false" ht="12.8" hidden="false" customHeight="false" outlineLevel="0" collapsed="false">
      <c r="C5" s="14" t="n">
        <v>4</v>
      </c>
      <c r="D5" s="36" t="n">
        <f aca="false">ROUND((D3+D4)*0.85,0)</f>
        <v>100</v>
      </c>
      <c r="E5" s="16"/>
      <c r="F5" s="16"/>
      <c r="G5" s="33"/>
      <c r="H5" s="1" t="n">
        <f aca="false">D5-D4</f>
        <v>32</v>
      </c>
      <c r="J5" s="18" t="n">
        <f aca="false">60+1*C4</f>
        <v>63</v>
      </c>
      <c r="K5" s="19" t="n">
        <v>6</v>
      </c>
      <c r="L5" s="20" t="n">
        <f aca="false">ROUND(J5/K5,0)</f>
        <v>11</v>
      </c>
      <c r="M5" s="21" t="n">
        <f aca="false">0.1*C5^1.2</f>
        <v>0.527803164309158</v>
      </c>
      <c r="N5" s="19" t="n">
        <f aca="false">(D5-D4)*M5</f>
        <v>16.8897012578931</v>
      </c>
      <c r="O5" s="34" t="n">
        <f aca="false">L5*M5</f>
        <v>5.80583480740074</v>
      </c>
      <c r="P5" s="35" t="n">
        <f aca="false">(D5-D4)/O5</f>
        <v>5.51169660549236</v>
      </c>
      <c r="R5" s="22" t="n">
        <v>4</v>
      </c>
      <c r="S5" s="23" t="n">
        <v>1</v>
      </c>
      <c r="T5" s="23" t="s">
        <v>33</v>
      </c>
      <c r="U5" s="23" t="n">
        <v>3</v>
      </c>
      <c r="V5" s="24"/>
      <c r="W5" s="25" t="n">
        <f aca="false">ROUND(10*C5^0.75,0)</f>
        <v>28</v>
      </c>
      <c r="X5" s="26" t="n">
        <v>4</v>
      </c>
      <c r="Y5" s="19" t="n">
        <f aca="false">W5*2</f>
        <v>56</v>
      </c>
      <c r="AA5" s="27" t="n">
        <v>4</v>
      </c>
      <c r="AB5" s="28" t="n">
        <f aca="false">Y5*0.5</f>
        <v>28</v>
      </c>
      <c r="AC5" s="29" t="n">
        <f aca="false">ROUND(10*AA5*(1+AA5)*0.5,0)</f>
        <v>100</v>
      </c>
      <c r="AD5" s="30" t="n">
        <f aca="false">2.5*AA5*(1+AA5)</f>
        <v>50</v>
      </c>
      <c r="AF5" s="13"/>
      <c r="AK5" s="37" t="n">
        <f aca="false">ROUND((AK3+AK4)*0.85,0)</f>
        <v>100</v>
      </c>
      <c r="AL5" s="0" t="n">
        <f aca="false">10*C5*(1+C5)*0.8</f>
        <v>160</v>
      </c>
      <c r="AM5" s="0" t="n">
        <f aca="false">10*C5*(1+C5)*0.75</f>
        <v>150</v>
      </c>
      <c r="AN5" s="0" t="n">
        <f aca="false">10*C5*(1+C5)*0.7</f>
        <v>140</v>
      </c>
      <c r="AW5" s="0" t="n">
        <f aca="false">O5*K5</f>
        <v>34.8350088444044</v>
      </c>
    </row>
    <row r="6" customFormat="false" ht="12.8" hidden="false" customHeight="false" outlineLevel="0" collapsed="false">
      <c r="C6" s="14" t="n">
        <v>5</v>
      </c>
      <c r="D6" s="36" t="n">
        <f aca="false">ROUND((D4+D5)*0.85,0)</f>
        <v>143</v>
      </c>
      <c r="E6" s="16"/>
      <c r="F6" s="16"/>
      <c r="G6" s="33"/>
      <c r="H6" s="1" t="n">
        <f aca="false">D6-D5</f>
        <v>43</v>
      </c>
      <c r="J6" s="18" t="n">
        <f aca="false">60+1*C5</f>
        <v>64</v>
      </c>
      <c r="K6" s="19" t="n">
        <v>6</v>
      </c>
      <c r="L6" s="20" t="n">
        <f aca="false">ROUND(J6/K6,0)</f>
        <v>11</v>
      </c>
      <c r="M6" s="21" t="n">
        <f aca="false">0.1*C6^1.2</f>
        <v>0.689864830730607</v>
      </c>
      <c r="N6" s="19" t="n">
        <f aca="false">(D6-D5)*M6</f>
        <v>29.6641877214161</v>
      </c>
      <c r="O6" s="34" t="n">
        <f aca="false">L6*M6</f>
        <v>7.58851313803668</v>
      </c>
      <c r="P6" s="35" t="n">
        <f aca="false">(D6-D5)/O6</f>
        <v>5.66645918875289</v>
      </c>
      <c r="R6" s="22" t="n">
        <v>5</v>
      </c>
      <c r="S6" s="23" t="n">
        <v>2</v>
      </c>
      <c r="T6" s="23" t="s">
        <v>34</v>
      </c>
      <c r="U6" s="23" t="n">
        <v>4</v>
      </c>
      <c r="V6" s="24"/>
      <c r="W6" s="25" t="n">
        <f aca="false">ROUND(10*C6^0.75,0)</f>
        <v>33</v>
      </c>
      <c r="X6" s="26" t="n">
        <v>5</v>
      </c>
      <c r="Y6" s="19" t="n">
        <f aca="false">W6*2</f>
        <v>66</v>
      </c>
      <c r="AA6" s="27" t="n">
        <v>5</v>
      </c>
      <c r="AB6" s="28" t="n">
        <f aca="false">Y6*0.5</f>
        <v>33</v>
      </c>
      <c r="AC6" s="29" t="n">
        <f aca="false">ROUND(10*AA6*(1+AA6)*0.5,0)</f>
        <v>150</v>
      </c>
      <c r="AD6" s="30" t="n">
        <f aca="false">2.5*AA6*(1+AA6)</f>
        <v>75</v>
      </c>
      <c r="AF6" s="13"/>
      <c r="AK6" s="37" t="n">
        <f aca="false">ROUND((AK4+AK5)*0.85,0)</f>
        <v>143</v>
      </c>
      <c r="AL6" s="0" t="n">
        <f aca="false">10*C6*(1+C6)*0.8</f>
        <v>240</v>
      </c>
      <c r="AM6" s="0" t="n">
        <f aca="false">10*C6*(1+C6)*0.75</f>
        <v>225</v>
      </c>
      <c r="AN6" s="0" t="n">
        <f aca="false">10*C6*(1+C6)*0.7</f>
        <v>210</v>
      </c>
      <c r="AW6" s="0" t="n">
        <f aca="false">O6*K6</f>
        <v>45.5310788282201</v>
      </c>
    </row>
    <row r="7" customFormat="false" ht="12.8" hidden="false" customHeight="false" outlineLevel="0" collapsed="false">
      <c r="C7" s="14" t="n">
        <v>6</v>
      </c>
      <c r="D7" s="36" t="n">
        <f aca="false">ROUND((D5+D6)*0.85,0)</f>
        <v>207</v>
      </c>
      <c r="E7" s="16"/>
      <c r="F7" s="16"/>
      <c r="G7" s="33"/>
      <c r="H7" s="1" t="n">
        <f aca="false">D7-D6</f>
        <v>64</v>
      </c>
      <c r="J7" s="18" t="n">
        <f aca="false">60+1*C6</f>
        <v>65</v>
      </c>
      <c r="K7" s="19" t="n">
        <v>6</v>
      </c>
      <c r="L7" s="20" t="n">
        <f aca="false">ROUND(J7/K7,0)</f>
        <v>11</v>
      </c>
      <c r="M7" s="21" t="n">
        <f aca="false">0.1*C7^1.2</f>
        <v>0.858581448663153</v>
      </c>
      <c r="N7" s="19" t="n">
        <f aca="false">(D7-D6)*M7</f>
        <v>54.9492127144418</v>
      </c>
      <c r="O7" s="34" t="n">
        <f aca="false">L7*M7</f>
        <v>9.44439593529469</v>
      </c>
      <c r="P7" s="35" t="n">
        <f aca="false">(D7-D6)/O7</f>
        <v>6.77650539414865</v>
      </c>
      <c r="R7" s="22" t="n">
        <v>6</v>
      </c>
      <c r="S7" s="23" t="n">
        <v>2</v>
      </c>
      <c r="T7" s="23" t="s">
        <v>35</v>
      </c>
      <c r="U7" s="23" t="n">
        <v>5</v>
      </c>
      <c r="V7" s="24"/>
      <c r="W7" s="25" t="n">
        <f aca="false">ROUND(10*C7^0.75,0)</f>
        <v>38</v>
      </c>
      <c r="X7" s="26" t="n">
        <v>6</v>
      </c>
      <c r="Y7" s="19" t="n">
        <f aca="false">W7*2</f>
        <v>76</v>
      </c>
      <c r="AA7" s="27" t="n">
        <v>6</v>
      </c>
      <c r="AB7" s="28" t="n">
        <f aca="false">Y7*0.5</f>
        <v>38</v>
      </c>
      <c r="AC7" s="29" t="n">
        <f aca="false">ROUND(10*AA7*(1+AA7)*0.5,0)</f>
        <v>210</v>
      </c>
      <c r="AD7" s="30" t="n">
        <f aca="false">2.5*AA7*(1+AA7)</f>
        <v>105</v>
      </c>
      <c r="AF7" s="13"/>
      <c r="AG7" s="8" t="s">
        <v>36</v>
      </c>
      <c r="AH7" s="8" t="s">
        <v>37</v>
      </c>
      <c r="AI7" s="8" t="s">
        <v>38</v>
      </c>
      <c r="AK7" s="37" t="n">
        <f aca="false">ROUND((AK5+AK6)*0.85,0)</f>
        <v>207</v>
      </c>
      <c r="AL7" s="0" t="n">
        <f aca="false">10*C7*(1+C7)*0.8</f>
        <v>336</v>
      </c>
      <c r="AM7" s="0" t="n">
        <f aca="false">10*C7*(1+C7)*0.75</f>
        <v>315</v>
      </c>
      <c r="AN7" s="0" t="n">
        <f aca="false">10*C7*(1+C7)*0.7</f>
        <v>294</v>
      </c>
      <c r="AW7" s="0" t="n">
        <f aca="false">O7*K7</f>
        <v>56.6663756117681</v>
      </c>
    </row>
    <row r="8" customFormat="false" ht="12.8" hidden="false" customHeight="false" outlineLevel="0" collapsed="false">
      <c r="C8" s="14" t="n">
        <v>7</v>
      </c>
      <c r="D8" s="36" t="n">
        <f aca="false">ROUND((D6+D7)*0.85,0)</f>
        <v>298</v>
      </c>
      <c r="E8" s="16"/>
      <c r="F8" s="16"/>
      <c r="G8" s="33"/>
      <c r="H8" s="1" t="n">
        <f aca="false">D8-D7</f>
        <v>91</v>
      </c>
      <c r="J8" s="18" t="n">
        <f aca="false">60+1*C7</f>
        <v>66</v>
      </c>
      <c r="K8" s="19" t="n">
        <v>6</v>
      </c>
      <c r="L8" s="20" t="n">
        <f aca="false">ROUND(J8/K8,0)</f>
        <v>11</v>
      </c>
      <c r="M8" s="21" t="n">
        <f aca="false">0.1*C8^1.2</f>
        <v>1.03304121311619</v>
      </c>
      <c r="N8" s="19" t="n">
        <f aca="false">(D8-D7)/M8</f>
        <v>88.0894187420622</v>
      </c>
      <c r="O8" s="34" t="n">
        <f aca="false">L8*M8</f>
        <v>11.3634533442781</v>
      </c>
      <c r="P8" s="35" t="n">
        <f aca="false">(D8-D7)/O8</f>
        <v>8.00812897655114</v>
      </c>
      <c r="R8" s="22" t="n">
        <v>7</v>
      </c>
      <c r="S8" s="23" t="n">
        <v>2</v>
      </c>
      <c r="T8" s="23" t="s">
        <v>39</v>
      </c>
      <c r="U8" s="23" t="n">
        <v>6</v>
      </c>
      <c r="V8" s="24"/>
      <c r="W8" s="25" t="n">
        <f aca="false">ROUND(10*C8^0.75,0)</f>
        <v>43</v>
      </c>
      <c r="X8" s="26" t="n">
        <v>7</v>
      </c>
      <c r="Y8" s="19" t="n">
        <f aca="false">W8*2</f>
        <v>86</v>
      </c>
      <c r="AA8" s="27" t="n">
        <v>7</v>
      </c>
      <c r="AB8" s="28" t="n">
        <f aca="false">Y8*0.5</f>
        <v>43</v>
      </c>
      <c r="AC8" s="29" t="n">
        <f aca="false">ROUND(10*AA8*(1+AA8)*0.5,0)</f>
        <v>280</v>
      </c>
      <c r="AD8" s="30" t="n">
        <f aca="false">2.5*AA8*(1+AA8)</f>
        <v>140</v>
      </c>
      <c r="AF8" s="13"/>
      <c r="AG8" s="31" t="n">
        <v>50</v>
      </c>
      <c r="AH8" s="38" t="n">
        <v>0.99</v>
      </c>
      <c r="AI8" s="39" t="n">
        <f aca="false">AH8/AG8</f>
        <v>0.0198</v>
      </c>
      <c r="AK8" s="37" t="n">
        <f aca="false">ROUND((AK6+AK7)*0.85,0)</f>
        <v>298</v>
      </c>
      <c r="AL8" s="0" t="n">
        <f aca="false">10*C8*(1+C8)*0.8</f>
        <v>448</v>
      </c>
      <c r="AM8" s="0" t="n">
        <f aca="false">10*C8*(1+C8)*0.75</f>
        <v>420</v>
      </c>
      <c r="AN8" s="0" t="n">
        <f aca="false">10*C8*(1+C8)*0.7</f>
        <v>392</v>
      </c>
      <c r="AW8" s="0" t="n">
        <f aca="false">O8*K8</f>
        <v>68.1807200656686</v>
      </c>
    </row>
    <row r="9" customFormat="false" ht="12.8" hidden="false" customHeight="false" outlineLevel="0" collapsed="false">
      <c r="C9" s="14" t="n">
        <v>8</v>
      </c>
      <c r="D9" s="36" t="n">
        <f aca="false">ROUND((D7+D8)*0.85,0)</f>
        <v>429</v>
      </c>
      <c r="E9" s="16"/>
      <c r="F9" s="16"/>
      <c r="G9" s="33"/>
      <c r="H9" s="1" t="n">
        <f aca="false">D9-D8</f>
        <v>131</v>
      </c>
      <c r="J9" s="18" t="n">
        <f aca="false">60+1*C8</f>
        <v>67</v>
      </c>
      <c r="K9" s="19" t="n">
        <v>6</v>
      </c>
      <c r="L9" s="20" t="n">
        <f aca="false">ROUND(J9/K9,0)</f>
        <v>11</v>
      </c>
      <c r="M9" s="21" t="n">
        <f aca="false">0.1*C9^1.2</f>
        <v>1.21257325320832</v>
      </c>
      <c r="N9" s="19" t="n">
        <f aca="false">(D9-D8)/M9</f>
        <v>108.034710194531</v>
      </c>
      <c r="O9" s="34" t="n">
        <f aca="false">L9*M9</f>
        <v>13.3383057852915</v>
      </c>
      <c r="P9" s="35" t="n">
        <f aca="false">(D9-D8)/O9</f>
        <v>9.82133729041188</v>
      </c>
      <c r="R9" s="22" t="n">
        <v>8</v>
      </c>
      <c r="S9" s="23" t="n">
        <v>2</v>
      </c>
      <c r="T9" s="23" t="s">
        <v>40</v>
      </c>
      <c r="U9" s="23" t="n">
        <v>7</v>
      </c>
      <c r="V9" s="24"/>
      <c r="W9" s="25" t="n">
        <f aca="false">ROUND(10*C9^0.75,0)</f>
        <v>48</v>
      </c>
      <c r="X9" s="26" t="n">
        <v>8</v>
      </c>
      <c r="Y9" s="19" t="n">
        <f aca="false">W9*2</f>
        <v>96</v>
      </c>
      <c r="AA9" s="27" t="n">
        <v>8</v>
      </c>
      <c r="AB9" s="28" t="n">
        <f aca="false">Y9*0.5</f>
        <v>48</v>
      </c>
      <c r="AC9" s="29" t="n">
        <f aca="false">ROUND(10*AA9*(1+AA9)*0.5,0)</f>
        <v>360</v>
      </c>
      <c r="AD9" s="30" t="n">
        <f aca="false">2.5*AA9*(1+AA9)</f>
        <v>180</v>
      </c>
      <c r="AF9" s="13"/>
      <c r="AG9" s="31" t="n">
        <v>200</v>
      </c>
      <c r="AH9" s="38" t="n">
        <v>3.5</v>
      </c>
      <c r="AI9" s="39" t="n">
        <f aca="false">AH9/AG9</f>
        <v>0.0175</v>
      </c>
      <c r="AK9" s="37" t="n">
        <f aca="false">ROUND((AK7+AK8)*0.85,0)</f>
        <v>429</v>
      </c>
      <c r="AL9" s="0" t="n">
        <f aca="false">10*C9*(1+C9)*0.8</f>
        <v>576</v>
      </c>
      <c r="AM9" s="0" t="n">
        <f aca="false">10*C9*(1+C9)*0.75</f>
        <v>540</v>
      </c>
      <c r="AN9" s="0" t="n">
        <f aca="false">10*C9*(1+C9)*0.7</f>
        <v>504</v>
      </c>
      <c r="AW9" s="0" t="n">
        <f aca="false">O9*K9</f>
        <v>80.029834711749</v>
      </c>
    </row>
    <row r="10" customFormat="false" ht="12.8" hidden="false" customHeight="false" outlineLevel="0" collapsed="false">
      <c r="C10" s="14" t="n">
        <v>9</v>
      </c>
      <c r="D10" s="36" t="n">
        <f aca="false">ROUND((D8+D9)*0.85,0)</f>
        <v>618</v>
      </c>
      <c r="E10" s="16"/>
      <c r="F10" s="16"/>
      <c r="G10" s="33"/>
      <c r="H10" s="1" t="n">
        <f aca="false">D10-D9</f>
        <v>189</v>
      </c>
      <c r="J10" s="18" t="n">
        <f aca="false">60+1*C9</f>
        <v>68</v>
      </c>
      <c r="K10" s="19" t="n">
        <v>6</v>
      </c>
      <c r="L10" s="20" t="n">
        <f aca="false">ROUND(J10/K10,0)</f>
        <v>11</v>
      </c>
      <c r="M10" s="21" t="n">
        <f aca="false">0.1*C10^1.2</f>
        <v>1.39666101652382</v>
      </c>
      <c r="N10" s="19" t="n">
        <f aca="false">(D10-D9)/M10</f>
        <v>135.322743145224</v>
      </c>
      <c r="O10" s="34" t="n">
        <f aca="false">L10*M10</f>
        <v>15.3632711817621</v>
      </c>
      <c r="P10" s="35" t="n">
        <f aca="false">(D10-D9)/O10</f>
        <v>12.3020675586567</v>
      </c>
      <c r="R10" s="22" t="n">
        <v>9</v>
      </c>
      <c r="S10" s="23" t="n">
        <v>3</v>
      </c>
      <c r="T10" s="23" t="s">
        <v>41</v>
      </c>
      <c r="U10" s="23" t="n">
        <v>8</v>
      </c>
      <c r="V10" s="24"/>
      <c r="W10" s="25" t="n">
        <f aca="false">ROUND(10*C10^0.75,0)</f>
        <v>52</v>
      </c>
      <c r="X10" s="26" t="n">
        <v>9</v>
      </c>
      <c r="Y10" s="19" t="n">
        <f aca="false">W10*2</f>
        <v>104</v>
      </c>
      <c r="AA10" s="27" t="n">
        <v>9</v>
      </c>
      <c r="AB10" s="28" t="n">
        <f aca="false">Y10*0.5</f>
        <v>52</v>
      </c>
      <c r="AC10" s="29" t="n">
        <f aca="false">ROUND(10*AA10*(1+AA10)*0.5,0)</f>
        <v>450</v>
      </c>
      <c r="AD10" s="30" t="n">
        <f aca="false">2.5*AA10*(1+AA10)</f>
        <v>225</v>
      </c>
      <c r="AF10" s="13"/>
      <c r="AG10" s="31" t="n">
        <v>500</v>
      </c>
      <c r="AH10" s="38" t="n">
        <v>7.5</v>
      </c>
      <c r="AI10" s="39" t="n">
        <f aca="false">AH10/AG10</f>
        <v>0.015</v>
      </c>
      <c r="AK10" s="37" t="n">
        <f aca="false">ROUND((AK8+AK9)*0.85,0)</f>
        <v>618</v>
      </c>
      <c r="AL10" s="0" t="n">
        <f aca="false">10*C10*(1+C10)*0.8</f>
        <v>720</v>
      </c>
      <c r="AM10" s="0" t="n">
        <f aca="false">10*C10*(1+C10)*0.75</f>
        <v>675</v>
      </c>
      <c r="AN10" s="0" t="n">
        <f aca="false">10*C10*(1+C10)*0.7</f>
        <v>630</v>
      </c>
      <c r="AW10" s="0" t="n">
        <f aca="false">O10*K10</f>
        <v>92.1796270905726</v>
      </c>
    </row>
    <row r="11" customFormat="false" ht="12.8" hidden="false" customHeight="true" outlineLevel="0" collapsed="false">
      <c r="C11" s="14" t="n">
        <v>10</v>
      </c>
      <c r="D11" s="36" t="n">
        <f aca="false">10*C11*(1+C11)*G11</f>
        <v>770</v>
      </c>
      <c r="E11" s="40" t="s">
        <v>42</v>
      </c>
      <c r="F11" s="41" t="s">
        <v>43</v>
      </c>
      <c r="G11" s="17" t="n">
        <v>0.7</v>
      </c>
      <c r="H11" s="1" t="n">
        <f aca="false">D11-D10</f>
        <v>152</v>
      </c>
      <c r="J11" s="18" t="n">
        <f aca="false">60+1*C10</f>
        <v>69</v>
      </c>
      <c r="K11" s="19" t="n">
        <v>6</v>
      </c>
      <c r="L11" s="20" t="n">
        <f aca="false">ROUND(J11/K11,0)</f>
        <v>12</v>
      </c>
      <c r="M11" s="21" t="n">
        <f aca="false">0.1*C11^1.2</f>
        <v>1.58489319246111</v>
      </c>
      <c r="N11" s="19" t="n">
        <f aca="false">(D11-D10)/M11</f>
        <v>95.9055163609896</v>
      </c>
      <c r="O11" s="34" t="n">
        <f aca="false">L11*M11</f>
        <v>19.0187183095334</v>
      </c>
      <c r="P11" s="35" t="n">
        <f aca="false">(D11-D10)/O11</f>
        <v>7.99212636341577</v>
      </c>
      <c r="R11" s="22" t="n">
        <v>10</v>
      </c>
      <c r="S11" s="23" t="n">
        <v>3</v>
      </c>
      <c r="T11" s="23" t="s">
        <v>44</v>
      </c>
      <c r="U11" s="23" t="n">
        <v>9</v>
      </c>
      <c r="V11" s="24"/>
      <c r="W11" s="25" t="n">
        <f aca="false">ROUND(10*C11^0.75,0)</f>
        <v>56</v>
      </c>
      <c r="X11" s="26" t="n">
        <v>10</v>
      </c>
      <c r="Y11" s="19" t="n">
        <f aca="false">W11*2</f>
        <v>112</v>
      </c>
      <c r="AA11" s="27" t="n">
        <v>10</v>
      </c>
      <c r="AB11" s="28" t="n">
        <f aca="false">Y11*0.5</f>
        <v>56</v>
      </c>
      <c r="AC11" s="29" t="n">
        <f aca="false">ROUND(10*AA11*(1+AA11)*0.5,0)</f>
        <v>550</v>
      </c>
      <c r="AD11" s="30" t="n">
        <f aca="false">2.5*AA11*(1+AA11)</f>
        <v>275</v>
      </c>
      <c r="AK11" s="37" t="n">
        <f aca="false">ROUND((AK9+AK10)*0.85,0)</f>
        <v>890</v>
      </c>
      <c r="AL11" s="0" t="n">
        <f aca="false">10*C11*(1+C11)*0.8</f>
        <v>880</v>
      </c>
      <c r="AM11" s="0" t="n">
        <f aca="false">10*C11*(1+C11)*0.75</f>
        <v>825</v>
      </c>
      <c r="AN11" s="0" t="n">
        <f aca="false">10*C11*(1+C11)*0.7</f>
        <v>770</v>
      </c>
      <c r="AW11" s="0" t="n">
        <f aca="false">O11*K11</f>
        <v>114.1123098572</v>
      </c>
    </row>
    <row r="12" customFormat="false" ht="12.8" hidden="false" customHeight="false" outlineLevel="0" collapsed="false">
      <c r="C12" s="14" t="n">
        <v>11</v>
      </c>
      <c r="D12" s="42" t="n">
        <f aca="false">ROUND(10*C12*(1+C12)*G12,0)</f>
        <v>926</v>
      </c>
      <c r="E12" s="40"/>
      <c r="F12" s="41"/>
      <c r="G12" s="33" t="n">
        <f aca="false">G11+0.00178571</f>
        <v>0.70178571</v>
      </c>
      <c r="H12" s="1" t="n">
        <f aca="false">D12-D11</f>
        <v>156</v>
      </c>
      <c r="J12" s="18" t="n">
        <f aca="false">60+1*C11</f>
        <v>70</v>
      </c>
      <c r="K12" s="19" t="n">
        <v>6</v>
      </c>
      <c r="L12" s="20" t="n">
        <f aca="false">ROUND(J12/K12,0)</f>
        <v>12</v>
      </c>
      <c r="M12" s="21" t="n">
        <f aca="false">0.1*C12^1.2</f>
        <v>1.7769336928224</v>
      </c>
      <c r="N12" s="19" t="n">
        <f aca="false">(D12-D11)/M12</f>
        <v>87.7916832969815</v>
      </c>
      <c r="O12" s="34" t="n">
        <f aca="false">L12*M12</f>
        <v>21.3232043138687</v>
      </c>
      <c r="P12" s="35" t="n">
        <f aca="false">(D12-D11)/O12</f>
        <v>7.31597360808183</v>
      </c>
      <c r="R12" s="22" t="n">
        <v>11</v>
      </c>
      <c r="S12" s="23" t="n">
        <v>3</v>
      </c>
      <c r="T12" s="23" t="s">
        <v>45</v>
      </c>
      <c r="U12" s="23" t="n">
        <v>10</v>
      </c>
      <c r="V12" s="24"/>
      <c r="W12" s="25" t="n">
        <f aca="false">ROUND(10*C12^0.75,0)</f>
        <v>60</v>
      </c>
      <c r="X12" s="26" t="n">
        <v>11</v>
      </c>
      <c r="Y12" s="19" t="n">
        <f aca="false">W12*2</f>
        <v>120</v>
      </c>
      <c r="AA12" s="27" t="n">
        <v>11</v>
      </c>
      <c r="AB12" s="28" t="n">
        <f aca="false">ROUND(Y12*0.6,0)</f>
        <v>72</v>
      </c>
      <c r="AC12" s="29" t="n">
        <f aca="false">ROUND(10*AA12*(1+AA12)*0.5,0)</f>
        <v>660</v>
      </c>
      <c r="AD12" s="30" t="n">
        <f aca="false">2.5*AA12*(1+AA12)</f>
        <v>330</v>
      </c>
      <c r="AK12" s="37" t="n">
        <f aca="false">ROUND((AK10+AK11)*0.85,0)</f>
        <v>1282</v>
      </c>
      <c r="AL12" s="0" t="n">
        <f aca="false">10*C12*(1+C12)*0.8</f>
        <v>1056</v>
      </c>
      <c r="AM12" s="0" t="n">
        <f aca="false">10*C12*(1+C12)*0.75</f>
        <v>990</v>
      </c>
      <c r="AN12" s="0" t="n">
        <f aca="false">10*C12*(1+C12)*0.7</f>
        <v>924</v>
      </c>
      <c r="AW12" s="0" t="n">
        <f aca="false">O12*K12</f>
        <v>127.939225883212</v>
      </c>
    </row>
    <row r="13" customFormat="false" ht="12.8" hidden="false" customHeight="false" outlineLevel="0" collapsed="false">
      <c r="C13" s="14" t="n">
        <v>12</v>
      </c>
      <c r="D13" s="42" t="n">
        <f aca="false">ROUND(10*C13*(1+C13)*G13,0)</f>
        <v>1098</v>
      </c>
      <c r="E13" s="40"/>
      <c r="F13" s="41"/>
      <c r="G13" s="33" t="n">
        <f aca="false">G12+0.00178571</f>
        <v>0.70357142</v>
      </c>
      <c r="H13" s="1" t="n">
        <f aca="false">D13-D12</f>
        <v>172</v>
      </c>
      <c r="J13" s="18" t="n">
        <f aca="false">60+1*C12</f>
        <v>71</v>
      </c>
      <c r="K13" s="19" t="n">
        <v>6</v>
      </c>
      <c r="L13" s="20" t="n">
        <f aca="false">ROUND(J13/K13,0)</f>
        <v>12</v>
      </c>
      <c r="M13" s="21" t="n">
        <f aca="false">0.1*C13^1.2</f>
        <v>1.97250219542067</v>
      </c>
      <c r="N13" s="19" t="n">
        <f aca="false">(D13-D12)/M13</f>
        <v>87.1988890046929</v>
      </c>
      <c r="O13" s="34" t="n">
        <f aca="false">L13*M13</f>
        <v>23.670026345048</v>
      </c>
      <c r="P13" s="35" t="n">
        <f aca="false">(D13-D12)/O13</f>
        <v>7.26657408372442</v>
      </c>
      <c r="R13" s="22" t="n">
        <v>12</v>
      </c>
      <c r="S13" s="23" t="n">
        <v>3</v>
      </c>
      <c r="T13" s="23" t="s">
        <v>46</v>
      </c>
      <c r="U13" s="23" t="n">
        <v>11</v>
      </c>
      <c r="V13" s="24"/>
      <c r="W13" s="25" t="n">
        <f aca="false">ROUND(10*C13^0.75,0)</f>
        <v>64</v>
      </c>
      <c r="X13" s="26" t="n">
        <v>12</v>
      </c>
      <c r="Y13" s="19" t="n">
        <f aca="false">W13*2</f>
        <v>128</v>
      </c>
      <c r="AA13" s="27" t="n">
        <v>12</v>
      </c>
      <c r="AB13" s="28" t="n">
        <f aca="false">ROUND(Y13*0.6,0)</f>
        <v>77</v>
      </c>
      <c r="AC13" s="29" t="n">
        <f aca="false">ROUND(10*AA13*(1+AA13)*0.5,0)</f>
        <v>780</v>
      </c>
      <c r="AD13" s="30" t="n">
        <f aca="false">2.5*AA13*(1+AA13)</f>
        <v>390</v>
      </c>
      <c r="AK13" s="37" t="n">
        <f aca="false">ROUND((AK11+AK12)*0.85,0)</f>
        <v>1846</v>
      </c>
      <c r="AL13" s="0" t="n">
        <f aca="false">10*C13*(1+C13)*0.8</f>
        <v>1248</v>
      </c>
      <c r="AM13" s="0" t="n">
        <f aca="false">10*C13*(1+C13)*0.75</f>
        <v>1170</v>
      </c>
      <c r="AN13" s="0" t="n">
        <f aca="false">10*C13*(1+C13)*0.7</f>
        <v>1092</v>
      </c>
      <c r="AW13" s="0" t="n">
        <f aca="false">O13*K13</f>
        <v>142.020158070288</v>
      </c>
    </row>
    <row r="14" customFormat="false" ht="12.8" hidden="false" customHeight="false" outlineLevel="0" collapsed="false">
      <c r="C14" s="14" t="n">
        <v>13</v>
      </c>
      <c r="D14" s="42" t="n">
        <f aca="false">ROUND(10*C14*(1+C14)*G14,0)</f>
        <v>1284</v>
      </c>
      <c r="E14" s="40"/>
      <c r="F14" s="41"/>
      <c r="G14" s="33" t="n">
        <f aca="false">G13+0.00178571</f>
        <v>0.70535713</v>
      </c>
      <c r="H14" s="1" t="n">
        <f aca="false">D14-D13</f>
        <v>186</v>
      </c>
      <c r="J14" s="18" t="n">
        <f aca="false">60+1*C13</f>
        <v>72</v>
      </c>
      <c r="K14" s="19" t="n">
        <v>6</v>
      </c>
      <c r="L14" s="20" t="n">
        <f aca="false">ROUND(J14/K14,0)</f>
        <v>12</v>
      </c>
      <c r="M14" s="21" t="n">
        <f aca="false">0.1*C14^1.2</f>
        <v>2.17136094803525</v>
      </c>
      <c r="N14" s="19" t="n">
        <f aca="false">(D14-D13)/M14</f>
        <v>85.6605624082452</v>
      </c>
      <c r="O14" s="34" t="n">
        <f aca="false">L14*M14</f>
        <v>26.056331376423</v>
      </c>
      <c r="P14" s="35" t="n">
        <f aca="false">(D14-D13)/O14</f>
        <v>7.1383802006871</v>
      </c>
      <c r="R14" s="22" t="n">
        <v>13</v>
      </c>
      <c r="S14" s="23" t="n">
        <v>3</v>
      </c>
      <c r="T14" s="23" t="s">
        <v>47</v>
      </c>
      <c r="U14" s="23" t="n">
        <v>12</v>
      </c>
      <c r="V14" s="24"/>
      <c r="W14" s="25" t="n">
        <f aca="false">ROUND(10*C14^0.75,0)</f>
        <v>68</v>
      </c>
      <c r="X14" s="26" t="n">
        <v>13</v>
      </c>
      <c r="Y14" s="19" t="n">
        <f aca="false">W14*2</f>
        <v>136</v>
      </c>
      <c r="AA14" s="27" t="n">
        <v>13</v>
      </c>
      <c r="AB14" s="28" t="n">
        <f aca="false">ROUND(Y14*0.6,0)</f>
        <v>82</v>
      </c>
      <c r="AC14" s="29" t="n">
        <f aca="false">ROUND(10*AA14*(1+AA14)*0.5,0)</f>
        <v>910</v>
      </c>
      <c r="AD14" s="30" t="n">
        <f aca="false">2.5*AA14*(1+AA14)</f>
        <v>455</v>
      </c>
      <c r="AK14" s="37" t="n">
        <f aca="false">ROUND((AK12+AK13)*0.85,0)</f>
        <v>2659</v>
      </c>
      <c r="AL14" s="0" t="n">
        <f aca="false">10*C14*(1+C14)*0.8</f>
        <v>1456</v>
      </c>
      <c r="AM14" s="0" t="n">
        <f aca="false">10*C14*(1+C14)*0.75</f>
        <v>1365</v>
      </c>
      <c r="AN14" s="0" t="n">
        <f aca="false">10*C14*(1+C14)*0.7</f>
        <v>1274</v>
      </c>
      <c r="AW14" s="0" t="n">
        <f aca="false">O14*K14</f>
        <v>156.337988258538</v>
      </c>
    </row>
    <row r="15" customFormat="false" ht="12.8" hidden="false" customHeight="false" outlineLevel="0" collapsed="false">
      <c r="C15" s="14" t="n">
        <v>14</v>
      </c>
      <c r="D15" s="42" t="n">
        <f aca="false">ROUND(10*C15*(1+C15)*G15,0)</f>
        <v>1485</v>
      </c>
      <c r="E15" s="40"/>
      <c r="F15" s="41"/>
      <c r="G15" s="33" t="n">
        <f aca="false">G14+0.00178571</f>
        <v>0.70714284</v>
      </c>
      <c r="H15" s="1" t="n">
        <f aca="false">D15-D14</f>
        <v>201</v>
      </c>
      <c r="J15" s="18" t="n">
        <f aca="false">60+1*C14</f>
        <v>73</v>
      </c>
      <c r="K15" s="19" t="n">
        <v>6</v>
      </c>
      <c r="L15" s="20" t="n">
        <f aca="false">ROUND(J15/K15,0)</f>
        <v>12</v>
      </c>
      <c r="M15" s="21" t="n">
        <f aca="false">0.1*C15^1.2</f>
        <v>2.37330548430141</v>
      </c>
      <c r="N15" s="19" t="n">
        <f aca="false">(D15-D14)/M15</f>
        <v>84.6920050240245</v>
      </c>
      <c r="O15" s="34" t="n">
        <f aca="false">L15*M15</f>
        <v>28.4796658116169</v>
      </c>
      <c r="P15" s="35" t="n">
        <f aca="false">(D15-D14)/O15</f>
        <v>7.05766708533538</v>
      </c>
      <c r="R15" s="22" t="n">
        <v>14</v>
      </c>
      <c r="S15" s="23" t="n">
        <v>3</v>
      </c>
      <c r="T15" s="23" t="s">
        <v>48</v>
      </c>
      <c r="U15" s="23" t="n">
        <v>13</v>
      </c>
      <c r="V15" s="24"/>
      <c r="W15" s="25" t="n">
        <f aca="false">ROUND(10*C15^0.75,0)</f>
        <v>72</v>
      </c>
      <c r="X15" s="26" t="n">
        <v>14</v>
      </c>
      <c r="Y15" s="19" t="n">
        <f aca="false">W15*2</f>
        <v>144</v>
      </c>
      <c r="AA15" s="27" t="n">
        <v>14</v>
      </c>
      <c r="AB15" s="28" t="n">
        <f aca="false">ROUND(Y15*0.6,0)</f>
        <v>86</v>
      </c>
      <c r="AC15" s="29" t="n">
        <f aca="false">ROUND(10*AA15*(1+AA15)*0.5,0)</f>
        <v>1050</v>
      </c>
      <c r="AD15" s="30" t="n">
        <f aca="false">2.5*AA15*(1+AA15)</f>
        <v>525</v>
      </c>
      <c r="AK15" s="37" t="n">
        <f aca="false">ROUND((AK13+AK14)*0.85,0)</f>
        <v>3829</v>
      </c>
      <c r="AL15" s="0" t="n">
        <f aca="false">10*C15*(1+C15)*0.8</f>
        <v>1680</v>
      </c>
      <c r="AM15" s="0" t="n">
        <f aca="false">10*C15*(1+C15)*0.75</f>
        <v>1575</v>
      </c>
      <c r="AN15" s="0" t="n">
        <f aca="false">10*C15*(1+C15)*0.7</f>
        <v>1470</v>
      </c>
      <c r="AW15" s="0" t="n">
        <f aca="false">O15*K15</f>
        <v>170.877994869701</v>
      </c>
    </row>
    <row r="16" customFormat="false" ht="12.8" hidden="false" customHeight="false" outlineLevel="0" collapsed="false">
      <c r="C16" s="14" t="n">
        <v>15</v>
      </c>
      <c r="D16" s="42" t="n">
        <f aca="false">ROUND(10*C16*(1+C16)*G16,0)</f>
        <v>1701</v>
      </c>
      <c r="E16" s="40"/>
      <c r="F16" s="41"/>
      <c r="G16" s="33" t="n">
        <f aca="false">G15+0.00178571</f>
        <v>0.70892855</v>
      </c>
      <c r="H16" s="1" t="n">
        <f aca="false">D16-D15</f>
        <v>216</v>
      </c>
      <c r="J16" s="18" t="n">
        <f aca="false">60+1*C15</f>
        <v>74</v>
      </c>
      <c r="K16" s="19" t="n">
        <v>6</v>
      </c>
      <c r="L16" s="20" t="n">
        <f aca="false">ROUND(J16/K16,0)</f>
        <v>12</v>
      </c>
      <c r="M16" s="21" t="n">
        <f aca="false">0.1*C16^1.2</f>
        <v>2.57815789138122</v>
      </c>
      <c r="N16" s="19" t="n">
        <f aca="false">(D16-D15)/M16</f>
        <v>83.780749317987</v>
      </c>
      <c r="O16" s="34" t="n">
        <f aca="false">L16*M16</f>
        <v>30.9378946965746</v>
      </c>
      <c r="P16" s="35" t="n">
        <f aca="false">(D16-D15)/O16</f>
        <v>6.98172910983226</v>
      </c>
      <c r="R16" s="22" t="n">
        <v>15</v>
      </c>
      <c r="S16" s="23" t="n">
        <v>4</v>
      </c>
      <c r="T16" s="23" t="s">
        <v>49</v>
      </c>
      <c r="U16" s="23" t="n">
        <v>14</v>
      </c>
      <c r="V16" s="24"/>
      <c r="W16" s="25" t="n">
        <f aca="false">ROUND(10*C16^0.75,0)</f>
        <v>76</v>
      </c>
      <c r="X16" s="26" t="n">
        <v>15</v>
      </c>
      <c r="Y16" s="19" t="n">
        <f aca="false">W16*2</f>
        <v>152</v>
      </c>
      <c r="AA16" s="27" t="n">
        <v>15</v>
      </c>
      <c r="AB16" s="28" t="n">
        <f aca="false">ROUND(Y16*0.6,0)</f>
        <v>91</v>
      </c>
      <c r="AC16" s="29" t="n">
        <f aca="false">ROUND(10*AA16*(1+AA16)*0.5,0)</f>
        <v>1200</v>
      </c>
      <c r="AD16" s="30" t="n">
        <f aca="false">2.5*AA16*(1+AA16)</f>
        <v>600</v>
      </c>
      <c r="AK16" s="37" t="n">
        <f aca="false">ROUND((AK14+AK15)*0.85,0)</f>
        <v>5515</v>
      </c>
      <c r="AL16" s="0" t="n">
        <f aca="false">10*C16*(1+C16)*0.8</f>
        <v>1920</v>
      </c>
      <c r="AM16" s="0" t="n">
        <f aca="false">10*C16*(1+C16)*0.75</f>
        <v>1800</v>
      </c>
      <c r="AN16" s="0" t="n">
        <f aca="false">10*C16*(1+C16)*0.7</f>
        <v>1680</v>
      </c>
      <c r="AW16" s="0" t="n">
        <f aca="false">O16*K16</f>
        <v>185.627368179448</v>
      </c>
    </row>
    <row r="17" customFormat="false" ht="12.8" hidden="false" customHeight="false" outlineLevel="0" collapsed="false">
      <c r="C17" s="14" t="n">
        <v>16</v>
      </c>
      <c r="D17" s="42" t="n">
        <f aca="false">ROUND(10*C17*(1+C17)*G17,0)</f>
        <v>1933</v>
      </c>
      <c r="E17" s="40"/>
      <c r="F17" s="41"/>
      <c r="G17" s="33" t="n">
        <f aca="false">G16+0.00178571</f>
        <v>0.71071426</v>
      </c>
      <c r="H17" s="1" t="n">
        <f aca="false">D17-D16</f>
        <v>232</v>
      </c>
      <c r="J17" s="18" t="n">
        <f aca="false">60+1*C16</f>
        <v>75</v>
      </c>
      <c r="K17" s="19" t="n">
        <v>6</v>
      </c>
      <c r="L17" s="20" t="n">
        <f aca="false">ROUND(J17/K17,0)</f>
        <v>13</v>
      </c>
      <c r="M17" s="21" t="n">
        <f aca="false">0.1*C17^1.2</f>
        <v>2.7857618025476</v>
      </c>
      <c r="N17" s="19" t="n">
        <f aca="false">(D17-D16)/M17</f>
        <v>83.280630737285</v>
      </c>
      <c r="O17" s="34" t="n">
        <f aca="false">L17*M17</f>
        <v>36.2149034331188</v>
      </c>
      <c r="P17" s="35" t="n">
        <f aca="false">(D17-D16)/O17</f>
        <v>6.40620236440654</v>
      </c>
      <c r="R17" s="22" t="n">
        <v>16</v>
      </c>
      <c r="S17" s="23" t="n">
        <v>4</v>
      </c>
      <c r="T17" s="23" t="s">
        <v>50</v>
      </c>
      <c r="U17" s="23" t="n">
        <v>15</v>
      </c>
      <c r="V17" s="24"/>
      <c r="W17" s="25" t="n">
        <f aca="false">ROUND(10*C17^0.75,0)</f>
        <v>80</v>
      </c>
      <c r="X17" s="26" t="n">
        <v>16</v>
      </c>
      <c r="Y17" s="19" t="n">
        <f aca="false">W17*2</f>
        <v>160</v>
      </c>
      <c r="AA17" s="27" t="n">
        <v>16</v>
      </c>
      <c r="AB17" s="28" t="n">
        <f aca="false">ROUND(Y17*0.6,0)</f>
        <v>96</v>
      </c>
      <c r="AC17" s="29" t="n">
        <f aca="false">ROUND(10*AA17*(1+AA17)*0.5,0)</f>
        <v>1360</v>
      </c>
      <c r="AD17" s="30" t="n">
        <f aca="false">2.5*AA17*(1+AA17)</f>
        <v>680</v>
      </c>
      <c r="AK17" s="37" t="n">
        <f aca="false">ROUND((AK15+AK16)*0.85,0)</f>
        <v>7942</v>
      </c>
      <c r="AL17" s="0" t="n">
        <f aca="false">10*C17*(1+C17)*0.8</f>
        <v>2176</v>
      </c>
      <c r="AM17" s="0" t="n">
        <f aca="false">10*C17*(1+C17)*0.75</f>
        <v>2040</v>
      </c>
      <c r="AN17" s="0" t="n">
        <f aca="false">10*C17*(1+C17)*0.7</f>
        <v>1904</v>
      </c>
      <c r="AW17" s="0" t="n">
        <f aca="false">O17*K17</f>
        <v>217.289420598713</v>
      </c>
    </row>
    <row r="18" customFormat="false" ht="12.8" hidden="false" customHeight="false" outlineLevel="0" collapsed="false">
      <c r="C18" s="14" t="n">
        <v>17</v>
      </c>
      <c r="D18" s="42" t="n">
        <f aca="false">ROUND(10*C18*(1+C18)*G18,0)</f>
        <v>2180</v>
      </c>
      <c r="E18" s="40"/>
      <c r="F18" s="41"/>
      <c r="G18" s="33" t="n">
        <f aca="false">G17+0.00178571</f>
        <v>0.71249997</v>
      </c>
      <c r="H18" s="1" t="n">
        <f aca="false">D18-D17</f>
        <v>247</v>
      </c>
      <c r="J18" s="18" t="n">
        <f aca="false">60+1*C17</f>
        <v>76</v>
      </c>
      <c r="K18" s="19" t="n">
        <v>6</v>
      </c>
      <c r="L18" s="20" t="n">
        <f aca="false">ROUND(J18/K18,0)</f>
        <v>13</v>
      </c>
      <c r="M18" s="21" t="n">
        <f aca="false">0.1*C18^1.2</f>
        <v>2.99597859131494</v>
      </c>
      <c r="N18" s="19" t="n">
        <f aca="false">(D18-D17)/M18</f>
        <v>82.4438468005178</v>
      </c>
      <c r="O18" s="34" t="n">
        <f aca="false">L18*M18</f>
        <v>38.9477216870942</v>
      </c>
      <c r="P18" s="35" t="n">
        <f aca="false">(D18-D17)/O18</f>
        <v>6.3418343692706</v>
      </c>
      <c r="R18" s="22" t="n">
        <v>17</v>
      </c>
      <c r="S18" s="23" t="n">
        <v>4</v>
      </c>
      <c r="T18" s="23" t="s">
        <v>51</v>
      </c>
      <c r="U18" s="23" t="n">
        <v>16</v>
      </c>
      <c r="V18" s="24"/>
      <c r="W18" s="25" t="n">
        <f aca="false">ROUND(10*C18^0.75,0)</f>
        <v>84</v>
      </c>
      <c r="X18" s="26" t="n">
        <v>17</v>
      </c>
      <c r="Y18" s="19" t="n">
        <f aca="false">W18*2</f>
        <v>168</v>
      </c>
      <c r="AA18" s="27" t="n">
        <v>17</v>
      </c>
      <c r="AB18" s="28" t="n">
        <f aca="false">ROUND(Y18*0.6,0)</f>
        <v>101</v>
      </c>
      <c r="AC18" s="29" t="n">
        <f aca="false">ROUND(10*AA18*(1+AA18)*0.5,0)</f>
        <v>1530</v>
      </c>
      <c r="AD18" s="30" t="n">
        <f aca="false">2.5*AA18*(1+AA18)</f>
        <v>765</v>
      </c>
      <c r="AK18" s="37" t="n">
        <f aca="false">ROUND((AK16+AK17)*0.85,0)</f>
        <v>11438</v>
      </c>
      <c r="AL18" s="0" t="n">
        <f aca="false">10*C18*(1+C18)*0.8</f>
        <v>2448</v>
      </c>
      <c r="AM18" s="0" t="n">
        <f aca="false">10*C18*(1+C18)*0.75</f>
        <v>2295</v>
      </c>
      <c r="AN18" s="0" t="n">
        <f aca="false">10*C18*(1+C18)*0.7</f>
        <v>2142</v>
      </c>
      <c r="AW18" s="0" t="n">
        <f aca="false">O18*K18</f>
        <v>233.686330122565</v>
      </c>
    </row>
    <row r="19" customFormat="false" ht="12.8" hidden="false" customHeight="false" outlineLevel="0" collapsed="false">
      <c r="C19" s="14" t="n">
        <v>18</v>
      </c>
      <c r="D19" s="42" t="n">
        <f aca="false">ROUND(10*C19*(1+C19)*G19,0)</f>
        <v>2443</v>
      </c>
      <c r="E19" s="40"/>
      <c r="F19" s="41"/>
      <c r="G19" s="33" t="n">
        <f aca="false">G18+0.00178571</f>
        <v>0.71428568</v>
      </c>
      <c r="H19" s="1" t="n">
        <f aca="false">D19-D18</f>
        <v>263</v>
      </c>
      <c r="J19" s="18" t="n">
        <f aca="false">60+1*C18</f>
        <v>77</v>
      </c>
      <c r="K19" s="19" t="n">
        <v>6</v>
      </c>
      <c r="L19" s="20" t="n">
        <f aca="false">ROUND(J19/K19,0)</f>
        <v>13</v>
      </c>
      <c r="M19" s="21" t="n">
        <f aca="false">0.1*C19^1.2</f>
        <v>3.20868442433881</v>
      </c>
      <c r="N19" s="19" t="n">
        <f aca="false">(D19-D18)/M19</f>
        <v>81.9650564589862</v>
      </c>
      <c r="O19" s="34" t="n">
        <f aca="false">L19*M19</f>
        <v>41.7128975164045</v>
      </c>
      <c r="P19" s="35" t="n">
        <f aca="false">(D19-D18)/O19</f>
        <v>6.30500434299894</v>
      </c>
      <c r="R19" s="22" t="n">
        <v>18</v>
      </c>
      <c r="S19" s="23" t="n">
        <v>4</v>
      </c>
      <c r="T19" s="23" t="s">
        <v>52</v>
      </c>
      <c r="U19" s="23" t="n">
        <v>17</v>
      </c>
      <c r="V19" s="24"/>
      <c r="W19" s="25" t="n">
        <f aca="false">ROUND(10*C19^0.75,0)</f>
        <v>87</v>
      </c>
      <c r="X19" s="26" t="n">
        <v>18</v>
      </c>
      <c r="Y19" s="19" t="n">
        <f aca="false">W19*2</f>
        <v>174</v>
      </c>
      <c r="AA19" s="27" t="n">
        <v>18</v>
      </c>
      <c r="AB19" s="28" t="n">
        <f aca="false">ROUND(Y19*0.6,0)</f>
        <v>104</v>
      </c>
      <c r="AC19" s="29" t="n">
        <f aca="false">ROUND(10*AA19*(1+AA19)*0.5,0)</f>
        <v>1710</v>
      </c>
      <c r="AD19" s="30" t="n">
        <f aca="false">2.5*AA19*(1+AA19)</f>
        <v>855</v>
      </c>
      <c r="AK19" s="37" t="n">
        <f aca="false">ROUND((AK17+AK18)*0.85,0)</f>
        <v>16473</v>
      </c>
      <c r="AL19" s="0" t="n">
        <f aca="false">10*C19*(1+C19)*0.8</f>
        <v>2736</v>
      </c>
      <c r="AM19" s="0" t="n">
        <f aca="false">10*C19*(1+C19)*0.75</f>
        <v>2565</v>
      </c>
      <c r="AN19" s="0" t="n">
        <f aca="false">10*C19*(1+C19)*0.7</f>
        <v>2394</v>
      </c>
      <c r="AW19" s="0" t="n">
        <f aca="false">O19*K19</f>
        <v>250.277385098427</v>
      </c>
    </row>
    <row r="20" customFormat="false" ht="12.8" hidden="false" customHeight="false" outlineLevel="0" collapsed="false">
      <c r="C20" s="14" t="n">
        <v>19</v>
      </c>
      <c r="D20" s="42" t="n">
        <f aca="false">ROUND(10*C20*(1+C20)*G20,0)</f>
        <v>2721</v>
      </c>
      <c r="E20" s="40"/>
      <c r="F20" s="41"/>
      <c r="G20" s="33" t="n">
        <f aca="false">G19+0.00178571</f>
        <v>0.71607139</v>
      </c>
      <c r="H20" s="1" t="n">
        <f aca="false">D20-D19</f>
        <v>278</v>
      </c>
      <c r="J20" s="18" t="n">
        <f aca="false">60+1*C19</f>
        <v>78</v>
      </c>
      <c r="K20" s="19" t="n">
        <v>6</v>
      </c>
      <c r="L20" s="20" t="n">
        <f aca="false">ROUND(J20/K20,0)</f>
        <v>13</v>
      </c>
      <c r="M20" s="21" t="n">
        <f aca="false">0.1*C20^1.2</f>
        <v>3.42376794190257</v>
      </c>
      <c r="N20" s="19" t="n">
        <f aca="false">(D20-D19)/M20</f>
        <v>81.1970918348855</v>
      </c>
      <c r="O20" s="34" t="n">
        <f aca="false">L20*M20</f>
        <v>44.5089832447334</v>
      </c>
      <c r="P20" s="35" t="n">
        <f aca="false">(D20-D19)/O20</f>
        <v>6.24593014114504</v>
      </c>
      <c r="R20" s="22" t="n">
        <v>19</v>
      </c>
      <c r="S20" s="23" t="n">
        <v>4</v>
      </c>
      <c r="T20" s="23" t="s">
        <v>53</v>
      </c>
      <c r="U20" s="23" t="n">
        <v>18</v>
      </c>
      <c r="V20" s="24"/>
      <c r="W20" s="25" t="n">
        <f aca="false">ROUND(10*C20^0.75,0)</f>
        <v>91</v>
      </c>
      <c r="X20" s="26" t="n">
        <v>19</v>
      </c>
      <c r="Y20" s="19" t="n">
        <f aca="false">W20*2</f>
        <v>182</v>
      </c>
      <c r="AA20" s="27" t="n">
        <v>19</v>
      </c>
      <c r="AB20" s="28" t="n">
        <f aca="false">ROUND(Y20*0.6,0)</f>
        <v>109</v>
      </c>
      <c r="AC20" s="29" t="n">
        <f aca="false">ROUND(10*AA20*(1+AA20)*0.5,0)</f>
        <v>1900</v>
      </c>
      <c r="AD20" s="30" t="n">
        <f aca="false">2.5*AA20*(1+AA20)</f>
        <v>950</v>
      </c>
      <c r="AK20" s="37" t="n">
        <f aca="false">ROUND((AK18+AK19)*0.85,0)</f>
        <v>23724</v>
      </c>
      <c r="AL20" s="0" t="n">
        <f aca="false">10*C20*(1+C20)*0.8</f>
        <v>3040</v>
      </c>
      <c r="AM20" s="0" t="n">
        <f aca="false">10*C20*(1+C20)*0.75</f>
        <v>2850</v>
      </c>
      <c r="AN20" s="0" t="n">
        <f aca="false">10*C20*(1+C20)*0.7</f>
        <v>2660</v>
      </c>
      <c r="AW20" s="0" t="n">
        <f aca="false">O20*K20</f>
        <v>267.0538994684</v>
      </c>
    </row>
    <row r="21" customFormat="false" ht="12.8" hidden="false" customHeight="false" outlineLevel="0" collapsed="false">
      <c r="C21" s="14" t="n">
        <v>20</v>
      </c>
      <c r="D21" s="42" t="n">
        <f aca="false">ROUND(10*C21*(1+C21)*G21,0)</f>
        <v>3015</v>
      </c>
      <c r="E21" s="40"/>
      <c r="F21" s="41"/>
      <c r="G21" s="33" t="n">
        <f aca="false">G20+0.00178571</f>
        <v>0.7178571</v>
      </c>
      <c r="H21" s="1" t="n">
        <f aca="false">D21-D20</f>
        <v>294</v>
      </c>
      <c r="J21" s="18" t="n">
        <f aca="false">60+1*C20</f>
        <v>79</v>
      </c>
      <c r="K21" s="43" t="n">
        <f aca="false">$K$2+ROUND($K$2/3,0)</f>
        <v>8</v>
      </c>
      <c r="L21" s="20" t="n">
        <f aca="false">ROUND(J21/K21,0)</f>
        <v>10</v>
      </c>
      <c r="M21" s="21" t="n">
        <f aca="false">0.1*C21^1.2</f>
        <v>3.64112840605216</v>
      </c>
      <c r="N21" s="19" t="n">
        <f aca="false">(D21-D20)/M21</f>
        <v>80.7441999329997</v>
      </c>
      <c r="O21" s="34" t="n">
        <f aca="false">L21*M21</f>
        <v>36.4112840605216</v>
      </c>
      <c r="P21" s="35" t="n">
        <f aca="false">(D21-D20)/O21</f>
        <v>8.07441999329997</v>
      </c>
      <c r="R21" s="22" t="n">
        <v>20</v>
      </c>
      <c r="S21" s="23" t="n">
        <v>4</v>
      </c>
      <c r="T21" s="23" t="s">
        <v>54</v>
      </c>
      <c r="U21" s="23" t="n">
        <v>19</v>
      </c>
      <c r="V21" s="24"/>
      <c r="W21" s="25" t="n">
        <f aca="false">ROUND(10*C21^0.75,0)</f>
        <v>95</v>
      </c>
      <c r="X21" s="26" t="n">
        <v>20</v>
      </c>
      <c r="Y21" s="19" t="n">
        <f aca="false">W21*2</f>
        <v>190</v>
      </c>
      <c r="AA21" s="27" t="n">
        <v>20</v>
      </c>
      <c r="AB21" s="28" t="n">
        <f aca="false">ROUND(Y21*0.6,0)</f>
        <v>114</v>
      </c>
      <c r="AC21" s="29" t="n">
        <f aca="false">ROUND(10*AA21*(1+AA21)*0.5,0)</f>
        <v>2100</v>
      </c>
      <c r="AD21" s="30" t="n">
        <f aca="false">2.5*AA21*(1+AA21)</f>
        <v>1050</v>
      </c>
      <c r="AK21" s="37" t="n">
        <f aca="false">ROUND((AK19+AK20)*0.85,0)</f>
        <v>34167</v>
      </c>
      <c r="AL21" s="0" t="n">
        <f aca="false">10*C21*(1+C21)*0.8</f>
        <v>3360</v>
      </c>
      <c r="AM21" s="0" t="n">
        <f aca="false">10*C21*(1+C21)*0.75</f>
        <v>3150</v>
      </c>
      <c r="AN21" s="0" t="n">
        <f aca="false">10*C21*(1+C21)*0.7</f>
        <v>2940</v>
      </c>
      <c r="AW21" s="0" t="n">
        <f aca="false">O21*K21</f>
        <v>291.290272484173</v>
      </c>
    </row>
    <row r="22" customFormat="false" ht="12.8" hidden="false" customHeight="false" outlineLevel="0" collapsed="false">
      <c r="C22" s="14" t="n">
        <v>21</v>
      </c>
      <c r="D22" s="42" t="n">
        <f aca="false">ROUND(10*C22*(1+C22)*G22,0)</f>
        <v>3325</v>
      </c>
      <c r="E22" s="40"/>
      <c r="F22" s="41"/>
      <c r="G22" s="33" t="n">
        <f aca="false">G21+0.00178571</f>
        <v>0.719642810000001</v>
      </c>
      <c r="H22" s="1" t="n">
        <f aca="false">D22-D21</f>
        <v>310</v>
      </c>
      <c r="J22" s="18" t="n">
        <f aca="false">60+1*C21</f>
        <v>80</v>
      </c>
      <c r="K22" s="43" t="n">
        <f aca="false">$K$2+ROUND($K$2/3,0)</f>
        <v>8</v>
      </c>
      <c r="L22" s="20" t="n">
        <f aca="false">ROUND(J22/K22,0)</f>
        <v>10</v>
      </c>
      <c r="M22" s="21" t="n">
        <f aca="false">0.1*C22^1.2</f>
        <v>3.86067420323034</v>
      </c>
      <c r="N22" s="19" t="n">
        <f aca="false">(D22-D21)/M22</f>
        <v>80.296855855025</v>
      </c>
      <c r="O22" s="34" t="n">
        <f aca="false">L22*M22</f>
        <v>38.6067420323034</v>
      </c>
      <c r="P22" s="35" t="n">
        <f aca="false">(D22-D21)/O22</f>
        <v>8.0296855855025</v>
      </c>
      <c r="R22" s="22" t="n">
        <v>21</v>
      </c>
      <c r="S22" s="23" t="n">
        <v>4</v>
      </c>
      <c r="T22" s="23" t="s">
        <v>55</v>
      </c>
      <c r="U22" s="23" t="n">
        <v>20</v>
      </c>
      <c r="V22" s="24"/>
      <c r="W22" s="25" t="n">
        <f aca="false">ROUND(10*C22^0.75,0)</f>
        <v>98</v>
      </c>
      <c r="X22" s="26" t="n">
        <v>21</v>
      </c>
      <c r="Y22" s="19" t="n">
        <f aca="false">W22*2</f>
        <v>196</v>
      </c>
      <c r="AA22" s="27" t="n">
        <v>21</v>
      </c>
      <c r="AB22" s="28" t="n">
        <f aca="false">ROUND(Y22*0.8,0)</f>
        <v>157</v>
      </c>
      <c r="AC22" s="29" t="n">
        <f aca="false">ROUND(10*AA22*(1+AA22)*0.5,0)</f>
        <v>2310</v>
      </c>
      <c r="AD22" s="30" t="n">
        <f aca="false">2.5*AA22*(1+AA22)</f>
        <v>1155</v>
      </c>
      <c r="AK22" s="37" t="n">
        <f aca="false">ROUND((AK20+AK21)*0.85,0)</f>
        <v>49207</v>
      </c>
      <c r="AL22" s="0" t="n">
        <f aca="false">10*C22*(1+C22)*0.8</f>
        <v>3696</v>
      </c>
      <c r="AM22" s="0" t="n">
        <f aca="false">10*C22*(1+C22)*0.75</f>
        <v>3465</v>
      </c>
      <c r="AN22" s="0" t="n">
        <f aca="false">10*C22*(1+C22)*0.7</f>
        <v>3234</v>
      </c>
      <c r="AW22" s="0" t="n">
        <f aca="false">O22*K22</f>
        <v>308.853936258427</v>
      </c>
    </row>
    <row r="23" customFormat="false" ht="12.8" hidden="false" customHeight="false" outlineLevel="0" collapsed="false">
      <c r="C23" s="14" t="n">
        <v>22</v>
      </c>
      <c r="D23" s="42" t="n">
        <f aca="false">ROUND(10*C23*(1+C23)*G23,0)</f>
        <v>3650</v>
      </c>
      <c r="E23" s="40"/>
      <c r="F23" s="41"/>
      <c r="G23" s="33" t="n">
        <f aca="false">G22+0.00178571</f>
        <v>0.721428520000001</v>
      </c>
      <c r="H23" s="1" t="n">
        <f aca="false">D23-D22</f>
        <v>325</v>
      </c>
      <c r="J23" s="18" t="n">
        <f aca="false">60+1*C22</f>
        <v>81</v>
      </c>
      <c r="K23" s="43" t="n">
        <f aca="false">$K$2+ROUND($K$2/3,0)</f>
        <v>8</v>
      </c>
      <c r="L23" s="20" t="n">
        <f aca="false">ROUND(J23/K23,0)</f>
        <v>10</v>
      </c>
      <c r="M23" s="21" t="n">
        <f aca="false">0.1*C23^1.2</f>
        <v>4.08232161976779</v>
      </c>
      <c r="N23" s="19" t="n">
        <f aca="false">(D23-D22)/M23</f>
        <v>79.6115618196899</v>
      </c>
      <c r="O23" s="34" t="n">
        <f aca="false">L23*M23</f>
        <v>40.8232161976779</v>
      </c>
      <c r="P23" s="35" t="n">
        <f aca="false">(D23-D22)/O23</f>
        <v>7.96115618196899</v>
      </c>
      <c r="R23" s="22" t="n">
        <v>22</v>
      </c>
      <c r="S23" s="23" t="n">
        <v>5</v>
      </c>
      <c r="T23" s="23" t="s">
        <v>56</v>
      </c>
      <c r="U23" s="23" t="n">
        <v>21</v>
      </c>
      <c r="V23" s="24"/>
      <c r="W23" s="25" t="n">
        <f aca="false">ROUND(10*C23^0.75,0)</f>
        <v>102</v>
      </c>
      <c r="X23" s="26" t="n">
        <v>22</v>
      </c>
      <c r="Y23" s="19" t="n">
        <f aca="false">W23*2</f>
        <v>204</v>
      </c>
      <c r="AA23" s="27" t="n">
        <v>22</v>
      </c>
      <c r="AB23" s="28" t="n">
        <f aca="false">ROUND(Y23*0.8,0)</f>
        <v>163</v>
      </c>
      <c r="AC23" s="29" t="n">
        <f aca="false">ROUND(10*AA23*(1+AA23)*0.5,0)</f>
        <v>2530</v>
      </c>
      <c r="AD23" s="30" t="n">
        <f aca="false">2.5*AA23*(1+AA23)</f>
        <v>1265</v>
      </c>
      <c r="AK23" s="37" t="n">
        <f aca="false">ROUND((AK21+AK22)*0.85,0)</f>
        <v>70868</v>
      </c>
      <c r="AL23" s="0" t="n">
        <f aca="false">10*C23*(1+C23)*0.8</f>
        <v>4048</v>
      </c>
      <c r="AM23" s="0" t="n">
        <f aca="false">10*C23*(1+C23)*0.75</f>
        <v>3795</v>
      </c>
      <c r="AN23" s="0" t="n">
        <f aca="false">10*C23*(1+C23)*0.7</f>
        <v>3542</v>
      </c>
      <c r="AW23" s="0" t="n">
        <f aca="false">O23*K23</f>
        <v>326.585729581423</v>
      </c>
    </row>
    <row r="24" customFormat="false" ht="12.8" hidden="false" customHeight="false" outlineLevel="0" collapsed="false">
      <c r="C24" s="14" t="n">
        <v>23</v>
      </c>
      <c r="D24" s="42" t="n">
        <f aca="false">ROUND(10*C24*(1+C24)*G24,0)</f>
        <v>3992</v>
      </c>
      <c r="E24" s="40"/>
      <c r="F24" s="41"/>
      <c r="G24" s="33" t="n">
        <f aca="false">G23+0.00178571</f>
        <v>0.723214230000001</v>
      </c>
      <c r="H24" s="1" t="n">
        <f aca="false">D24-D23</f>
        <v>342</v>
      </c>
      <c r="J24" s="18" t="n">
        <f aca="false">60+1*C23</f>
        <v>82</v>
      </c>
      <c r="K24" s="43" t="n">
        <f aca="false">$K$2+ROUND($K$2/3,0)</f>
        <v>8</v>
      </c>
      <c r="L24" s="20" t="n">
        <f aca="false">ROUND(J24/K24,0)</f>
        <v>10</v>
      </c>
      <c r="M24" s="21" t="n">
        <f aca="false">0.1*C24^1.2</f>
        <v>4.30599383027617</v>
      </c>
      <c r="N24" s="19" t="n">
        <f aca="false">(D24-D23)/M24</f>
        <v>79.4241732524882</v>
      </c>
      <c r="O24" s="34" t="n">
        <f aca="false">L24*M24</f>
        <v>43.0599383027617</v>
      </c>
      <c r="P24" s="35" t="n">
        <f aca="false">(D24-D23)/O24</f>
        <v>7.94241732524882</v>
      </c>
      <c r="R24" s="22" t="n">
        <v>23</v>
      </c>
      <c r="S24" s="23" t="n">
        <v>5</v>
      </c>
      <c r="T24" s="23" t="s">
        <v>57</v>
      </c>
      <c r="U24" s="23" t="n">
        <v>22</v>
      </c>
      <c r="V24" s="24"/>
      <c r="W24" s="25" t="n">
        <f aca="false">ROUND(10*C24^0.75,0)</f>
        <v>105</v>
      </c>
      <c r="X24" s="26" t="n">
        <v>23</v>
      </c>
      <c r="Y24" s="19" t="n">
        <f aca="false">W24*2</f>
        <v>210</v>
      </c>
      <c r="AA24" s="27" t="n">
        <v>23</v>
      </c>
      <c r="AB24" s="28" t="n">
        <f aca="false">ROUND(Y24*0.8,0)</f>
        <v>168</v>
      </c>
      <c r="AC24" s="29" t="n">
        <f aca="false">ROUND(10*AA24*(1+AA24)*0.5,0)</f>
        <v>2760</v>
      </c>
      <c r="AD24" s="30" t="n">
        <f aca="false">2.5*AA24*(1+AA24)</f>
        <v>1380</v>
      </c>
      <c r="AK24" s="37" t="n">
        <f aca="false">ROUND((AK22+AK23)*0.85,0)</f>
        <v>102064</v>
      </c>
      <c r="AL24" s="0" t="n">
        <f aca="false">10*C24*(1+C24)*0.8</f>
        <v>4416</v>
      </c>
      <c r="AM24" s="0" t="n">
        <f aca="false">10*C24*(1+C24)*0.75</f>
        <v>4140</v>
      </c>
      <c r="AN24" s="0" t="n">
        <f aca="false">10*C24*(1+C24)*0.7</f>
        <v>3864</v>
      </c>
      <c r="AW24" s="0" t="n">
        <f aca="false">O24*K24</f>
        <v>344.479506422094</v>
      </c>
    </row>
    <row r="25" customFormat="false" ht="12.8" hidden="false" customHeight="false" outlineLevel="0" collapsed="false">
      <c r="C25" s="14" t="n">
        <v>24</v>
      </c>
      <c r="D25" s="42" t="n">
        <f aca="false">ROUND(10*C25*(1+C25)*G25,0)</f>
        <v>4350</v>
      </c>
      <c r="E25" s="40"/>
      <c r="F25" s="41"/>
      <c r="G25" s="33" t="n">
        <f aca="false">G24+0.00178571</f>
        <v>0.724999940000001</v>
      </c>
      <c r="H25" s="1" t="n">
        <f aca="false">D25-D24</f>
        <v>358</v>
      </c>
      <c r="J25" s="18" t="n">
        <f aca="false">60+1*C24</f>
        <v>83</v>
      </c>
      <c r="K25" s="43" t="n">
        <f aca="false">$K$2+ROUND($K$2/3,0)</f>
        <v>8</v>
      </c>
      <c r="L25" s="20" t="n">
        <f aca="false">ROUND(J25/K25,0)</f>
        <v>10</v>
      </c>
      <c r="M25" s="21" t="n">
        <f aca="false">0.1*C25^1.2</f>
        <v>4.53162005421553</v>
      </c>
      <c r="N25" s="19" t="n">
        <f aca="false">(D25-D24)/M25</f>
        <v>79.0004448115572</v>
      </c>
      <c r="O25" s="34" t="n">
        <f aca="false">L25*M25</f>
        <v>45.3162005421553</v>
      </c>
      <c r="P25" s="35" t="n">
        <f aca="false">(D25-D24)/O25</f>
        <v>7.90004448115572</v>
      </c>
      <c r="R25" s="22" t="n">
        <v>24</v>
      </c>
      <c r="S25" s="23" t="n">
        <v>5</v>
      </c>
      <c r="T25" s="23" t="s">
        <v>58</v>
      </c>
      <c r="U25" s="23" t="n">
        <v>23</v>
      </c>
      <c r="V25" s="24"/>
      <c r="W25" s="25" t="n">
        <f aca="false">ROUND(10*C25^0.75,0)</f>
        <v>108</v>
      </c>
      <c r="X25" s="26" t="n">
        <v>24</v>
      </c>
      <c r="Y25" s="19" t="n">
        <f aca="false">W25*2</f>
        <v>216</v>
      </c>
      <c r="AA25" s="27" t="n">
        <v>24</v>
      </c>
      <c r="AB25" s="28" t="n">
        <f aca="false">ROUND(Y25*0.8,0)</f>
        <v>173</v>
      </c>
      <c r="AC25" s="29" t="n">
        <f aca="false">ROUND(10*AA25*(1+AA25)*0.5,0)</f>
        <v>3000</v>
      </c>
      <c r="AD25" s="30" t="n">
        <f aca="false">2.5*AA25*(1+AA25)</f>
        <v>1500</v>
      </c>
      <c r="AK25" s="37" t="n">
        <f aca="false">ROUND((AK23+AK24)*0.85,0)</f>
        <v>146992</v>
      </c>
      <c r="AL25" s="0" t="n">
        <f aca="false">10*C25*(1+C25)*0.8</f>
        <v>4800</v>
      </c>
      <c r="AM25" s="0" t="n">
        <f aca="false">10*C25*(1+C25)*0.75</f>
        <v>4500</v>
      </c>
      <c r="AN25" s="0" t="n">
        <f aca="false">10*C25*(1+C25)*0.7</f>
        <v>4200</v>
      </c>
      <c r="AW25" s="0" t="n">
        <f aca="false">O25*K25</f>
        <v>362.529604337242</v>
      </c>
    </row>
    <row r="26" customFormat="false" ht="12.8" hidden="false" customHeight="false" outlineLevel="0" collapsed="false">
      <c r="C26" s="14" t="n">
        <v>25</v>
      </c>
      <c r="D26" s="42" t="n">
        <f aca="false">ROUND(10*C26*(1+C26)*G26,0)</f>
        <v>4724</v>
      </c>
      <c r="E26" s="40"/>
      <c r="F26" s="41"/>
      <c r="G26" s="33" t="n">
        <f aca="false">G25+0.00178571</f>
        <v>0.726785650000001</v>
      </c>
      <c r="H26" s="1" t="n">
        <f aca="false">D26-D25</f>
        <v>374</v>
      </c>
      <c r="J26" s="18" t="n">
        <f aca="false">60+1*C25</f>
        <v>84</v>
      </c>
      <c r="K26" s="43" t="n">
        <f aca="false">$K$2+ROUND($K$2/3,0)</f>
        <v>8</v>
      </c>
      <c r="L26" s="20" t="n">
        <f aca="false">ROUND(J26/K26,0)</f>
        <v>11</v>
      </c>
      <c r="M26" s="21" t="n">
        <f aca="false">0.1*C26^1.2</f>
        <v>4.7591348467897</v>
      </c>
      <c r="N26" s="19" t="n">
        <f aca="false">(D26-D25)/M26</f>
        <v>78.5857119077607</v>
      </c>
      <c r="O26" s="34" t="n">
        <f aca="false">L26*M26</f>
        <v>52.3504833146867</v>
      </c>
      <c r="P26" s="35" t="n">
        <f aca="false">(D26-D25)/O26</f>
        <v>7.14415562797824</v>
      </c>
      <c r="R26" s="22" t="n">
        <v>25</v>
      </c>
      <c r="S26" s="23" t="n">
        <v>5</v>
      </c>
      <c r="T26" s="23" t="s">
        <v>59</v>
      </c>
      <c r="U26" s="23" t="n">
        <v>24</v>
      </c>
      <c r="V26" s="24"/>
      <c r="W26" s="25" t="n">
        <f aca="false">ROUND(10*C26^0.75,0)</f>
        <v>112</v>
      </c>
      <c r="X26" s="26" t="n">
        <v>25</v>
      </c>
      <c r="Y26" s="19" t="n">
        <f aca="false">W26*2</f>
        <v>224</v>
      </c>
      <c r="AA26" s="27" t="n">
        <v>25</v>
      </c>
      <c r="AB26" s="28" t="n">
        <f aca="false">ROUND(Y26*0.8,0)</f>
        <v>179</v>
      </c>
      <c r="AC26" s="29" t="n">
        <f aca="false">ROUND(10*AA26*(1+AA26)*0.5,0)</f>
        <v>3250</v>
      </c>
      <c r="AD26" s="30" t="n">
        <f aca="false">2.5*AA26*(1+AA26)</f>
        <v>1625</v>
      </c>
      <c r="AK26" s="37" t="n">
        <f aca="false">ROUND((AK24+AK25)*0.85,0)</f>
        <v>211698</v>
      </c>
      <c r="AL26" s="0" t="n">
        <f aca="false">10*C26*(1+C26)*0.8</f>
        <v>5200</v>
      </c>
      <c r="AM26" s="0" t="n">
        <f aca="false">10*C26*(1+C26)*0.75</f>
        <v>4875</v>
      </c>
      <c r="AN26" s="0" t="n">
        <f aca="false">10*C26*(1+C26)*0.7</f>
        <v>4550</v>
      </c>
      <c r="AW26" s="0" t="n">
        <f aca="false">O26*K26</f>
        <v>418.803866517494</v>
      </c>
    </row>
    <row r="27" customFormat="false" ht="12.8" hidden="false" customHeight="false" outlineLevel="0" collapsed="false">
      <c r="C27" s="14" t="n">
        <v>26</v>
      </c>
      <c r="D27" s="42" t="n">
        <f aca="false">ROUND(10*C27*(1+C27)*G27,0)</f>
        <v>5115</v>
      </c>
      <c r="E27" s="40"/>
      <c r="F27" s="41"/>
      <c r="G27" s="33" t="n">
        <f aca="false">G26+0.00178571</f>
        <v>0.728571360000001</v>
      </c>
      <c r="H27" s="1" t="n">
        <f aca="false">D27-D26</f>
        <v>391</v>
      </c>
      <c r="J27" s="18" t="n">
        <f aca="false">60+1*C26</f>
        <v>85</v>
      </c>
      <c r="K27" s="43" t="n">
        <f aca="false">$K$2+ROUND($K$2/3,0)</f>
        <v>8</v>
      </c>
      <c r="L27" s="20" t="n">
        <f aca="false">ROUND(J27/K27,0)</f>
        <v>11</v>
      </c>
      <c r="M27" s="21" t="n">
        <f aca="false">0.1*C27^1.2</f>
        <v>4.9884774982258</v>
      </c>
      <c r="N27" s="19" t="n">
        <f aca="false">(D27-D26)/M27</f>
        <v>78.380628185466</v>
      </c>
      <c r="O27" s="34" t="n">
        <f aca="false">L27*M27</f>
        <v>54.8732524804838</v>
      </c>
      <c r="P27" s="35" t="n">
        <f aca="false">(D27-D26)/O27</f>
        <v>7.12551165322418</v>
      </c>
      <c r="R27" s="22" t="n">
        <v>26</v>
      </c>
      <c r="S27" s="23" t="n">
        <v>5</v>
      </c>
      <c r="T27" s="23" t="s">
        <v>60</v>
      </c>
      <c r="U27" s="23" t="n">
        <v>25</v>
      </c>
      <c r="V27" s="24"/>
      <c r="W27" s="25" t="n">
        <f aca="false">ROUND(10*C27^0.75,0)</f>
        <v>115</v>
      </c>
      <c r="X27" s="26" t="n">
        <v>26</v>
      </c>
      <c r="Y27" s="19" t="n">
        <f aca="false">W27*2</f>
        <v>230</v>
      </c>
      <c r="AA27" s="27" t="n">
        <v>26</v>
      </c>
      <c r="AB27" s="28" t="n">
        <f aca="false">ROUND(Y27*0.8,0)</f>
        <v>184</v>
      </c>
      <c r="AC27" s="29" t="n">
        <f aca="false">ROUND(10*AA27*(1+AA27)*0.5,0)</f>
        <v>3510</v>
      </c>
      <c r="AD27" s="30" t="n">
        <f aca="false">2.5*AA27*(1+AA27)</f>
        <v>1755</v>
      </c>
      <c r="AK27" s="37" t="n">
        <f aca="false">ROUND((AK25+AK26)*0.85,0)</f>
        <v>304887</v>
      </c>
      <c r="AL27" s="0" t="n">
        <f aca="false">10*C27*(1+C27)*0.8</f>
        <v>5616</v>
      </c>
      <c r="AM27" s="0" t="n">
        <f aca="false">10*C27*(1+C27)*0.75</f>
        <v>5265</v>
      </c>
      <c r="AN27" s="0" t="n">
        <f aca="false">10*C27*(1+C27)*0.7</f>
        <v>4914</v>
      </c>
      <c r="AW27" s="0" t="n">
        <f aca="false">O27*K27</f>
        <v>438.98601984387</v>
      </c>
    </row>
    <row r="28" customFormat="false" ht="12.8" hidden="false" customHeight="false" outlineLevel="0" collapsed="false">
      <c r="C28" s="14" t="n">
        <v>27</v>
      </c>
      <c r="D28" s="42" t="n">
        <f aca="false">ROUND(10*C28*(1+C28)*G28,0)</f>
        <v>5521</v>
      </c>
      <c r="E28" s="40"/>
      <c r="F28" s="41"/>
      <c r="G28" s="33" t="n">
        <f aca="false">G27+0.00178571</f>
        <v>0.730357070000001</v>
      </c>
      <c r="H28" s="1" t="n">
        <f aca="false">D28-D27</f>
        <v>406</v>
      </c>
      <c r="J28" s="18" t="n">
        <f aca="false">60+1*C27</f>
        <v>86</v>
      </c>
      <c r="K28" s="43" t="n">
        <f aca="false">$K$2+ROUND($K$2/3,0)</f>
        <v>8</v>
      </c>
      <c r="L28" s="20" t="n">
        <f aca="false">ROUND(J28/K28,0)</f>
        <v>11</v>
      </c>
      <c r="M28" s="21" t="n">
        <f aca="false">0.1*C28^1.2</f>
        <v>5.21959152131576</v>
      </c>
      <c r="N28" s="19" t="n">
        <f aca="false">(D28-D27)/M28</f>
        <v>77.7838645690909</v>
      </c>
      <c r="O28" s="34" t="n">
        <f aca="false">L28*M28</f>
        <v>57.4155067344733</v>
      </c>
      <c r="P28" s="35" t="n">
        <f aca="false">(D28-D27)/O28</f>
        <v>7.0712604153719</v>
      </c>
      <c r="R28" s="22" t="n">
        <v>27</v>
      </c>
      <c r="S28" s="23" t="n">
        <v>5</v>
      </c>
      <c r="T28" s="23" t="s">
        <v>61</v>
      </c>
      <c r="U28" s="23" t="n">
        <v>26</v>
      </c>
      <c r="V28" s="24"/>
      <c r="W28" s="25" t="n">
        <f aca="false">ROUND(10*C28^0.75,0)</f>
        <v>118</v>
      </c>
      <c r="X28" s="26" t="n">
        <v>27</v>
      </c>
      <c r="Y28" s="19" t="n">
        <f aca="false">W28*2</f>
        <v>236</v>
      </c>
      <c r="AA28" s="27" t="n">
        <v>27</v>
      </c>
      <c r="AB28" s="28" t="n">
        <f aca="false">ROUND(Y28*0.8,0)</f>
        <v>189</v>
      </c>
      <c r="AC28" s="29" t="n">
        <f aca="false">ROUND(10*AA28*(1+AA28)*0.5,0)</f>
        <v>3780</v>
      </c>
      <c r="AD28" s="30" t="n">
        <f aca="false">2.5*AA28*(1+AA28)</f>
        <v>1890</v>
      </c>
      <c r="AK28" s="37" t="n">
        <f aca="false">ROUND((AK26+AK27)*0.85,0)</f>
        <v>439097</v>
      </c>
      <c r="AL28" s="0" t="n">
        <f aca="false">10*C28*(1+C28)*0.8</f>
        <v>6048</v>
      </c>
      <c r="AM28" s="0" t="n">
        <f aca="false">10*C28*(1+C28)*0.75</f>
        <v>5670</v>
      </c>
      <c r="AN28" s="0" t="n">
        <f aca="false">10*C28*(1+C28)*0.7</f>
        <v>5292</v>
      </c>
      <c r="AW28" s="0" t="n">
        <f aca="false">O28*K28</f>
        <v>459.324053875786</v>
      </c>
    </row>
    <row r="29" customFormat="false" ht="12.8" hidden="false" customHeight="false" outlineLevel="0" collapsed="false">
      <c r="C29" s="14" t="n">
        <v>28</v>
      </c>
      <c r="D29" s="42" t="n">
        <f aca="false">ROUND(10*C29*(1+C29)*G29,0)</f>
        <v>5945</v>
      </c>
      <c r="E29" s="40"/>
      <c r="F29" s="41"/>
      <c r="G29" s="33" t="n">
        <f aca="false">G28+0.00178571</f>
        <v>0.732142780000001</v>
      </c>
      <c r="H29" s="1" t="n">
        <f aca="false">D29-D28</f>
        <v>424</v>
      </c>
      <c r="J29" s="18" t="n">
        <f aca="false">60+1*C28</f>
        <v>87</v>
      </c>
      <c r="K29" s="43" t="n">
        <f aca="false">$K$2+ROUND($K$2/3,0)</f>
        <v>8</v>
      </c>
      <c r="L29" s="20" t="n">
        <f aca="false">ROUND(J29/K29,0)</f>
        <v>11</v>
      </c>
      <c r="M29" s="21" t="n">
        <f aca="false">0.1*C29^1.2</f>
        <v>5.45242421144494</v>
      </c>
      <c r="N29" s="19" t="n">
        <f aca="false">(D29-D28)/M29</f>
        <v>77.7635751653367</v>
      </c>
      <c r="O29" s="34" t="n">
        <f aca="false">L29*M29</f>
        <v>59.9766663258944</v>
      </c>
      <c r="P29" s="35" t="n">
        <f aca="false">(D29-D28)/O29</f>
        <v>7.06941592412151</v>
      </c>
      <c r="R29" s="22" t="n">
        <v>28</v>
      </c>
      <c r="S29" s="23" t="n">
        <v>5</v>
      </c>
      <c r="T29" s="23" t="s">
        <v>62</v>
      </c>
      <c r="U29" s="23" t="n">
        <v>27</v>
      </c>
      <c r="V29" s="24"/>
      <c r="W29" s="25" t="n">
        <f aca="false">ROUND(10*C29^0.75,0)</f>
        <v>122</v>
      </c>
      <c r="X29" s="26" t="n">
        <v>28</v>
      </c>
      <c r="Y29" s="19" t="n">
        <f aca="false">W29*2</f>
        <v>244</v>
      </c>
      <c r="AA29" s="27" t="n">
        <v>28</v>
      </c>
      <c r="AB29" s="28" t="n">
        <f aca="false">ROUND(Y29*0.8,0)</f>
        <v>195</v>
      </c>
      <c r="AC29" s="29" t="n">
        <f aca="false">ROUND(10*AA29*(1+AA29)*0.5,0)</f>
        <v>4060</v>
      </c>
      <c r="AD29" s="30" t="n">
        <f aca="false">2.5*AA29*(1+AA29)</f>
        <v>2030</v>
      </c>
      <c r="AJ29" s="1" t="s">
        <v>63</v>
      </c>
      <c r="AK29" s="37" t="n">
        <f aca="false">ROUND((AK27+AK28)*0.85,0)</f>
        <v>632386</v>
      </c>
      <c r="AL29" s="0" t="n">
        <f aca="false">10*C29*(1+C29)*0.8</f>
        <v>6496</v>
      </c>
      <c r="AM29" s="0" t="n">
        <f aca="false">10*C29*(1+C29)*0.75</f>
        <v>6090</v>
      </c>
      <c r="AN29" s="0" t="n">
        <f aca="false">10*C29*(1+C29)*0.7</f>
        <v>5684</v>
      </c>
      <c r="AW29" s="0" t="n">
        <f aca="false">O29*K29</f>
        <v>479.813330607155</v>
      </c>
    </row>
    <row r="30" customFormat="false" ht="12.8" hidden="false" customHeight="false" outlineLevel="0" collapsed="false">
      <c r="C30" s="14" t="n">
        <v>29</v>
      </c>
      <c r="D30" s="42" t="n">
        <f aca="false">ROUND(10*C30*(1+C30)*G30,0)</f>
        <v>6385</v>
      </c>
      <c r="E30" s="40"/>
      <c r="F30" s="41"/>
      <c r="G30" s="33" t="n">
        <f aca="false">G29+0.00178571</f>
        <v>0.733928490000001</v>
      </c>
      <c r="H30" s="1" t="n">
        <f aca="false">D30-D29</f>
        <v>440</v>
      </c>
      <c r="J30" s="18" t="n">
        <f aca="false">60+1*C29</f>
        <v>88</v>
      </c>
      <c r="K30" s="43" t="n">
        <f aca="false">$K$2+ROUND($K$2/3,0)</f>
        <v>8</v>
      </c>
      <c r="L30" s="20" t="n">
        <f aca="false">ROUND(J30/K30,0)</f>
        <v>11</v>
      </c>
      <c r="M30" s="21" t="n">
        <f aca="false">0.1*C30^1.2</f>
        <v>5.68692626661819</v>
      </c>
      <c r="N30" s="19" t="n">
        <f aca="false">(D30-D29)/M30</f>
        <v>77.3704421987613</v>
      </c>
      <c r="O30" s="34" t="n">
        <f aca="false">L30*M30</f>
        <v>62.5561889328001</v>
      </c>
      <c r="P30" s="35" t="n">
        <f aca="false">(D30-D29)/O30</f>
        <v>7.03367656352375</v>
      </c>
      <c r="R30" s="22" t="n">
        <v>29</v>
      </c>
      <c r="S30" s="23" t="n">
        <v>5</v>
      </c>
      <c r="T30" s="23" t="s">
        <v>64</v>
      </c>
      <c r="U30" s="23" t="n">
        <v>28</v>
      </c>
      <c r="V30" s="24"/>
      <c r="W30" s="25" t="n">
        <f aca="false">ROUND(10*C30^0.75,0)</f>
        <v>125</v>
      </c>
      <c r="X30" s="26" t="n">
        <v>29</v>
      </c>
      <c r="Y30" s="19" t="n">
        <f aca="false">W30*2</f>
        <v>250</v>
      </c>
      <c r="AA30" s="27" t="n">
        <v>29</v>
      </c>
      <c r="AB30" s="28" t="n">
        <f aca="false">ROUND(Y30*0.8,0)</f>
        <v>200</v>
      </c>
      <c r="AC30" s="29" t="n">
        <f aca="false">ROUND(10*AA30*(1+AA30)*0.5,0)</f>
        <v>4350</v>
      </c>
      <c r="AD30" s="30" t="n">
        <f aca="false">2.5*AA30*(1+AA30)</f>
        <v>2175</v>
      </c>
      <c r="AK30" s="37" t="n">
        <f aca="false">ROUND((AK28+AK29)*0.85,0)</f>
        <v>910761</v>
      </c>
      <c r="AL30" s="0" t="n">
        <f aca="false">10*C30*(1+C30)*0.8</f>
        <v>6960</v>
      </c>
      <c r="AM30" s="0" t="n">
        <f aca="false">10*C30*(1+C30)*0.75</f>
        <v>6525</v>
      </c>
      <c r="AN30" s="0" t="n">
        <f aca="false">10*C30*(1+C30)*0.7</f>
        <v>6090</v>
      </c>
      <c r="AW30" s="0" t="n">
        <f aca="false">O30*K30</f>
        <v>500.449511462401</v>
      </c>
    </row>
    <row r="31" customFormat="false" ht="12.8" hidden="false" customHeight="false" outlineLevel="0" collapsed="false">
      <c r="C31" s="14" t="n">
        <v>30</v>
      </c>
      <c r="D31" s="42" t="n">
        <f aca="false">ROUND(10*C31*(1+C31)*G31,0)</f>
        <v>6842</v>
      </c>
      <c r="E31" s="40"/>
      <c r="F31" s="41"/>
      <c r="G31" s="33" t="n">
        <f aca="false">G30+0.00178571</f>
        <v>0.735714200000001</v>
      </c>
      <c r="H31" s="1" t="n">
        <f aca="false">D31-D30</f>
        <v>457</v>
      </c>
      <c r="J31" s="18" t="n">
        <f aca="false">60+1*C30</f>
        <v>89</v>
      </c>
      <c r="K31" s="19" t="n">
        <f aca="false">$K$21+ROUND($K$21/3,0)</f>
        <v>11</v>
      </c>
      <c r="L31" s="20" t="n">
        <f aca="false">ROUND(J31/K31,0)</f>
        <v>8</v>
      </c>
      <c r="M31" s="21" t="n">
        <f aca="false">0.1*C31^1.2</f>
        <v>5.92305145750446</v>
      </c>
      <c r="N31" s="19" t="n">
        <f aca="false">(D31-D30)/M31</f>
        <v>77.156175879746</v>
      </c>
      <c r="O31" s="34" t="n">
        <f aca="false">L31*M31</f>
        <v>47.3844116600357</v>
      </c>
      <c r="P31" s="35" t="n">
        <f aca="false">(D31-D30)/O31</f>
        <v>9.64452198496825</v>
      </c>
      <c r="R31" s="22" t="n">
        <v>30</v>
      </c>
      <c r="S31" s="23" t="n">
        <v>5</v>
      </c>
      <c r="T31" s="23" t="s">
        <v>65</v>
      </c>
      <c r="U31" s="23" t="n">
        <v>29</v>
      </c>
      <c r="V31" s="24"/>
      <c r="W31" s="25" t="n">
        <f aca="false">ROUND(10*C31^0.75,0)</f>
        <v>128</v>
      </c>
      <c r="X31" s="26" t="n">
        <v>30</v>
      </c>
      <c r="Y31" s="19" t="n">
        <f aca="false">W31*2</f>
        <v>256</v>
      </c>
      <c r="AA31" s="27" t="n">
        <v>30</v>
      </c>
      <c r="AB31" s="28" t="n">
        <f aca="false">ROUND(Y31*0.8,0)</f>
        <v>205</v>
      </c>
      <c r="AC31" s="29" t="n">
        <f aca="false">ROUND(10*AA31*(1+AA31)*0.5,0)</f>
        <v>4650</v>
      </c>
      <c r="AD31" s="30" t="n">
        <f aca="false">2.5*AA31*(1+AA31)</f>
        <v>2325</v>
      </c>
      <c r="AK31" s="37" t="n">
        <f aca="false">ROUND((AK29+AK30)*0.85,0)</f>
        <v>1311675</v>
      </c>
      <c r="AL31" s="0" t="n">
        <f aca="false">10*C31*(1+C31)*0.8</f>
        <v>7440</v>
      </c>
      <c r="AM31" s="0" t="n">
        <f aca="false">10*C31*(1+C31)*0.75</f>
        <v>6975</v>
      </c>
      <c r="AN31" s="0" t="n">
        <f aca="false">10*C31*(1+C31)*0.7</f>
        <v>6510</v>
      </c>
      <c r="AW31" s="0" t="n">
        <f aca="false">O31*K31</f>
        <v>521.228528260393</v>
      </c>
    </row>
    <row r="32" customFormat="false" ht="12.8" hidden="false" customHeight="false" outlineLevel="0" collapsed="false">
      <c r="C32" s="14" t="n">
        <v>31</v>
      </c>
      <c r="D32" s="42" t="n">
        <f aca="false">ROUND(10*C32*(1+C32)*G32,0)</f>
        <v>7316</v>
      </c>
      <c r="E32" s="40"/>
      <c r="F32" s="41"/>
      <c r="G32" s="33" t="n">
        <f aca="false">G31+0.00178571</f>
        <v>0.737499910000001</v>
      </c>
      <c r="H32" s="1" t="n">
        <f aca="false">D32-D31</f>
        <v>474</v>
      </c>
      <c r="J32" s="18" t="n">
        <f aca="false">60+1*C31</f>
        <v>90</v>
      </c>
      <c r="K32" s="19" t="n">
        <f aca="false">$K$21+ROUND($K$21/3,0)</f>
        <v>11</v>
      </c>
      <c r="L32" s="20" t="n">
        <f aca="false">ROUND(J32/K32,0)</f>
        <v>8</v>
      </c>
      <c r="M32" s="21" t="n">
        <f aca="false">0.1*C32^1.2</f>
        <v>6.16075633945982</v>
      </c>
      <c r="N32" s="19" t="n">
        <f aca="false">(D32-D31)/M32</f>
        <v>76.9386052429986</v>
      </c>
      <c r="O32" s="34" t="n">
        <f aca="false">L32*M32</f>
        <v>49.2860507156786</v>
      </c>
      <c r="P32" s="35" t="n">
        <f aca="false">(D32-D31)/O32</f>
        <v>9.61732565537481</v>
      </c>
      <c r="R32" s="22" t="n">
        <v>31</v>
      </c>
      <c r="S32" s="23" t="n">
        <v>5</v>
      </c>
      <c r="T32" s="23" t="s">
        <v>66</v>
      </c>
      <c r="U32" s="23" t="n">
        <v>30</v>
      </c>
      <c r="V32" s="24"/>
      <c r="W32" s="25" t="n">
        <f aca="false">ROUND(10*C32^0.75,0)</f>
        <v>131</v>
      </c>
      <c r="X32" s="26" t="n">
        <v>31</v>
      </c>
      <c r="Y32" s="19" t="n">
        <f aca="false">W32*2</f>
        <v>262</v>
      </c>
      <c r="AA32" s="27" t="n">
        <v>31</v>
      </c>
      <c r="AB32" s="28" t="n">
        <f aca="false">ROUND(Y32*1.1,0)</f>
        <v>288</v>
      </c>
      <c r="AC32" s="29" t="n">
        <f aca="false">ROUND(10*AA32*(1+AA32)*0.5,0)</f>
        <v>4960</v>
      </c>
      <c r="AD32" s="30" t="n">
        <f aca="false">2.5*AA32*(1+AA32)</f>
        <v>2480</v>
      </c>
      <c r="AK32" s="37" t="n">
        <f aca="false">ROUND((AK30+AK31)*0.85,0)</f>
        <v>1889071</v>
      </c>
      <c r="AL32" s="0" t="n">
        <f aca="false">10*C32*(1+C32)*0.8</f>
        <v>7936</v>
      </c>
      <c r="AM32" s="0" t="n">
        <f aca="false">10*C32*(1+C32)*0.75</f>
        <v>7440</v>
      </c>
      <c r="AN32" s="0" t="n">
        <f aca="false">10*C32*(1+C32)*0.7</f>
        <v>6944</v>
      </c>
      <c r="AW32" s="0" t="n">
        <f aca="false">O32*K32</f>
        <v>542.146557872465</v>
      </c>
    </row>
    <row r="33" customFormat="false" ht="12.8" hidden="false" customHeight="false" outlineLevel="0" collapsed="false">
      <c r="C33" s="14" t="n">
        <v>32</v>
      </c>
      <c r="D33" s="42" t="n">
        <f aca="false">ROUND(10*C33*(1+C33)*G33,0)</f>
        <v>7807</v>
      </c>
      <c r="E33" s="40"/>
      <c r="F33" s="41"/>
      <c r="G33" s="33" t="n">
        <f aca="false">G32+0.00178571</f>
        <v>0.739285620000001</v>
      </c>
      <c r="H33" s="1" t="n">
        <f aca="false">D33-D32</f>
        <v>491</v>
      </c>
      <c r="J33" s="18" t="n">
        <f aca="false">60+1*C32</f>
        <v>91</v>
      </c>
      <c r="K33" s="19" t="n">
        <f aca="false">$K$21+ROUND($K$21/3,0)</f>
        <v>11</v>
      </c>
      <c r="L33" s="20" t="n">
        <f aca="false">ROUND(J33/K33,0)</f>
        <v>8</v>
      </c>
      <c r="M33" s="21" t="n">
        <f aca="false">0.1*C33^1.2</f>
        <v>6.4</v>
      </c>
      <c r="N33" s="19" t="n">
        <f aca="false">(D33-D32)/M33</f>
        <v>76.71875</v>
      </c>
      <c r="O33" s="34" t="n">
        <f aca="false">L33*M33</f>
        <v>51.2</v>
      </c>
      <c r="P33" s="35" t="n">
        <f aca="false">(D33-D32)/O33</f>
        <v>9.58984375</v>
      </c>
      <c r="R33" s="22" t="n">
        <v>32</v>
      </c>
      <c r="S33" s="23" t="n">
        <v>6</v>
      </c>
      <c r="T33" s="23" t="s">
        <v>67</v>
      </c>
      <c r="U33" s="23" t="n">
        <v>31</v>
      </c>
      <c r="V33" s="24"/>
      <c r="W33" s="25" t="n">
        <f aca="false">ROUND(10*C33^0.75,0)</f>
        <v>135</v>
      </c>
      <c r="X33" s="26" t="n">
        <v>32</v>
      </c>
      <c r="Y33" s="19" t="n">
        <f aca="false">W33*2</f>
        <v>270</v>
      </c>
      <c r="AA33" s="27" t="n">
        <v>32</v>
      </c>
      <c r="AB33" s="28" t="n">
        <f aca="false">ROUND(Y33*1.1,0)</f>
        <v>297</v>
      </c>
      <c r="AC33" s="29" t="n">
        <f aca="false">ROUND(10*AA33*(1+AA33)*0.5,0)</f>
        <v>5280</v>
      </c>
      <c r="AD33" s="30" t="n">
        <f aca="false">2.5*AA33*(1+AA33)</f>
        <v>2640</v>
      </c>
      <c r="AK33" s="37" t="n">
        <f aca="false">ROUND((AK31+AK32)*0.85,0)</f>
        <v>2720634</v>
      </c>
      <c r="AL33" s="0" t="n">
        <f aca="false">10*C33*(1+C33)*0.8</f>
        <v>8448</v>
      </c>
      <c r="AM33" s="0" t="n">
        <f aca="false">10*C33*(1+C33)*0.75</f>
        <v>7920</v>
      </c>
      <c r="AN33" s="0" t="n">
        <f aca="false">10*C33*(1+C33)*0.7</f>
        <v>7392</v>
      </c>
      <c r="AW33" s="0" t="n">
        <f aca="false">O33*K33</f>
        <v>563.2</v>
      </c>
    </row>
    <row r="34" customFormat="false" ht="12.8" hidden="false" customHeight="false" outlineLevel="0" collapsed="false">
      <c r="C34" s="14" t="n">
        <v>33</v>
      </c>
      <c r="D34" s="42" t="n">
        <f aca="false">ROUND(10*C34*(1+C34)*G34,0)</f>
        <v>8315</v>
      </c>
      <c r="E34" s="40"/>
      <c r="F34" s="41"/>
      <c r="G34" s="33" t="n">
        <f aca="false">G33+0.00178571</f>
        <v>0.741071330000001</v>
      </c>
      <c r="H34" s="1" t="n">
        <f aca="false">D34-D33</f>
        <v>508</v>
      </c>
      <c r="J34" s="18" t="n">
        <f aca="false">60+1*C33</f>
        <v>92</v>
      </c>
      <c r="K34" s="19" t="n">
        <f aca="false">$K$21+ROUND($K$21/3,0)</f>
        <v>11</v>
      </c>
      <c r="L34" s="20" t="n">
        <f aca="false">ROUND(J34/K34,0)</f>
        <v>8</v>
      </c>
      <c r="M34" s="21" t="n">
        <f aca="false">0.1*C34^1.2</f>
        <v>6.64074383638234</v>
      </c>
      <c r="N34" s="19" t="n">
        <f aca="false">(D34-D33)/M34</f>
        <v>76.4974545798384</v>
      </c>
      <c r="O34" s="34" t="n">
        <f aca="false">L34*M34</f>
        <v>53.1259506910587</v>
      </c>
      <c r="P34" s="35" t="n">
        <f aca="false">(D34-D33)/O34</f>
        <v>9.56218182247981</v>
      </c>
      <c r="R34" s="22" t="n">
        <v>33</v>
      </c>
      <c r="S34" s="23" t="n">
        <v>6</v>
      </c>
      <c r="T34" s="23" t="s">
        <v>68</v>
      </c>
      <c r="U34" s="23" t="n">
        <v>32</v>
      </c>
      <c r="V34" s="24"/>
      <c r="W34" s="25" t="n">
        <f aca="false">ROUND(10*C34^0.75,0)</f>
        <v>138</v>
      </c>
      <c r="X34" s="26" t="n">
        <v>33</v>
      </c>
      <c r="Y34" s="19" t="n">
        <f aca="false">W34*2</f>
        <v>276</v>
      </c>
      <c r="AA34" s="27" t="n">
        <v>33</v>
      </c>
      <c r="AB34" s="28" t="n">
        <f aca="false">ROUND(Y34*1.1,0)</f>
        <v>304</v>
      </c>
      <c r="AC34" s="29" t="n">
        <f aca="false">ROUND(10*AA34*(1+AA34)*0.5,0)</f>
        <v>5610</v>
      </c>
      <c r="AD34" s="30" t="n">
        <f aca="false">2.5*AA34*(1+AA34)</f>
        <v>2805</v>
      </c>
      <c r="AK34" s="37" t="n">
        <f aca="false">ROUND((AK32+AK33)*0.85,0)</f>
        <v>3918249</v>
      </c>
      <c r="AL34" s="0" t="n">
        <f aca="false">10*C34*(1+C34)*0.8</f>
        <v>8976</v>
      </c>
      <c r="AM34" s="0" t="n">
        <f aca="false">10*C34*(1+C34)*0.75</f>
        <v>8415</v>
      </c>
      <c r="AN34" s="0" t="n">
        <f aca="false">10*C34*(1+C34)*0.7</f>
        <v>7854</v>
      </c>
      <c r="AW34" s="0" t="n">
        <f aca="false">O34*K34</f>
        <v>584.385457601646</v>
      </c>
    </row>
    <row r="35" customFormat="false" ht="12.8" hidden="false" customHeight="false" outlineLevel="0" collapsed="false">
      <c r="C35" s="14" t="n">
        <v>34</v>
      </c>
      <c r="D35" s="42" t="n">
        <f aca="false">ROUND(10*C35*(1+C35)*G35,0)</f>
        <v>8840</v>
      </c>
      <c r="E35" s="40"/>
      <c r="F35" s="41"/>
      <c r="G35" s="33" t="n">
        <f aca="false">G34+0.00178571</f>
        <v>0.742857040000001</v>
      </c>
      <c r="H35" s="1" t="n">
        <f aca="false">D35-D34</f>
        <v>525</v>
      </c>
      <c r="J35" s="18" t="n">
        <f aca="false">60+1*C34</f>
        <v>93</v>
      </c>
      <c r="K35" s="19" t="n">
        <f aca="false">$K$21+ROUND($K$21/3,0)</f>
        <v>11</v>
      </c>
      <c r="L35" s="20" t="n">
        <f aca="false">ROUND(J35/K35,0)</f>
        <v>8</v>
      </c>
      <c r="M35" s="21" t="n">
        <f aca="false">0.1*C35^1.2</f>
        <v>6.88295135889961</v>
      </c>
      <c r="N35" s="19" t="n">
        <f aca="false">(D35-D34)/M35</f>
        <v>76.2754191661079</v>
      </c>
      <c r="O35" s="34" t="n">
        <f aca="false">L35*M35</f>
        <v>55.0636108711969</v>
      </c>
      <c r="P35" s="35" t="n">
        <f aca="false">(D35-D34)/O35</f>
        <v>9.53442739576349</v>
      </c>
      <c r="R35" s="22" t="n">
        <v>34</v>
      </c>
      <c r="S35" s="23" t="n">
        <v>6</v>
      </c>
      <c r="T35" s="23" t="s">
        <v>69</v>
      </c>
      <c r="U35" s="23" t="n">
        <v>33</v>
      </c>
      <c r="V35" s="24"/>
      <c r="W35" s="25" t="n">
        <f aca="false">ROUND(10*C35^0.75,0)</f>
        <v>141</v>
      </c>
      <c r="X35" s="26" t="n">
        <v>34</v>
      </c>
      <c r="Y35" s="19" t="n">
        <f aca="false">W35*2</f>
        <v>282</v>
      </c>
      <c r="AA35" s="27" t="n">
        <v>34</v>
      </c>
      <c r="AB35" s="28" t="n">
        <f aca="false">ROUND(Y35*1.1,0)</f>
        <v>310</v>
      </c>
      <c r="AC35" s="29" t="n">
        <f aca="false">ROUND(10*AA35*(1+AA35)*0.5,0)</f>
        <v>5950</v>
      </c>
      <c r="AD35" s="30" t="n">
        <f aca="false">2.5*AA35*(1+AA35)</f>
        <v>2975</v>
      </c>
      <c r="AK35" s="37" t="n">
        <f aca="false">ROUND((AK33+AK34)*0.85,0)</f>
        <v>5643051</v>
      </c>
      <c r="AL35" s="0" t="n">
        <f aca="false">10*C35*(1+C35)*0.8</f>
        <v>9520</v>
      </c>
      <c r="AM35" s="0" t="n">
        <f aca="false">10*C35*(1+C35)*0.75</f>
        <v>8925</v>
      </c>
      <c r="AN35" s="0" t="n">
        <f aca="false">10*C35*(1+C35)*0.7</f>
        <v>8330</v>
      </c>
      <c r="AW35" s="0" t="n">
        <f aca="false">O35*K35</f>
        <v>605.699719583166</v>
      </c>
    </row>
    <row r="36" customFormat="false" ht="12.8" hidden="false" customHeight="false" outlineLevel="0" collapsed="false">
      <c r="C36" s="14" t="n">
        <v>35</v>
      </c>
      <c r="D36" s="42" t="n">
        <f aca="false">ROUND(10*C36*(1+C36)*G36,0)</f>
        <v>9382</v>
      </c>
      <c r="E36" s="40"/>
      <c r="F36" s="41"/>
      <c r="G36" s="33" t="n">
        <f aca="false">G35+0.00178571</f>
        <v>0.744642750000001</v>
      </c>
      <c r="H36" s="1" t="n">
        <f aca="false">D36-D35</f>
        <v>542</v>
      </c>
      <c r="J36" s="18" t="n">
        <f aca="false">60+1*C35</f>
        <v>94</v>
      </c>
      <c r="K36" s="19" t="n">
        <f aca="false">$K$21+ROUND($K$21/3,0)</f>
        <v>11</v>
      </c>
      <c r="L36" s="20" t="n">
        <f aca="false">ROUND(J36/K36,0)</f>
        <v>9</v>
      </c>
      <c r="M36" s="21" t="n">
        <f aca="false">0.1*C36^1.2</f>
        <v>7.12658801624139</v>
      </c>
      <c r="N36" s="19" t="n">
        <f aca="false">(D36-D35)/M36</f>
        <v>76.0532247359872</v>
      </c>
      <c r="O36" s="34" t="n">
        <f aca="false">L36*M36</f>
        <v>64.1392921461725</v>
      </c>
      <c r="P36" s="35" t="n">
        <f aca="false">(D36-D35)/O36</f>
        <v>8.45035830399859</v>
      </c>
      <c r="R36" s="22" t="n">
        <v>35</v>
      </c>
      <c r="S36" s="23" t="n">
        <v>7</v>
      </c>
      <c r="T36" s="23" t="s">
        <v>70</v>
      </c>
      <c r="U36" s="23" t="n">
        <v>34</v>
      </c>
      <c r="V36" s="24"/>
      <c r="W36" s="25" t="n">
        <f aca="false">ROUND(10*C36^0.75,0)</f>
        <v>144</v>
      </c>
      <c r="X36" s="26" t="n">
        <v>35</v>
      </c>
      <c r="Y36" s="19" t="n">
        <f aca="false">W36*2</f>
        <v>288</v>
      </c>
      <c r="AA36" s="27" t="n">
        <v>35</v>
      </c>
      <c r="AB36" s="28" t="n">
        <f aca="false">ROUND(Y36*1.1,0)</f>
        <v>317</v>
      </c>
      <c r="AC36" s="29" t="n">
        <f aca="false">ROUND(10*AA36*(1+AA36)*0.5,0)</f>
        <v>6300</v>
      </c>
      <c r="AD36" s="30" t="n">
        <f aca="false">2.5*AA36*(1+AA36)</f>
        <v>3150</v>
      </c>
      <c r="AK36" s="37" t="n">
        <f aca="false">ROUND((AK34+AK35)*0.85,0)</f>
        <v>8127105</v>
      </c>
      <c r="AL36" s="0" t="n">
        <f aca="false">10*C36*(1+C36)*0.8</f>
        <v>10080</v>
      </c>
      <c r="AM36" s="0" t="n">
        <f aca="false">10*C36*(1+C36)*0.75</f>
        <v>9450</v>
      </c>
      <c r="AN36" s="0" t="n">
        <f aca="false">10*C36*(1+C36)*0.7</f>
        <v>8820</v>
      </c>
      <c r="AW36" s="0" t="n">
        <f aca="false">O36*K36</f>
        <v>705.532213607897</v>
      </c>
    </row>
    <row r="37" customFormat="false" ht="12.8" hidden="false" customHeight="false" outlineLevel="0" collapsed="false">
      <c r="C37" s="14" t="n">
        <v>36</v>
      </c>
      <c r="D37" s="42" t="n">
        <f aca="false">ROUND(10*C37*(1+C37)*G37,0)</f>
        <v>9942</v>
      </c>
      <c r="E37" s="40"/>
      <c r="F37" s="41"/>
      <c r="G37" s="33" t="n">
        <f aca="false">G36+0.00178571</f>
        <v>0.746428460000001</v>
      </c>
      <c r="H37" s="1" t="n">
        <f aca="false">D37-D36</f>
        <v>560</v>
      </c>
      <c r="J37" s="18" t="n">
        <f aca="false">60+1*C36</f>
        <v>95</v>
      </c>
      <c r="K37" s="19" t="n">
        <f aca="false">$K$21+ROUND($K$21/3,0)</f>
        <v>11</v>
      </c>
      <c r="L37" s="20" t="n">
        <f aca="false">ROUND(J37/K37,0)</f>
        <v>9</v>
      </c>
      <c r="M37" s="21" t="n">
        <f aca="false">0.1*C37^1.2</f>
        <v>7.37162103988519</v>
      </c>
      <c r="N37" s="19" t="n">
        <f aca="false">(D37-D36)/M37</f>
        <v>75.967008744758</v>
      </c>
      <c r="O37" s="34" t="n">
        <f aca="false">L37*M37</f>
        <v>66.3445893589667</v>
      </c>
      <c r="P37" s="35" t="n">
        <f aca="false">(D37-D36)/O37</f>
        <v>8.44077874941755</v>
      </c>
      <c r="R37" s="22" t="n">
        <v>36</v>
      </c>
      <c r="S37" s="23" t="n">
        <v>7</v>
      </c>
      <c r="T37" s="23" t="s">
        <v>71</v>
      </c>
      <c r="U37" s="23" t="n">
        <v>35</v>
      </c>
      <c r="V37" s="24"/>
      <c r="W37" s="25" t="n">
        <f aca="false">ROUND(10*C37^0.75,0)</f>
        <v>147</v>
      </c>
      <c r="X37" s="26" t="n">
        <v>36</v>
      </c>
      <c r="Y37" s="19" t="n">
        <f aca="false">W37*2</f>
        <v>294</v>
      </c>
      <c r="AA37" s="27" t="n">
        <v>36</v>
      </c>
      <c r="AB37" s="28" t="n">
        <f aca="false">ROUND(Y37*1.1,0)</f>
        <v>323</v>
      </c>
      <c r="AC37" s="29" t="n">
        <f aca="false">ROUND(10*AA37*(1+AA37)*0.5,0)</f>
        <v>6660</v>
      </c>
      <c r="AD37" s="30" t="n">
        <f aca="false">2.5*AA37*(1+AA37)</f>
        <v>3330</v>
      </c>
      <c r="AK37" s="37" t="n">
        <f aca="false">ROUND((AK35+AK36)*0.85,0)</f>
        <v>11704633</v>
      </c>
      <c r="AL37" s="0" t="n">
        <f aca="false">10*C37*(1+C37)*0.8</f>
        <v>10656</v>
      </c>
      <c r="AM37" s="0" t="n">
        <f aca="false">10*C37*(1+C37)*0.75</f>
        <v>9990</v>
      </c>
      <c r="AN37" s="0" t="n">
        <f aca="false">10*C37*(1+C37)*0.7</f>
        <v>9324</v>
      </c>
      <c r="AW37" s="0" t="n">
        <f aca="false">O37*K37</f>
        <v>729.790482948634</v>
      </c>
    </row>
    <row r="38" customFormat="false" ht="12.8" hidden="false" customHeight="false" outlineLevel="0" collapsed="false">
      <c r="C38" s="14" t="n">
        <v>37</v>
      </c>
      <c r="D38" s="42" t="n">
        <f aca="false">ROUND(10*C38*(1+C38)*G38,0)</f>
        <v>10520</v>
      </c>
      <c r="E38" s="40"/>
      <c r="F38" s="41"/>
      <c r="G38" s="33" t="n">
        <f aca="false">G37+0.00178571</f>
        <v>0.748214170000001</v>
      </c>
      <c r="H38" s="1" t="n">
        <f aca="false">D38-D37</f>
        <v>578</v>
      </c>
      <c r="J38" s="18" t="n">
        <f aca="false">60+1*C37</f>
        <v>96</v>
      </c>
      <c r="K38" s="19" t="n">
        <f aca="false">$K$21+ROUND($K$21/3,0)</f>
        <v>11</v>
      </c>
      <c r="L38" s="20" t="n">
        <f aca="false">ROUND(J38/K38,0)</f>
        <v>9</v>
      </c>
      <c r="M38" s="21" t="n">
        <f aca="false">0.1*C38^1.2</f>
        <v>7.61801930497051</v>
      </c>
      <c r="N38" s="19" t="n">
        <f aca="false">(D38-D37)/M38</f>
        <v>75.8727402571524</v>
      </c>
      <c r="O38" s="34" t="n">
        <f aca="false">L38*M38</f>
        <v>68.5621737447346</v>
      </c>
      <c r="P38" s="35" t="n">
        <f aca="false">(D38-D37)/O38</f>
        <v>8.43030447301693</v>
      </c>
      <c r="R38" s="22" t="n">
        <v>37</v>
      </c>
      <c r="S38" s="23" t="n">
        <v>7</v>
      </c>
      <c r="T38" s="23" t="s">
        <v>72</v>
      </c>
      <c r="U38" s="23" t="n">
        <v>36</v>
      </c>
      <c r="V38" s="24"/>
      <c r="W38" s="25" t="n">
        <f aca="false">ROUND(10*C38^0.75,0)</f>
        <v>150</v>
      </c>
      <c r="X38" s="26" t="n">
        <v>37</v>
      </c>
      <c r="Y38" s="19" t="n">
        <f aca="false">W38*2</f>
        <v>300</v>
      </c>
      <c r="AA38" s="27" t="n">
        <v>37</v>
      </c>
      <c r="AB38" s="28" t="n">
        <f aca="false">ROUND(Y38*1.1,0)</f>
        <v>330</v>
      </c>
      <c r="AC38" s="29" t="n">
        <f aca="false">ROUND(10*AA38*(1+AA38)*0.5,0)</f>
        <v>7030</v>
      </c>
      <c r="AD38" s="30" t="n">
        <f aca="false">2.5*AA38*(1+AA38)</f>
        <v>3515</v>
      </c>
      <c r="AK38" s="37" t="n">
        <f aca="false">ROUND((AK36+AK37)*0.85,0)</f>
        <v>16856977</v>
      </c>
      <c r="AL38" s="0" t="n">
        <f aca="false">10*C38*(1+C38)*0.8</f>
        <v>11248</v>
      </c>
      <c r="AM38" s="0" t="n">
        <f aca="false">10*C38*(1+C38)*0.75</f>
        <v>10545</v>
      </c>
      <c r="AN38" s="0" t="n">
        <f aca="false">10*C38*(1+C38)*0.7</f>
        <v>9842</v>
      </c>
      <c r="AW38" s="0" t="n">
        <f aca="false">O38*K38</f>
        <v>754.183911192081</v>
      </c>
    </row>
    <row r="39" customFormat="false" ht="12.8" hidden="false" customHeight="false" outlineLevel="0" collapsed="false">
      <c r="C39" s="14" t="n">
        <v>38</v>
      </c>
      <c r="D39" s="42" t="n">
        <f aca="false">ROUND(10*C39*(1+C39)*G39,0)</f>
        <v>11115</v>
      </c>
      <c r="E39" s="40"/>
      <c r="F39" s="41"/>
      <c r="G39" s="33" t="n">
        <f aca="false">G38+0.00178571</f>
        <v>0.749999880000001</v>
      </c>
      <c r="H39" s="1" t="n">
        <f aca="false">D39-D38</f>
        <v>595</v>
      </c>
      <c r="J39" s="18" t="n">
        <f aca="false">60+1*C38</f>
        <v>97</v>
      </c>
      <c r="K39" s="19" t="n">
        <f aca="false">$K$21+ROUND($K$21/3,0)</f>
        <v>11</v>
      </c>
      <c r="L39" s="20" t="n">
        <f aca="false">ROUND(J39/K39,0)</f>
        <v>9</v>
      </c>
      <c r="M39" s="21" t="n">
        <f aca="false">0.1*C39^1.2</f>
        <v>7.86575320551013</v>
      </c>
      <c r="N39" s="19" t="n">
        <f aca="false">(D39-D38)/M39</f>
        <v>75.6443768898304</v>
      </c>
      <c r="O39" s="34" t="n">
        <f aca="false">L39*M39</f>
        <v>70.7917788495912</v>
      </c>
      <c r="P39" s="35" t="n">
        <f aca="false">(D39-D38)/O39</f>
        <v>8.40493076553671</v>
      </c>
      <c r="R39" s="22" t="n">
        <v>38</v>
      </c>
      <c r="S39" s="23" t="n">
        <v>7</v>
      </c>
      <c r="T39" s="23" t="s">
        <v>73</v>
      </c>
      <c r="U39" s="23" t="n">
        <v>37</v>
      </c>
      <c r="V39" s="24"/>
      <c r="W39" s="25" t="n">
        <f aca="false">ROUND(10*C39^0.75,0)</f>
        <v>153</v>
      </c>
      <c r="X39" s="26" t="n">
        <v>38</v>
      </c>
      <c r="Y39" s="19" t="n">
        <f aca="false">W39*2</f>
        <v>306</v>
      </c>
      <c r="AA39" s="27" t="n">
        <v>38</v>
      </c>
      <c r="AB39" s="28" t="n">
        <f aca="false">ROUND(Y39*1.1,0)</f>
        <v>337</v>
      </c>
      <c r="AC39" s="29" t="n">
        <f aca="false">ROUND(10*AA39*(1+AA39)*0.5,0)</f>
        <v>7410</v>
      </c>
      <c r="AD39" s="30" t="n">
        <f aca="false">2.5*AA39*(1+AA39)</f>
        <v>3705</v>
      </c>
      <c r="AK39" s="37" t="n">
        <f aca="false">ROUND((AK37+AK38)*0.85,0)</f>
        <v>24277369</v>
      </c>
      <c r="AL39" s="0" t="n">
        <f aca="false">10*C39*(1+C39)*0.8</f>
        <v>11856</v>
      </c>
      <c r="AM39" s="0" t="n">
        <f aca="false">10*C39*(1+C39)*0.75</f>
        <v>11115</v>
      </c>
      <c r="AN39" s="0" t="n">
        <f aca="false">10*C39*(1+C39)*0.7</f>
        <v>10374</v>
      </c>
      <c r="AW39" s="0" t="n">
        <f aca="false">O39*K39</f>
        <v>778.709567345503</v>
      </c>
    </row>
    <row r="40" customFormat="false" ht="12.8" hidden="false" customHeight="true" outlineLevel="0" collapsed="false">
      <c r="C40" s="14" t="n">
        <v>39</v>
      </c>
      <c r="D40" s="42" t="n">
        <f aca="false">ROUND(10*C40*(1+C40)*G40,0)</f>
        <v>11806</v>
      </c>
      <c r="E40" s="40"/>
      <c r="F40" s="44" t="s">
        <v>74</v>
      </c>
      <c r="G40" s="17" t="n">
        <f aca="false">G39+0.0068181819</f>
        <v>0.756818061900001</v>
      </c>
      <c r="H40" s="1" t="n">
        <f aca="false">D40-D39</f>
        <v>691</v>
      </c>
      <c r="J40" s="18" t="n">
        <f aca="false">60+1*C39</f>
        <v>98</v>
      </c>
      <c r="K40" s="19" t="n">
        <f aca="false">$K$21+ROUND($K$21/3,0)</f>
        <v>11</v>
      </c>
      <c r="L40" s="20" t="n">
        <f aca="false">ROUND(J40/K40,0)</f>
        <v>9</v>
      </c>
      <c r="M40" s="21" t="n">
        <f aca="false">0.1*C40^1.2</f>
        <v>8.11479454212119</v>
      </c>
      <c r="N40" s="19" t="n">
        <f aca="false">(D40-D39)/M40</f>
        <v>85.1531109522551</v>
      </c>
      <c r="O40" s="34" t="n">
        <f aca="false">L40*M40</f>
        <v>73.0331508790907</v>
      </c>
      <c r="P40" s="35" t="n">
        <f aca="false">(D40-D39)/O40</f>
        <v>9.46145677247279</v>
      </c>
      <c r="R40" s="22" t="n">
        <v>39</v>
      </c>
      <c r="S40" s="23" t="n">
        <v>8</v>
      </c>
      <c r="T40" s="23" t="s">
        <v>75</v>
      </c>
      <c r="U40" s="23" t="n">
        <v>38</v>
      </c>
      <c r="V40" s="24"/>
      <c r="W40" s="25" t="n">
        <f aca="false">ROUND(10*C40^0.75,0)</f>
        <v>156</v>
      </c>
      <c r="X40" s="26" t="n">
        <v>39</v>
      </c>
      <c r="Y40" s="19" t="n">
        <f aca="false">W40*2</f>
        <v>312</v>
      </c>
      <c r="AA40" s="27" t="n">
        <v>39</v>
      </c>
      <c r="AB40" s="28" t="n">
        <f aca="false">ROUND(Y40*1.1,0)</f>
        <v>343</v>
      </c>
      <c r="AC40" s="29" t="n">
        <f aca="false">ROUND(10*AA40*(1+AA40)*0.5,0)</f>
        <v>7800</v>
      </c>
      <c r="AD40" s="30" t="n">
        <f aca="false">2.5*AA40*(1+AA40)</f>
        <v>3900</v>
      </c>
      <c r="AK40" s="37" t="n">
        <f aca="false">ROUND((AK38+AK39)*0.85,0)</f>
        <v>34964194</v>
      </c>
      <c r="AL40" s="0" t="n">
        <f aca="false">10*C40*(1+C40)*0.8</f>
        <v>12480</v>
      </c>
      <c r="AM40" s="0" t="n">
        <f aca="false">10*C40*(1+C40)*0.75</f>
        <v>11700</v>
      </c>
      <c r="AN40" s="0" t="n">
        <f aca="false">10*C40*(1+C40)*0.7</f>
        <v>10920</v>
      </c>
      <c r="AW40" s="0" t="n">
        <f aca="false">O40*K40</f>
        <v>803.364659669998</v>
      </c>
    </row>
    <row r="41" customFormat="false" ht="12.8" hidden="false" customHeight="false" outlineLevel="0" collapsed="false">
      <c r="C41" s="14" t="n">
        <v>40</v>
      </c>
      <c r="D41" s="42" t="n">
        <f aca="false">ROUND(10*C41*(1+C41)*G41,0)</f>
        <v>12524</v>
      </c>
      <c r="E41" s="40"/>
      <c r="F41" s="40"/>
      <c r="G41" s="17" t="n">
        <f aca="false">G40+0.0068181819</f>
        <v>0.763636243800002</v>
      </c>
      <c r="H41" s="1" t="n">
        <f aca="false">D41-D40</f>
        <v>718</v>
      </c>
      <c r="J41" s="18" t="n">
        <f aca="false">ROUNDUP(60+1.5*C40,0)</f>
        <v>119</v>
      </c>
      <c r="K41" s="19" t="n">
        <f aca="false">$K$31+ROUND($K$31/3,0)</f>
        <v>15</v>
      </c>
      <c r="L41" s="20" t="n">
        <f aca="false">ROUND(J41/K41,0)</f>
        <v>8</v>
      </c>
      <c r="M41" s="21" t="n">
        <f aca="false">0.1*C41^1.2</f>
        <v>8.36511642073019</v>
      </c>
      <c r="N41" s="19" t="n">
        <f aca="false">(D41-D40)/M41</f>
        <v>85.8326368561558</v>
      </c>
      <c r="O41" s="34" t="n">
        <f aca="false">L41*M41</f>
        <v>66.9209313658415</v>
      </c>
      <c r="P41" s="35" t="n">
        <f aca="false">(D41-D40)/O41</f>
        <v>10.7290796070195</v>
      </c>
      <c r="R41" s="22" t="n">
        <v>40</v>
      </c>
      <c r="S41" s="23" t="n">
        <v>8</v>
      </c>
      <c r="T41" s="23" t="s">
        <v>76</v>
      </c>
      <c r="U41" s="23" t="n">
        <v>39</v>
      </c>
      <c r="V41" s="24"/>
      <c r="W41" s="25" t="n">
        <f aca="false">ROUND(10*C41^0.75,0)</f>
        <v>159</v>
      </c>
      <c r="X41" s="26" t="n">
        <v>40</v>
      </c>
      <c r="Y41" s="19" t="n">
        <f aca="false">W41*2</f>
        <v>318</v>
      </c>
      <c r="AA41" s="27" t="n">
        <v>40</v>
      </c>
      <c r="AB41" s="28" t="n">
        <f aca="false">ROUND(Y41*1.1,0)</f>
        <v>350</v>
      </c>
      <c r="AC41" s="29" t="n">
        <f aca="false">ROUND(10*AA41*(1+AA41)*0.5,0)</f>
        <v>8200</v>
      </c>
      <c r="AD41" s="30" t="n">
        <f aca="false">2.5*AA41*(1+AA41)</f>
        <v>4100</v>
      </c>
      <c r="AK41" s="37" t="n">
        <f aca="false">ROUND((AK39+AK40)*0.85,0)</f>
        <v>50355329</v>
      </c>
      <c r="AL41" s="0" t="n">
        <f aca="false">10*C41*(1+C41)*0.8</f>
        <v>13120</v>
      </c>
      <c r="AM41" s="0" t="n">
        <f aca="false">10*C41*(1+C41)*0.75</f>
        <v>12300</v>
      </c>
      <c r="AN41" s="0" t="n">
        <f aca="false">10*C41*(1+C41)*0.7</f>
        <v>11480</v>
      </c>
      <c r="AW41" s="0" t="n">
        <f aca="false">O41*K41</f>
        <v>1003.81397048762</v>
      </c>
    </row>
    <row r="42" customFormat="false" ht="12.8" hidden="false" customHeight="true" outlineLevel="0" collapsed="false">
      <c r="C42" s="14" t="n">
        <v>41</v>
      </c>
      <c r="D42" s="42" t="n">
        <f aca="false">ROUND(10*C42*(1+C42)*G42,0)</f>
        <v>13267</v>
      </c>
      <c r="E42" s="40"/>
      <c r="F42" s="45" t="s">
        <v>77</v>
      </c>
      <c r="G42" s="17" t="n">
        <f aca="false">G41+0.0068181819</f>
        <v>0.770454425700002</v>
      </c>
      <c r="H42" s="1" t="n">
        <f aca="false">D42-D41</f>
        <v>743</v>
      </c>
      <c r="J42" s="18" t="n">
        <f aca="false">ROUNDUP(60+1.5*C41,0)</f>
        <v>120</v>
      </c>
      <c r="K42" s="19" t="n">
        <f aca="false">$K$31+ROUND($K$31/3,0)</f>
        <v>15</v>
      </c>
      <c r="L42" s="20" t="n">
        <f aca="false">ROUND(J42/K42,0)</f>
        <v>8</v>
      </c>
      <c r="M42" s="21" t="n">
        <f aca="false">0.1*C42^1.2</f>
        <v>8.61669316093072</v>
      </c>
      <c r="N42" s="19" t="n">
        <f aca="false">(D42-D41)/M42</f>
        <v>86.2279747141125</v>
      </c>
      <c r="O42" s="34" t="n">
        <f aca="false">L42*M42</f>
        <v>68.9335452874457</v>
      </c>
      <c r="P42" s="35" t="n">
        <f aca="false">(D42-D41)/O42</f>
        <v>10.7784968392641</v>
      </c>
      <c r="R42" s="22" t="n">
        <v>41</v>
      </c>
      <c r="S42" s="23" t="n">
        <v>8</v>
      </c>
      <c r="T42" s="23" t="s">
        <v>78</v>
      </c>
      <c r="U42" s="23" t="n">
        <v>40</v>
      </c>
      <c r="V42" s="24"/>
      <c r="W42" s="25" t="n">
        <f aca="false">ROUND(10*C42^0.75,0)</f>
        <v>162</v>
      </c>
      <c r="X42" s="26" t="n">
        <v>41</v>
      </c>
      <c r="Y42" s="19" t="n">
        <f aca="false">W42*2</f>
        <v>324</v>
      </c>
      <c r="AA42" s="27" t="n">
        <v>41</v>
      </c>
      <c r="AB42" s="28" t="n">
        <f aca="false">ROUND(Y42*1.3,0)</f>
        <v>421</v>
      </c>
      <c r="AC42" s="29" t="n">
        <f aca="false">ROUND(10*AA42*(1+AA42)*0.5,0)</f>
        <v>8610</v>
      </c>
      <c r="AD42" s="30" t="n">
        <f aca="false">2.5*AA42*(1+AA42)</f>
        <v>4305</v>
      </c>
      <c r="AK42" s="37" t="n">
        <f aca="false">ROUND((AK40+AK41)*0.85,0)</f>
        <v>72521595</v>
      </c>
      <c r="AL42" s="0" t="n">
        <f aca="false">10*C42*(1+C42)*0.8</f>
        <v>13776</v>
      </c>
      <c r="AM42" s="0" t="n">
        <f aca="false">10*C42*(1+C42)*0.75</f>
        <v>12915</v>
      </c>
      <c r="AN42" s="0" t="n">
        <f aca="false">10*C42*(1+C42)*0.7</f>
        <v>12054</v>
      </c>
      <c r="AW42" s="0" t="n">
        <f aca="false">O42*K42</f>
        <v>1034.00317931169</v>
      </c>
    </row>
    <row r="43" customFormat="false" ht="12.8" hidden="false" customHeight="false" outlineLevel="0" collapsed="false">
      <c r="C43" s="14" t="n">
        <v>42</v>
      </c>
      <c r="D43" s="42" t="n">
        <f aca="false">ROUND(10*C43*(1+C43)*G43,0)</f>
        <v>14038</v>
      </c>
      <c r="E43" s="40"/>
      <c r="F43" s="45"/>
      <c r="G43" s="17" t="n">
        <f aca="false">G42+0.0068181819</f>
        <v>0.777272607600002</v>
      </c>
      <c r="H43" s="1" t="n">
        <f aca="false">D43-D42</f>
        <v>771</v>
      </c>
      <c r="J43" s="18" t="n">
        <f aca="false">ROUNDUP(60+1.5*C42,0)</f>
        <v>122</v>
      </c>
      <c r="K43" s="19" t="n">
        <f aca="false">$K$31+ROUND($K$31/3,0)</f>
        <v>15</v>
      </c>
      <c r="L43" s="20" t="n">
        <f aca="false">ROUND(J43/K43,0)</f>
        <v>8</v>
      </c>
      <c r="M43" s="21" t="n">
        <f aca="false">0.1*C43^1.2</f>
        <v>8.86950021286036</v>
      </c>
      <c r="N43" s="19" t="n">
        <f aca="false">(D43-D42)/M43</f>
        <v>86.9271076719843</v>
      </c>
      <c r="O43" s="34" t="n">
        <f aca="false">L43*M43</f>
        <v>70.9560017028829</v>
      </c>
      <c r="P43" s="35" t="n">
        <f aca="false">(D43-D42)/O43</f>
        <v>10.865888458998</v>
      </c>
      <c r="R43" s="22" t="n">
        <v>42</v>
      </c>
      <c r="S43" s="23" t="n">
        <v>8</v>
      </c>
      <c r="T43" s="23" t="s">
        <v>79</v>
      </c>
      <c r="U43" s="23" t="n">
        <v>41</v>
      </c>
      <c r="V43" s="24"/>
      <c r="W43" s="25" t="n">
        <f aca="false">ROUND(10*C43^0.75,0)</f>
        <v>165</v>
      </c>
      <c r="X43" s="26" t="n">
        <v>42</v>
      </c>
      <c r="Y43" s="19" t="n">
        <f aca="false">W43*2</f>
        <v>330</v>
      </c>
      <c r="AA43" s="27" t="n">
        <v>42</v>
      </c>
      <c r="AB43" s="28" t="n">
        <f aca="false">ROUND(Y43*1.3,0)</f>
        <v>429</v>
      </c>
      <c r="AC43" s="29" t="n">
        <f aca="false">ROUND(10*AA43*(1+AA43)*0.5,0)</f>
        <v>9030</v>
      </c>
      <c r="AD43" s="30" t="n">
        <f aca="false">2.5*AA43*(1+AA43)</f>
        <v>4515</v>
      </c>
      <c r="AK43" s="37" t="n">
        <f aca="false">ROUND((AK41+AK42)*0.85,0)</f>
        <v>104445385</v>
      </c>
      <c r="AL43" s="0" t="n">
        <f aca="false">10*C43*(1+C43)*0.8</f>
        <v>14448</v>
      </c>
      <c r="AM43" s="0" t="n">
        <f aca="false">10*C43*(1+C43)*0.75</f>
        <v>13545</v>
      </c>
      <c r="AN43" s="0" t="n">
        <f aca="false">10*C43*(1+C43)*0.7</f>
        <v>12642</v>
      </c>
      <c r="AW43" s="0" t="n">
        <f aca="false">O43*K43</f>
        <v>1064.34002554324</v>
      </c>
    </row>
    <row r="44" customFormat="false" ht="12.8" hidden="false" customHeight="false" outlineLevel="0" collapsed="false">
      <c r="C44" s="14" t="n">
        <v>43</v>
      </c>
      <c r="D44" s="42" t="n">
        <f aca="false">ROUND(10*C44*(1+C44)*G44,0)</f>
        <v>14835</v>
      </c>
      <c r="E44" s="40"/>
      <c r="F44" s="45"/>
      <c r="G44" s="17" t="n">
        <f aca="false">G43+0.0068181819</f>
        <v>0.784090789500002</v>
      </c>
      <c r="H44" s="1" t="n">
        <f aca="false">D44-D43</f>
        <v>797</v>
      </c>
      <c r="J44" s="18" t="n">
        <f aca="false">ROUNDUP(60+1.5*C43,0)</f>
        <v>123</v>
      </c>
      <c r="K44" s="19" t="n">
        <f aca="false">$K$31+ROUND($K$31/3,0)</f>
        <v>15</v>
      </c>
      <c r="L44" s="20" t="n">
        <f aca="false">ROUND(J44/K44,0)</f>
        <v>8</v>
      </c>
      <c r="M44" s="21" t="n">
        <f aca="false">0.1*C44^1.2</f>
        <v>9.12351408162016</v>
      </c>
      <c r="N44" s="19" t="n">
        <f aca="false">(D44-D43)/M44</f>
        <v>87.3566909493352</v>
      </c>
      <c r="O44" s="34" t="n">
        <f aca="false">L44*M44</f>
        <v>72.9881126529613</v>
      </c>
      <c r="P44" s="35" t="n">
        <f aca="false">(D44-D43)/O44</f>
        <v>10.9195863686669</v>
      </c>
      <c r="R44" s="22" t="n">
        <v>43</v>
      </c>
      <c r="S44" s="23" t="n">
        <v>8</v>
      </c>
      <c r="T44" s="23" t="s">
        <v>80</v>
      </c>
      <c r="U44" s="23" t="n">
        <v>42</v>
      </c>
      <c r="V44" s="24"/>
      <c r="W44" s="25" t="n">
        <f aca="false">ROUND(10*C44^0.75,0)</f>
        <v>168</v>
      </c>
      <c r="X44" s="26" t="n">
        <v>43</v>
      </c>
      <c r="Y44" s="19" t="n">
        <f aca="false">W44*2</f>
        <v>336</v>
      </c>
      <c r="AA44" s="27" t="n">
        <v>43</v>
      </c>
      <c r="AB44" s="28" t="n">
        <f aca="false">ROUND(Y44*1.3,0)</f>
        <v>437</v>
      </c>
      <c r="AC44" s="29" t="n">
        <f aca="false">ROUND(10*AA44*(1+AA44)*0.5,0)</f>
        <v>9460</v>
      </c>
      <c r="AD44" s="30" t="n">
        <f aca="false">2.5*AA44*(1+AA44)</f>
        <v>4730</v>
      </c>
      <c r="AK44" s="37" t="n">
        <f aca="false">ROUND((AK42+AK43)*0.85,0)</f>
        <v>150421933</v>
      </c>
      <c r="AL44" s="0" t="n">
        <f aca="false">10*C44*(1+C44)*0.8</f>
        <v>15136</v>
      </c>
      <c r="AM44" s="0" t="n">
        <f aca="false">10*C44*(1+C44)*0.75</f>
        <v>14190</v>
      </c>
      <c r="AN44" s="0" t="n">
        <f aca="false">10*C44*(1+C44)*0.7</f>
        <v>13244</v>
      </c>
      <c r="AW44" s="0" t="n">
        <f aca="false">O44*K44</f>
        <v>1094.82168979442</v>
      </c>
    </row>
    <row r="45" customFormat="false" ht="12.8" hidden="false" customHeight="false" outlineLevel="0" collapsed="false">
      <c r="C45" s="14" t="n">
        <v>44</v>
      </c>
      <c r="D45" s="42" t="n">
        <f aca="false">ROUND(10*C45*(1+C45)*G45,0)</f>
        <v>15660</v>
      </c>
      <c r="E45" s="40"/>
      <c r="F45" s="45"/>
      <c r="G45" s="17" t="n">
        <f aca="false">G44+0.0068181819</f>
        <v>0.790908971400002</v>
      </c>
      <c r="H45" s="1" t="n">
        <f aca="false">D45-D44</f>
        <v>825</v>
      </c>
      <c r="J45" s="18" t="n">
        <f aca="false">ROUNDUP(60+1.5*C44,0)</f>
        <v>125</v>
      </c>
      <c r="K45" s="19" t="n">
        <f aca="false">$K$31+ROUND($K$31/3,0)</f>
        <v>15</v>
      </c>
      <c r="L45" s="20" t="n">
        <f aca="false">ROUND(J45/K45,0)</f>
        <v>8</v>
      </c>
      <c r="M45" s="21" t="n">
        <f aca="false">0.1*C45^1.2</f>
        <v>9.37871225839217</v>
      </c>
      <c r="N45" s="19" t="n">
        <f aca="false">(D45-D44)/M45</f>
        <v>87.9651680604426</v>
      </c>
      <c r="O45" s="34" t="n">
        <f aca="false">L45*M45</f>
        <v>75.0296980671374</v>
      </c>
      <c r="P45" s="35" t="n">
        <f aca="false">(D45-D44)/O45</f>
        <v>10.9956460075553</v>
      </c>
      <c r="R45" s="22" t="n">
        <v>44</v>
      </c>
      <c r="S45" s="23" t="n">
        <v>9</v>
      </c>
      <c r="T45" s="23" t="s">
        <v>81</v>
      </c>
      <c r="U45" s="23" t="n">
        <v>43</v>
      </c>
      <c r="V45" s="24"/>
      <c r="W45" s="25" t="n">
        <f aca="false">ROUND(10*C45^0.75,0)</f>
        <v>171</v>
      </c>
      <c r="X45" s="26" t="n">
        <v>44</v>
      </c>
      <c r="Y45" s="19" t="n">
        <f aca="false">W45*2</f>
        <v>342</v>
      </c>
      <c r="AA45" s="27" t="n">
        <v>44</v>
      </c>
      <c r="AB45" s="28" t="n">
        <f aca="false">ROUND(Y45*1.3,0)</f>
        <v>445</v>
      </c>
      <c r="AC45" s="29" t="n">
        <f aca="false">ROUND(10*AA45*(1+AA45)*0.5,0)</f>
        <v>9900</v>
      </c>
      <c r="AD45" s="30" t="n">
        <f aca="false">2.5*AA45*(1+AA45)</f>
        <v>4950</v>
      </c>
      <c r="AK45" s="37" t="n">
        <f aca="false">ROUND((AK43+AK44)*0.85,0)</f>
        <v>216637220</v>
      </c>
      <c r="AL45" s="0" t="n">
        <f aca="false">10*C45*(1+C45)*0.8</f>
        <v>15840</v>
      </c>
      <c r="AM45" s="0" t="n">
        <f aca="false">10*C45*(1+C45)*0.75</f>
        <v>14850</v>
      </c>
      <c r="AN45" s="0" t="n">
        <f aca="false">10*C45*(1+C45)*0.7</f>
        <v>13860</v>
      </c>
      <c r="AW45" s="0" t="n">
        <f aca="false">O45*K45</f>
        <v>1125.44547100706</v>
      </c>
    </row>
    <row r="46" customFormat="false" ht="12.8" hidden="false" customHeight="false" outlineLevel="0" collapsed="false">
      <c r="C46" s="14" t="n">
        <v>45</v>
      </c>
      <c r="D46" s="42" t="n">
        <f aca="false">ROUND(10*C46*(1+C46)*G46,0)</f>
        <v>16513</v>
      </c>
      <c r="E46" s="40"/>
      <c r="F46" s="45"/>
      <c r="G46" s="17" t="n">
        <f aca="false">G45+0.0068181819</f>
        <v>0.797727153300002</v>
      </c>
      <c r="H46" s="1" t="n">
        <f aca="false">D46-D45</f>
        <v>853</v>
      </c>
      <c r="J46" s="18" t="n">
        <f aca="false">ROUNDUP(60+1.5*C45,0)</f>
        <v>126</v>
      </c>
      <c r="K46" s="19" t="n">
        <f aca="false">$K$31+ROUND($K$31/3,0)</f>
        <v>15</v>
      </c>
      <c r="L46" s="20" t="n">
        <f aca="false">ROUND(J46/K46,0)</f>
        <v>8</v>
      </c>
      <c r="M46" s="21" t="n">
        <f aca="false">0.1*C46^1.2</f>
        <v>9.63507315752246</v>
      </c>
      <c r="N46" s="19" t="n">
        <f aca="false">(D46-D45)/M46</f>
        <v>88.5307237479594</v>
      </c>
      <c r="O46" s="34" t="n">
        <f aca="false">L46*M46</f>
        <v>77.0805852601796</v>
      </c>
      <c r="P46" s="35" t="n">
        <f aca="false">(D46-D45)/O46</f>
        <v>11.0663404684949</v>
      </c>
      <c r="R46" s="22" t="n">
        <v>45</v>
      </c>
      <c r="S46" s="23" t="n">
        <v>9</v>
      </c>
      <c r="T46" s="23" t="s">
        <v>82</v>
      </c>
      <c r="U46" s="23" t="n">
        <v>44</v>
      </c>
      <c r="V46" s="24"/>
      <c r="W46" s="25" t="n">
        <f aca="false">ROUND(10*C46^0.75,0)</f>
        <v>174</v>
      </c>
      <c r="X46" s="26" t="n">
        <v>45</v>
      </c>
      <c r="Y46" s="19" t="n">
        <f aca="false">W46*2</f>
        <v>348</v>
      </c>
      <c r="AA46" s="27" t="n">
        <v>45</v>
      </c>
      <c r="AB46" s="28" t="n">
        <f aca="false">ROUND(Y46*1.3,0)</f>
        <v>452</v>
      </c>
      <c r="AC46" s="29" t="n">
        <f aca="false">ROUND(10*AA46*(1+AA46)*0.5,0)</f>
        <v>10350</v>
      </c>
      <c r="AD46" s="30" t="n">
        <f aca="false">2.5*AA46*(1+AA46)</f>
        <v>5175</v>
      </c>
      <c r="AK46" s="37" t="n">
        <f aca="false">ROUND((AK44+AK45)*0.85,0)</f>
        <v>312000280</v>
      </c>
      <c r="AL46" s="0" t="n">
        <f aca="false">10*C46*(1+C46)*0.8</f>
        <v>16560</v>
      </c>
      <c r="AM46" s="0" t="n">
        <f aca="false">10*C46*(1+C46)*0.75</f>
        <v>15525</v>
      </c>
      <c r="AN46" s="0" t="n">
        <f aca="false">10*C46*(1+C46)*0.7</f>
        <v>14490</v>
      </c>
      <c r="AW46" s="0" t="n">
        <f aca="false">O46*K46</f>
        <v>1156.20877890269</v>
      </c>
    </row>
    <row r="47" customFormat="false" ht="12.8" hidden="false" customHeight="false" outlineLevel="0" collapsed="false">
      <c r="C47" s="14" t="n">
        <v>46</v>
      </c>
      <c r="D47" s="42" t="n">
        <f aca="false">ROUND(10*C47*(1+C47)*G47,0)</f>
        <v>17394</v>
      </c>
      <c r="E47" s="40"/>
      <c r="F47" s="45"/>
      <c r="G47" s="17" t="n">
        <f aca="false">G46+0.0068181819</f>
        <v>0.804545335200002</v>
      </c>
      <c r="H47" s="1" t="n">
        <f aca="false">D47-D46</f>
        <v>881</v>
      </c>
      <c r="J47" s="18" t="n">
        <f aca="false">ROUNDUP(60+1.5*C46,0)</f>
        <v>128</v>
      </c>
      <c r="K47" s="19" t="n">
        <f aca="false">$K$31+ROUND($K$31/3,0)</f>
        <v>15</v>
      </c>
      <c r="L47" s="20" t="n">
        <f aca="false">ROUND(J47/K47,0)</f>
        <v>9</v>
      </c>
      <c r="M47" s="21" t="n">
        <f aca="false">0.1*C47^1.2</f>
        <v>9.89257605893124</v>
      </c>
      <c r="N47" s="19" t="n">
        <f aca="false">(D47-D46)/M47</f>
        <v>89.056681975633</v>
      </c>
      <c r="O47" s="34" t="n">
        <f aca="false">L47*M47</f>
        <v>89.0331845303812</v>
      </c>
      <c r="P47" s="35" t="n">
        <f aca="false">(D47-D46)/O47</f>
        <v>9.89518688618144</v>
      </c>
      <c r="R47" s="22" t="n">
        <v>46</v>
      </c>
      <c r="S47" s="23" t="n">
        <v>9</v>
      </c>
      <c r="T47" s="23" t="s">
        <v>83</v>
      </c>
      <c r="U47" s="23" t="n">
        <v>45</v>
      </c>
      <c r="V47" s="24"/>
      <c r="W47" s="25" t="n">
        <f aca="false">ROUND(10*C47^0.75,0)</f>
        <v>177</v>
      </c>
      <c r="X47" s="26" t="n">
        <v>46</v>
      </c>
      <c r="Y47" s="19" t="n">
        <f aca="false">W47*2</f>
        <v>354</v>
      </c>
      <c r="AA47" s="27" t="n">
        <v>46</v>
      </c>
      <c r="AB47" s="28" t="n">
        <f aca="false">ROUND(Y47*1.3,0)</f>
        <v>460</v>
      </c>
      <c r="AC47" s="29" t="n">
        <f aca="false">ROUND(10*AA47*(1+AA47)*0.5,0)</f>
        <v>10810</v>
      </c>
      <c r="AD47" s="30" t="n">
        <f aca="false">2.5*AA47*(1+AA47)</f>
        <v>5405</v>
      </c>
      <c r="AK47" s="37" t="n">
        <f aca="false">ROUND((AK45+AK46)*0.85,0)</f>
        <v>449341875</v>
      </c>
      <c r="AL47" s="0" t="n">
        <f aca="false">10*C47*(1+C47)*0.8</f>
        <v>17296</v>
      </c>
      <c r="AM47" s="0" t="n">
        <f aca="false">10*C47*(1+C47)*0.75</f>
        <v>16215</v>
      </c>
      <c r="AN47" s="0" t="n">
        <f aca="false">10*C47*(1+C47)*0.7</f>
        <v>15134</v>
      </c>
      <c r="AW47" s="0" t="n">
        <f aca="false">O47*K47</f>
        <v>1335.49776795572</v>
      </c>
    </row>
    <row r="48" customFormat="false" ht="12.8" hidden="false" customHeight="false" outlineLevel="0" collapsed="false">
      <c r="C48" s="14" t="n">
        <v>47</v>
      </c>
      <c r="D48" s="42" t="n">
        <f aca="false">ROUND(10*C48*(1+C48)*G48,0)</f>
        <v>18304</v>
      </c>
      <c r="E48" s="40"/>
      <c r="F48" s="45"/>
      <c r="G48" s="17" t="n">
        <f aca="false">G47+0.0068181819</f>
        <v>0.811363517100002</v>
      </c>
      <c r="H48" s="1" t="n">
        <f aca="false">D48-D47</f>
        <v>910</v>
      </c>
      <c r="J48" s="18" t="n">
        <f aca="false">ROUNDUP(60+1.5*C47,0)</f>
        <v>129</v>
      </c>
      <c r="K48" s="19" t="n">
        <f aca="false">$K$31+ROUND($K$31/3,0)</f>
        <v>15</v>
      </c>
      <c r="L48" s="20" t="n">
        <f aca="false">ROUND(J48/K48,0)</f>
        <v>9</v>
      </c>
      <c r="M48" s="21" t="n">
        <f aca="false">0.1*C48^1.2</f>
        <v>10.151201055293</v>
      </c>
      <c r="N48" s="19" t="n">
        <f aca="false">(D48-D47)/M48</f>
        <v>89.644564721286</v>
      </c>
      <c r="O48" s="34" t="n">
        <f aca="false">L48*M48</f>
        <v>91.3608094976369</v>
      </c>
      <c r="P48" s="35" t="n">
        <f aca="false">(D48-D47)/O48</f>
        <v>9.96050719125401</v>
      </c>
      <c r="R48" s="22" t="n">
        <v>47</v>
      </c>
      <c r="S48" s="23" t="n">
        <v>9</v>
      </c>
      <c r="T48" s="23" t="s">
        <v>84</v>
      </c>
      <c r="U48" s="23" t="n">
        <v>46</v>
      </c>
      <c r="V48" s="24"/>
      <c r="W48" s="25" t="n">
        <f aca="false">ROUND(10*C48^0.75,0)</f>
        <v>180</v>
      </c>
      <c r="X48" s="26" t="n">
        <v>47</v>
      </c>
      <c r="Y48" s="19" t="n">
        <f aca="false">W48*2</f>
        <v>360</v>
      </c>
      <c r="AA48" s="27" t="n">
        <v>47</v>
      </c>
      <c r="AB48" s="28" t="n">
        <f aca="false">ROUND(Y48*1.3,0)</f>
        <v>468</v>
      </c>
      <c r="AC48" s="29" t="n">
        <f aca="false">ROUND(10*AA48*(1+AA48)*0.5,0)</f>
        <v>11280</v>
      </c>
      <c r="AD48" s="30" t="n">
        <f aca="false">2.5*AA48*(1+AA48)</f>
        <v>5640</v>
      </c>
      <c r="AK48" s="37" t="n">
        <f aca="false">ROUND((AK46+AK47)*0.85,0)</f>
        <v>647140832</v>
      </c>
      <c r="AL48" s="0" t="n">
        <f aca="false">10*C48*(1+C48)*0.8</f>
        <v>18048</v>
      </c>
      <c r="AM48" s="0" t="n">
        <f aca="false">10*C48*(1+C48)*0.75</f>
        <v>16920</v>
      </c>
      <c r="AN48" s="0" t="n">
        <f aca="false">10*C48*(1+C48)*0.7</f>
        <v>15792</v>
      </c>
      <c r="AW48" s="0" t="n">
        <f aca="false">O48*K48</f>
        <v>1370.41214246455</v>
      </c>
    </row>
    <row r="49" customFormat="false" ht="12.8" hidden="false" customHeight="false" outlineLevel="0" collapsed="false">
      <c r="C49" s="14" t="n">
        <v>48</v>
      </c>
      <c r="D49" s="42" t="n">
        <f aca="false">ROUND(10*C49*(1+C49)*G49,0)</f>
        <v>19244</v>
      </c>
      <c r="E49" s="40"/>
      <c r="F49" s="45"/>
      <c r="G49" s="17" t="n">
        <f aca="false">G48+0.0068181819</f>
        <v>0.818181699000002</v>
      </c>
      <c r="H49" s="1" t="n">
        <f aca="false">D49-D48</f>
        <v>940</v>
      </c>
      <c r="J49" s="18" t="n">
        <f aca="false">ROUNDUP(60+1.5*C48,0)</f>
        <v>131</v>
      </c>
      <c r="K49" s="19" t="n">
        <f aca="false">$K$31+ROUND($K$31/3,0)</f>
        <v>15</v>
      </c>
      <c r="L49" s="20" t="n">
        <f aca="false">ROUND(J49/K49,0)</f>
        <v>9</v>
      </c>
      <c r="M49" s="21" t="n">
        <f aca="false">0.1*C49^1.2</f>
        <v>10.4109290034979</v>
      </c>
      <c r="N49" s="19" t="n">
        <f aca="false">(D49-D48)/M49</f>
        <v>90.2897329992526</v>
      </c>
      <c r="O49" s="34" t="n">
        <f aca="false">L49*M49</f>
        <v>93.6983610314811</v>
      </c>
      <c r="P49" s="35" t="n">
        <f aca="false">(D49-D48)/O49</f>
        <v>10.0321925554725</v>
      </c>
      <c r="R49" s="22" t="n">
        <v>48</v>
      </c>
      <c r="S49" s="23" t="n">
        <v>9</v>
      </c>
      <c r="T49" s="23" t="s">
        <v>85</v>
      </c>
      <c r="U49" s="23" t="n">
        <v>47</v>
      </c>
      <c r="V49" s="24"/>
      <c r="W49" s="25" t="n">
        <f aca="false">ROUND(10*C49^0.75,0)</f>
        <v>182</v>
      </c>
      <c r="X49" s="26" t="n">
        <v>48</v>
      </c>
      <c r="Y49" s="19" t="n">
        <f aca="false">W49*2</f>
        <v>364</v>
      </c>
      <c r="AA49" s="27" t="n">
        <v>48</v>
      </c>
      <c r="AB49" s="28" t="n">
        <f aca="false">ROUND(Y49*1.3,0)</f>
        <v>473</v>
      </c>
      <c r="AC49" s="29" t="n">
        <f aca="false">ROUND(10*AA49*(1+AA49)*0.5,0)</f>
        <v>11760</v>
      </c>
      <c r="AD49" s="30" t="n">
        <f aca="false">2.5*AA49*(1+AA49)</f>
        <v>5880</v>
      </c>
      <c r="AK49" s="37" t="n">
        <f aca="false">ROUND((AK47+AK48)*0.85,0)</f>
        <v>932010301</v>
      </c>
      <c r="AL49" s="0" t="n">
        <f aca="false">10*C49*(1+C49)*0.8</f>
        <v>18816</v>
      </c>
      <c r="AM49" s="0" t="n">
        <f aca="false">10*C49*(1+C49)*0.75</f>
        <v>17640</v>
      </c>
      <c r="AN49" s="0" t="n">
        <f aca="false">10*C49*(1+C49)*0.7</f>
        <v>16464</v>
      </c>
      <c r="AW49" s="0" t="n">
        <f aca="false">O49*K49</f>
        <v>1405.47541547222</v>
      </c>
    </row>
    <row r="50" customFormat="false" ht="12.8" hidden="false" customHeight="false" outlineLevel="0" collapsed="false">
      <c r="C50" s="14" t="n">
        <v>49</v>
      </c>
      <c r="D50" s="42" t="n">
        <f aca="false">ROUND(10*C50*(1+C50)*G50,0)</f>
        <v>20212</v>
      </c>
      <c r="E50" s="40"/>
      <c r="F50" s="45"/>
      <c r="G50" s="17" t="n">
        <f aca="false">G49+0.0068181819</f>
        <v>0.824999880900002</v>
      </c>
      <c r="H50" s="1" t="n">
        <f aca="false">D50-D49</f>
        <v>968</v>
      </c>
      <c r="J50" s="18" t="n">
        <f aca="false">ROUNDUP(60+1.5*C49,0)</f>
        <v>132</v>
      </c>
      <c r="K50" s="19" t="n">
        <f aca="false">$K$31+ROUND($K$31/3,0)</f>
        <v>15</v>
      </c>
      <c r="L50" s="20" t="n">
        <f aca="false">ROUND(J50/K50,0)</f>
        <v>9</v>
      </c>
      <c r="M50" s="21" t="n">
        <f aca="false">0.1*C50^1.2</f>
        <v>10.6717414799656</v>
      </c>
      <c r="N50" s="19" t="n">
        <f aca="false">(D50-D49)/M50</f>
        <v>90.7068449715782</v>
      </c>
      <c r="O50" s="34" t="n">
        <f aca="false">L50*M50</f>
        <v>96.0456733196906</v>
      </c>
      <c r="P50" s="35" t="n">
        <f aca="false">(D50-D49)/O50</f>
        <v>10.0785383301753</v>
      </c>
      <c r="R50" s="22" t="n">
        <v>49</v>
      </c>
      <c r="S50" s="23" t="n">
        <v>9</v>
      </c>
      <c r="T50" s="23" t="s">
        <v>86</v>
      </c>
      <c r="U50" s="23" t="n">
        <v>48</v>
      </c>
      <c r="V50" s="24"/>
      <c r="W50" s="25" t="n">
        <f aca="false">ROUND(10*C50^0.75,0)</f>
        <v>185</v>
      </c>
      <c r="X50" s="26" t="n">
        <v>49</v>
      </c>
      <c r="Y50" s="19" t="n">
        <f aca="false">W50*2</f>
        <v>370</v>
      </c>
      <c r="AA50" s="27" t="n">
        <v>49</v>
      </c>
      <c r="AB50" s="28" t="n">
        <f aca="false">ROUND(Y50*1.3,0)</f>
        <v>481</v>
      </c>
      <c r="AC50" s="29" t="n">
        <f aca="false">ROUND(10*AA50*(1+AA50)*0.5,0)</f>
        <v>12250</v>
      </c>
      <c r="AD50" s="30" t="n">
        <f aca="false">2.5*AA50*(1+AA50)</f>
        <v>6125</v>
      </c>
      <c r="AK50" s="37" t="n">
        <f aca="false">ROUND((AK48+AK49)*0.85,0)</f>
        <v>1342278463</v>
      </c>
      <c r="AL50" s="0" t="n">
        <f aca="false">10*C50*(1+C50)*0.8</f>
        <v>19600</v>
      </c>
      <c r="AM50" s="0" t="n">
        <f aca="false">10*C50*(1+C50)*0.75</f>
        <v>18375</v>
      </c>
      <c r="AN50" s="0" t="n">
        <f aca="false">10*C50*(1+C50)*0.7</f>
        <v>17150</v>
      </c>
      <c r="AW50" s="0" t="n">
        <f aca="false">O50*K50</f>
        <v>1440.68509979536</v>
      </c>
    </row>
    <row r="51" customFormat="false" ht="12.8" hidden="false" customHeight="false" outlineLevel="0" collapsed="false">
      <c r="C51" s="14" t="n">
        <v>50</v>
      </c>
      <c r="D51" s="42" t="n">
        <f aca="false">ROUND(10*C51*(1+C51)*G51,0)</f>
        <v>21211</v>
      </c>
      <c r="E51" s="40"/>
      <c r="F51" s="45"/>
      <c r="G51" s="17" t="n">
        <f aca="false">G50+0.0068181819</f>
        <v>0.831818062800002</v>
      </c>
      <c r="H51" s="1" t="n">
        <f aca="false">D51-D50</f>
        <v>999</v>
      </c>
      <c r="J51" s="18" t="n">
        <f aca="false">ROUNDUP(60+1.5*C50,0)</f>
        <v>134</v>
      </c>
      <c r="K51" s="19" t="n">
        <f aca="false">$K$41+ROUND($K$41/3,0)</f>
        <v>20</v>
      </c>
      <c r="L51" s="20" t="n">
        <f aca="false">ROUND(J51/K51,0)</f>
        <v>7</v>
      </c>
      <c r="M51" s="21" t="n">
        <f aca="false">0.1*C51^1.2</f>
        <v>10.9336207394328</v>
      </c>
      <c r="N51" s="19" t="n">
        <f aca="false">(D51-D50)/M51</f>
        <v>91.3695493750796</v>
      </c>
      <c r="O51" s="34" t="n">
        <f aca="false">L51*M51</f>
        <v>76.5353451760295</v>
      </c>
      <c r="P51" s="35" t="n">
        <f aca="false">(D51-D50)/O51</f>
        <v>13.0527927678685</v>
      </c>
      <c r="R51" s="22" t="n">
        <v>50</v>
      </c>
      <c r="S51" s="23" t="n">
        <v>10</v>
      </c>
      <c r="T51" s="23" t="s">
        <v>87</v>
      </c>
      <c r="U51" s="23" t="n">
        <v>49</v>
      </c>
      <c r="V51" s="24"/>
      <c r="W51" s="25" t="n">
        <f aca="false">ROUND(10*C51^0.75,0)</f>
        <v>188</v>
      </c>
      <c r="X51" s="26" t="n">
        <v>50</v>
      </c>
      <c r="Y51" s="19" t="n">
        <f aca="false">W51*2</f>
        <v>376</v>
      </c>
      <c r="AA51" s="27" t="n">
        <v>50</v>
      </c>
      <c r="AB51" s="28" t="n">
        <f aca="false">ROUND(Y51*1.3,0)</f>
        <v>489</v>
      </c>
      <c r="AC51" s="29" t="n">
        <f aca="false">ROUND(10*AA51*(1+AA51)*0.5,0)</f>
        <v>12750</v>
      </c>
      <c r="AD51" s="30" t="n">
        <f aca="false">2.5*AA51*(1+AA51)</f>
        <v>6375</v>
      </c>
      <c r="AK51" s="37" t="n">
        <f aca="false">ROUND((AK49+AK50)*0.85,0)</f>
        <v>1933145449</v>
      </c>
      <c r="AL51" s="0" t="n">
        <f aca="false">10*C51*(1+C51)*0.8</f>
        <v>20400</v>
      </c>
      <c r="AM51" s="0" t="n">
        <f aca="false">10*C51*(1+C51)*0.75</f>
        <v>19125</v>
      </c>
      <c r="AN51" s="0" t="n">
        <f aca="false">10*C51*(1+C51)*0.7</f>
        <v>17850</v>
      </c>
      <c r="AW51" s="0" t="n">
        <f aca="false">O51*K51</f>
        <v>1530.70690352059</v>
      </c>
    </row>
    <row r="52" customFormat="false" ht="12.8" hidden="false" customHeight="false" outlineLevel="0" collapsed="false">
      <c r="C52" s="14" t="n">
        <v>51</v>
      </c>
      <c r="D52" s="42" t="n">
        <f aca="false">ROUND(10*C52*(1+C52)*G52,0)</f>
        <v>22241</v>
      </c>
      <c r="E52" s="40"/>
      <c r="F52" s="45"/>
      <c r="G52" s="17" t="n">
        <f aca="false">G51+0.0068181819</f>
        <v>0.838636244700002</v>
      </c>
      <c r="H52" s="1" t="n">
        <f aca="false">D52-D51</f>
        <v>1030</v>
      </c>
      <c r="J52" s="18" t="n">
        <f aca="false">ROUNDUP(60+1.5*C51,0)</f>
        <v>135</v>
      </c>
      <c r="K52" s="19" t="n">
        <f aca="false">$K$41+ROUND($K$41/3,0)</f>
        <v>20</v>
      </c>
      <c r="L52" s="20" t="n">
        <f aca="false">ROUND(J52/K52,0)</f>
        <v>7</v>
      </c>
      <c r="M52" s="21" t="n">
        <f aca="false">0.1*C52^1.2</f>
        <v>11.1965496768802</v>
      </c>
      <c r="N52" s="19" t="n">
        <f aca="false">(D52-D51)/M52</f>
        <v>91.99262538234</v>
      </c>
      <c r="O52" s="34" t="n">
        <f aca="false">L52*M52</f>
        <v>78.3758477381614</v>
      </c>
      <c r="P52" s="35" t="n">
        <f aca="false">(D52-D51)/O52</f>
        <v>13.1418036260486</v>
      </c>
      <c r="R52" s="22" t="n">
        <v>51</v>
      </c>
      <c r="S52" s="23" t="n">
        <v>10</v>
      </c>
      <c r="T52" s="23" t="s">
        <v>88</v>
      </c>
      <c r="U52" s="23" t="n">
        <v>50</v>
      </c>
      <c r="V52" s="24"/>
      <c r="W52" s="25" t="n">
        <f aca="false">ROUND(10*C52^0.75,0)</f>
        <v>191</v>
      </c>
      <c r="X52" s="26" t="n">
        <v>51</v>
      </c>
      <c r="Y52" s="19" t="n">
        <f aca="false">W52*2</f>
        <v>382</v>
      </c>
      <c r="AA52" s="27" t="n">
        <v>51</v>
      </c>
      <c r="AB52" s="28" t="n">
        <f aca="false">ROUND(Y52*1.5,0)</f>
        <v>573</v>
      </c>
      <c r="AC52" s="29" t="n">
        <f aca="false">ROUND(10*AA52*(1+AA52)*0.5,0)</f>
        <v>13260</v>
      </c>
      <c r="AD52" s="30" t="n">
        <f aca="false">2.5*AA52*(1+AA52)</f>
        <v>6630</v>
      </c>
      <c r="AK52" s="37" t="n">
        <f aca="false">ROUND((AK50+AK51)*0.85,0)</f>
        <v>2784110325</v>
      </c>
      <c r="AL52" s="0" t="n">
        <f aca="false">10*C52*(1+C52)*0.8</f>
        <v>21216</v>
      </c>
      <c r="AM52" s="0" t="n">
        <f aca="false">10*C52*(1+C52)*0.75</f>
        <v>19890</v>
      </c>
      <c r="AN52" s="0" t="n">
        <f aca="false">10*C52*(1+C52)*0.7</f>
        <v>18564</v>
      </c>
      <c r="AW52" s="0" t="n">
        <f aca="false">O52*K52</f>
        <v>1567.51695476323</v>
      </c>
    </row>
    <row r="53" customFormat="false" ht="12.8" hidden="false" customHeight="false" outlineLevel="0" collapsed="false">
      <c r="C53" s="14" t="n">
        <v>52</v>
      </c>
      <c r="D53" s="42" t="n">
        <f aca="false">ROUND(10*C53*(1+C53)*G53,0)</f>
        <v>23301</v>
      </c>
      <c r="E53" s="40"/>
      <c r="F53" s="45"/>
      <c r="G53" s="17" t="n">
        <f aca="false">G52+0.0068181819</f>
        <v>0.845454426600002</v>
      </c>
      <c r="H53" s="1" t="n">
        <f aca="false">D53-D52</f>
        <v>1060</v>
      </c>
      <c r="J53" s="18" t="n">
        <f aca="false">ROUNDUP(60+1.5*C52,0)</f>
        <v>137</v>
      </c>
      <c r="K53" s="19" t="n">
        <f aca="false">$K$41+ROUND($K$41/3,0)</f>
        <v>20</v>
      </c>
      <c r="L53" s="20" t="n">
        <f aca="false">ROUND(J53/K53,0)</f>
        <v>7</v>
      </c>
      <c r="M53" s="21" t="n">
        <f aca="false">0.1*C53^1.2</f>
        <v>11.4605117923034</v>
      </c>
      <c r="N53" s="19" t="n">
        <f aca="false">(D53-D52)/M53</f>
        <v>92.4915064187509</v>
      </c>
      <c r="O53" s="34" t="n">
        <f aca="false">L53*M53</f>
        <v>80.2235825461237</v>
      </c>
      <c r="P53" s="35" t="n">
        <f aca="false">(D53-D52)/O53</f>
        <v>13.2130723455359</v>
      </c>
      <c r="R53" s="22" t="n">
        <v>52</v>
      </c>
      <c r="S53" s="23" t="n">
        <v>10</v>
      </c>
      <c r="T53" s="23" t="s">
        <v>89</v>
      </c>
      <c r="U53" s="23" t="n">
        <v>51</v>
      </c>
      <c r="V53" s="24"/>
      <c r="W53" s="25" t="n">
        <f aca="false">ROUND(10*C53^0.75,0)</f>
        <v>194</v>
      </c>
      <c r="X53" s="26" t="n">
        <v>52</v>
      </c>
      <c r="Y53" s="19" t="n">
        <f aca="false">W53*2</f>
        <v>388</v>
      </c>
      <c r="AA53" s="27" t="n">
        <v>52</v>
      </c>
      <c r="AB53" s="28" t="n">
        <f aca="false">ROUND(Y53*1.5,0)</f>
        <v>582</v>
      </c>
      <c r="AC53" s="29" t="n">
        <f aca="false">ROUND(10*AA53*(1+AA53)*0.5,0)</f>
        <v>13780</v>
      </c>
      <c r="AD53" s="30" t="n">
        <f aca="false">2.5*AA53*(1+AA53)</f>
        <v>6890</v>
      </c>
      <c r="AK53" s="37" t="n">
        <f aca="false">ROUND((AK51+AK52)*0.85,0)</f>
        <v>4009667408</v>
      </c>
      <c r="AL53" s="0" t="n">
        <f aca="false">10*C53*(1+C53)*0.8</f>
        <v>22048</v>
      </c>
      <c r="AM53" s="0" t="n">
        <f aca="false">10*C53*(1+C53)*0.75</f>
        <v>20670</v>
      </c>
      <c r="AN53" s="0" t="n">
        <f aca="false">10*C53*(1+C53)*0.7</f>
        <v>19292</v>
      </c>
      <c r="AW53" s="0" t="n">
        <f aca="false">O53*K53</f>
        <v>1604.47165092247</v>
      </c>
    </row>
    <row r="54" customFormat="false" ht="12.8" hidden="false" customHeight="false" outlineLevel="0" collapsed="false">
      <c r="C54" s="14" t="n">
        <v>53</v>
      </c>
      <c r="D54" s="42" t="n">
        <f aca="false">ROUND(10*C54*(1+C54)*G54,0)</f>
        <v>24392</v>
      </c>
      <c r="E54" s="40"/>
      <c r="F54" s="45"/>
      <c r="G54" s="17" t="n">
        <f aca="false">G53+0.0068181819</f>
        <v>0.852272608500002</v>
      </c>
      <c r="H54" s="1" t="n">
        <f aca="false">D54-D53</f>
        <v>1091</v>
      </c>
      <c r="J54" s="18" t="n">
        <f aca="false">ROUNDUP(60+1.5*C53,0)</f>
        <v>138</v>
      </c>
      <c r="K54" s="19" t="n">
        <f aca="false">$K$41+ROUND($K$41/3,0)</f>
        <v>20</v>
      </c>
      <c r="L54" s="20" t="n">
        <f aca="false">ROUND(J54/K54,0)</f>
        <v>7</v>
      </c>
      <c r="M54" s="21" t="n">
        <f aca="false">0.1*C54^1.2</f>
        <v>11.7254911580634</v>
      </c>
      <c r="N54" s="19" t="n">
        <f aca="false">(D54-D53)/M54</f>
        <v>93.0451428680444</v>
      </c>
      <c r="O54" s="34" t="n">
        <f aca="false">L54*M54</f>
        <v>82.0784381064439</v>
      </c>
      <c r="P54" s="35" t="n">
        <f aca="false">(D54-D53)/O54</f>
        <v>13.2921632668635</v>
      </c>
      <c r="R54" s="22" t="n">
        <v>53</v>
      </c>
      <c r="S54" s="23" t="n">
        <v>10</v>
      </c>
      <c r="T54" s="23" t="s">
        <v>90</v>
      </c>
      <c r="U54" s="23" t="n">
        <v>52</v>
      </c>
      <c r="V54" s="24"/>
      <c r="W54" s="25" t="n">
        <f aca="false">ROUND(10*C54^0.75,0)</f>
        <v>196</v>
      </c>
      <c r="X54" s="26" t="n">
        <v>53</v>
      </c>
      <c r="Y54" s="19" t="n">
        <f aca="false">W54*2</f>
        <v>392</v>
      </c>
      <c r="AA54" s="27" t="n">
        <v>53</v>
      </c>
      <c r="AB54" s="28" t="n">
        <f aca="false">ROUND(Y54*1.5,0)</f>
        <v>588</v>
      </c>
      <c r="AC54" s="29" t="n">
        <f aca="false">ROUND(10*AA54*(1+AA54)*0.5,0)</f>
        <v>14310</v>
      </c>
      <c r="AD54" s="30" t="n">
        <f aca="false">2.5*AA54*(1+AA54)</f>
        <v>7155</v>
      </c>
      <c r="AK54" s="37" t="n">
        <f aca="false">ROUND((AK52+AK53)*0.85,0)</f>
        <v>5774711073</v>
      </c>
      <c r="AL54" s="0" t="n">
        <f aca="false">10*C54*(1+C54)*0.8</f>
        <v>22896</v>
      </c>
      <c r="AM54" s="0" t="n">
        <f aca="false">10*C54*(1+C54)*0.75</f>
        <v>21465</v>
      </c>
      <c r="AN54" s="0" t="n">
        <f aca="false">10*C54*(1+C54)*0.7</f>
        <v>20034</v>
      </c>
      <c r="AW54" s="0" t="n">
        <f aca="false">O54*K54</f>
        <v>1641.56876212888</v>
      </c>
    </row>
    <row r="55" customFormat="false" ht="12.8" hidden="false" customHeight="false" outlineLevel="0" collapsed="false">
      <c r="C55" s="14" t="n">
        <v>54</v>
      </c>
      <c r="D55" s="42" t="n">
        <f aca="false">ROUND(10*C55*(1+C55)*G55,0)</f>
        <v>25515</v>
      </c>
      <c r="E55" s="40"/>
      <c r="F55" s="45"/>
      <c r="G55" s="17" t="n">
        <f aca="false">G54+0.0068181819</f>
        <v>0.859090790400002</v>
      </c>
      <c r="H55" s="1" t="n">
        <f aca="false">D55-D54</f>
        <v>1123</v>
      </c>
      <c r="J55" s="18" t="n">
        <f aca="false">ROUNDUP(60+1.5*C54,0)</f>
        <v>140</v>
      </c>
      <c r="K55" s="19" t="n">
        <f aca="false">$K$41+ROUND($K$41/3,0)</f>
        <v>20</v>
      </c>
      <c r="L55" s="20" t="n">
        <f aca="false">ROUND(J55/K55,0)</f>
        <v>7</v>
      </c>
      <c r="M55" s="21" t="n">
        <f aca="false">0.1*C55^1.2</f>
        <v>11.9914723885838</v>
      </c>
      <c r="N55" s="19" t="n">
        <f aca="false">(D55-D54)/M55</f>
        <v>93.6498841517682</v>
      </c>
      <c r="O55" s="34" t="n">
        <f aca="false">L55*M55</f>
        <v>83.9403067200864</v>
      </c>
      <c r="P55" s="35" t="n">
        <f aca="false">(D55-D54)/O55</f>
        <v>13.3785548788241</v>
      </c>
      <c r="R55" s="22" t="n">
        <v>54</v>
      </c>
      <c r="S55" s="23" t="n">
        <v>10</v>
      </c>
      <c r="T55" s="23" t="s">
        <v>91</v>
      </c>
      <c r="U55" s="23" t="n">
        <v>53</v>
      </c>
      <c r="V55" s="24"/>
      <c r="W55" s="25" t="n">
        <f aca="false">ROUND(10*C55^0.75,0)</f>
        <v>199</v>
      </c>
      <c r="X55" s="26" t="n">
        <v>54</v>
      </c>
      <c r="Y55" s="19" t="n">
        <f aca="false">W55*2</f>
        <v>398</v>
      </c>
      <c r="AA55" s="27" t="n">
        <v>54</v>
      </c>
      <c r="AB55" s="28" t="n">
        <f aca="false">ROUND(Y55*1.5,0)</f>
        <v>597</v>
      </c>
      <c r="AC55" s="29" t="n">
        <f aca="false">ROUND(10*AA55*(1+AA55)*0.5,0)</f>
        <v>14850</v>
      </c>
      <c r="AD55" s="30" t="n">
        <f aca="false">2.5*AA55*(1+AA55)</f>
        <v>7425</v>
      </c>
      <c r="AK55" s="37" t="n">
        <f aca="false">ROUND((AK53+AK54)*0.85,0)</f>
        <v>8316721709</v>
      </c>
      <c r="AL55" s="0" t="n">
        <f aca="false">10*C55*(1+C55)*0.8</f>
        <v>23760</v>
      </c>
      <c r="AM55" s="0" t="n">
        <f aca="false">10*C55*(1+C55)*0.75</f>
        <v>22275</v>
      </c>
      <c r="AN55" s="0" t="n">
        <f aca="false">10*C55*(1+C55)*0.7</f>
        <v>20790</v>
      </c>
      <c r="AW55" s="0" t="n">
        <f aca="false">O55*K55</f>
        <v>1678.80613440173</v>
      </c>
    </row>
    <row r="56" customFormat="false" ht="12.8" hidden="false" customHeight="false" outlineLevel="0" collapsed="false">
      <c r="C56" s="14" t="n">
        <v>55</v>
      </c>
      <c r="D56" s="42" t="n">
        <f aca="false">ROUND(10*C56*(1+C56)*G56,0)</f>
        <v>26670</v>
      </c>
      <c r="E56" s="40"/>
      <c r="F56" s="45"/>
      <c r="G56" s="17" t="n">
        <f aca="false">G55+0.0068181819</f>
        <v>0.865908972300002</v>
      </c>
      <c r="H56" s="1" t="n">
        <f aca="false">D56-D55</f>
        <v>1155</v>
      </c>
      <c r="J56" s="18" t="n">
        <f aca="false">ROUNDUP(60+1.5*C55,0)</f>
        <v>141</v>
      </c>
      <c r="K56" s="19" t="n">
        <f aca="false">$K$51+ROUND($K$51/3,0)</f>
        <v>27</v>
      </c>
      <c r="L56" s="20" t="n">
        <f aca="false">ROUND(J56/K56,0)</f>
        <v>5</v>
      </c>
      <c r="M56" s="21" t="n">
        <f aca="false">0.1*C56^1.2</f>
        <v>12.2584406121844</v>
      </c>
      <c r="N56" s="19" t="n">
        <f aca="false">(D56-D55)/M56</f>
        <v>94.2207933733411</v>
      </c>
      <c r="O56" s="34" t="n">
        <f aca="false">L56*M56</f>
        <v>61.2922030609218</v>
      </c>
      <c r="P56" s="35" t="n">
        <f aca="false">(D56-D55)/O56</f>
        <v>18.8441586746683</v>
      </c>
      <c r="R56" s="22" t="n">
        <v>55</v>
      </c>
      <c r="S56" s="23" t="n">
        <v>10</v>
      </c>
      <c r="T56" s="23" t="s">
        <v>92</v>
      </c>
      <c r="U56" s="23" t="n">
        <v>54</v>
      </c>
      <c r="V56" s="24"/>
      <c r="W56" s="25" t="n">
        <f aca="false">ROUND(10*C56^0.75,0)</f>
        <v>202</v>
      </c>
      <c r="X56" s="26" t="n">
        <v>55</v>
      </c>
      <c r="Y56" s="19" t="n">
        <f aca="false">W56*2</f>
        <v>404</v>
      </c>
      <c r="AA56" s="27" t="n">
        <v>55</v>
      </c>
      <c r="AB56" s="28" t="n">
        <f aca="false">ROUND(Y56*1.5,0)</f>
        <v>606</v>
      </c>
      <c r="AC56" s="29" t="n">
        <f aca="false">ROUND(10*AA56*(1+AA56)*0.5,0)</f>
        <v>15400</v>
      </c>
      <c r="AD56" s="30" t="n">
        <f aca="false">2.5*AA56*(1+AA56)</f>
        <v>7700</v>
      </c>
      <c r="AK56" s="37" t="n">
        <f aca="false">ROUND((AK54+AK55)*0.85,0)</f>
        <v>11977717865</v>
      </c>
      <c r="AL56" s="0" t="n">
        <f aca="false">10*C56*(1+C56)*0.8</f>
        <v>24640</v>
      </c>
      <c r="AM56" s="0" t="n">
        <f aca="false">10*C56*(1+C56)*0.75</f>
        <v>23100</v>
      </c>
      <c r="AN56" s="0" t="n">
        <f aca="false">10*C56*(1+C56)*0.7</f>
        <v>21560</v>
      </c>
      <c r="AW56" s="0" t="n">
        <f aca="false">O56*K56</f>
        <v>1654.88948264489</v>
      </c>
    </row>
    <row r="57" customFormat="false" ht="12.8" hidden="false" customHeight="false" outlineLevel="0" collapsed="false">
      <c r="C57" s="14" t="n">
        <v>56</v>
      </c>
      <c r="D57" s="42" t="n">
        <f aca="false">ROUND(10*C57*(1+C57)*G57,0)</f>
        <v>27857</v>
      </c>
      <c r="E57" s="40"/>
      <c r="F57" s="45"/>
      <c r="G57" s="17" t="n">
        <f aca="false">G56+0.0068181819</f>
        <v>0.872727154200002</v>
      </c>
      <c r="H57" s="1" t="n">
        <f aca="false">D57-D56</f>
        <v>1187</v>
      </c>
      <c r="J57" s="18" t="n">
        <f aca="false">ROUNDUP(60+1.5*C56,0)</f>
        <v>143</v>
      </c>
      <c r="K57" s="19" t="n">
        <f aca="false">$K$51+ROUND($K$51/3,0)</f>
        <v>27</v>
      </c>
      <c r="L57" s="20" t="n">
        <f aca="false">ROUND(J57/K57,0)</f>
        <v>5</v>
      </c>
      <c r="M57" s="21" t="n">
        <f aca="false">0.1*C57^1.2</f>
        <v>12.5263814448656</v>
      </c>
      <c r="N57" s="19" t="n">
        <f aca="false">(D57-D56)/M57</f>
        <v>94.7600075268773</v>
      </c>
      <c r="O57" s="34" t="n">
        <f aca="false">L57*M57</f>
        <v>62.6319072243281</v>
      </c>
      <c r="P57" s="35" t="n">
        <f aca="false">(D57-D56)/O57</f>
        <v>18.9520015053754</v>
      </c>
      <c r="R57" s="22" t="n">
        <v>56</v>
      </c>
      <c r="S57" s="23" t="n">
        <v>7</v>
      </c>
      <c r="T57" s="23" t="s">
        <v>93</v>
      </c>
      <c r="U57" s="23" t="n">
        <v>55</v>
      </c>
      <c r="V57" s="24"/>
      <c r="W57" s="25" t="n">
        <f aca="false">ROUND(10*C57^0.75,0)</f>
        <v>205</v>
      </c>
      <c r="X57" s="26" t="n">
        <v>56</v>
      </c>
      <c r="Y57" s="19" t="n">
        <f aca="false">W57*2</f>
        <v>410</v>
      </c>
      <c r="AA57" s="27" t="n">
        <v>56</v>
      </c>
      <c r="AB57" s="28" t="n">
        <f aca="false">ROUND(Y57*2,0)</f>
        <v>820</v>
      </c>
      <c r="AC57" s="29" t="n">
        <f aca="false">ROUND(10*AA57*(1+AA57)*0.5,0)</f>
        <v>15960</v>
      </c>
      <c r="AD57" s="30" t="n">
        <f aca="false">2.5*AA57*(1+AA57)</f>
        <v>7980</v>
      </c>
      <c r="AK57" s="37" t="n">
        <f aca="false">ROUND((AK55+AK56)*0.85,0)</f>
        <v>17250273638</v>
      </c>
      <c r="AL57" s="0" t="n">
        <f aca="false">10*C57*(1+C57)*0.8</f>
        <v>25536</v>
      </c>
      <c r="AM57" s="0" t="n">
        <f aca="false">10*C57*(1+C57)*0.75</f>
        <v>23940</v>
      </c>
      <c r="AN57" s="0" t="n">
        <f aca="false">10*C57*(1+C57)*0.7</f>
        <v>22344</v>
      </c>
      <c r="AW57" s="0" t="n">
        <f aca="false">O57*K57</f>
        <v>1691.06149505686</v>
      </c>
    </row>
    <row r="58" customFormat="false" ht="12.8" hidden="false" customHeight="false" outlineLevel="0" collapsed="false">
      <c r="C58" s="14" t="n">
        <v>57</v>
      </c>
      <c r="D58" s="42" t="n">
        <f aca="false">ROUND(10*C58*(1+C58)*G58,0)</f>
        <v>29078</v>
      </c>
      <c r="E58" s="40"/>
      <c r="F58" s="45"/>
      <c r="G58" s="17" t="n">
        <f aca="false">G57+0.0068181819</f>
        <v>0.879545336100002</v>
      </c>
      <c r="H58" s="1" t="n">
        <f aca="false">D58-D57</f>
        <v>1221</v>
      </c>
      <c r="J58" s="18" t="n">
        <f aca="false">ROUNDUP(60+1.5*C57,0)</f>
        <v>144</v>
      </c>
      <c r="K58" s="19" t="n">
        <f aca="false">$K$51+ROUND($K$51/3,0)</f>
        <v>27</v>
      </c>
      <c r="L58" s="20" t="n">
        <f aca="false">ROUND(J58/K58,0)</f>
        <v>5</v>
      </c>
      <c r="M58" s="21" t="n">
        <f aca="false">0.1*C58^1.2</f>
        <v>12.7952809658753</v>
      </c>
      <c r="N58" s="19" t="n">
        <f aca="false">(D58-D57)/M58</f>
        <v>95.4258060652499</v>
      </c>
      <c r="O58" s="34" t="n">
        <f aca="false">L58*M58</f>
        <v>63.9764048293766</v>
      </c>
      <c r="P58" s="35" t="n">
        <f aca="false">(D58-D57)/O58</f>
        <v>19.08516121305</v>
      </c>
      <c r="R58" s="22" t="n">
        <v>57</v>
      </c>
      <c r="S58" s="23" t="n">
        <v>11</v>
      </c>
      <c r="T58" s="23" t="s">
        <v>94</v>
      </c>
      <c r="U58" s="23" t="n">
        <v>56</v>
      </c>
      <c r="V58" s="24"/>
      <c r="W58" s="25" t="n">
        <f aca="false">ROUND(10*C58^0.75,0)</f>
        <v>207</v>
      </c>
      <c r="X58" s="26" t="n">
        <v>57</v>
      </c>
      <c r="Y58" s="19" t="n">
        <f aca="false">W58*2</f>
        <v>414</v>
      </c>
      <c r="AA58" s="27" t="n">
        <v>57</v>
      </c>
      <c r="AB58" s="28" t="n">
        <f aca="false">ROUND(Y58*2,0)</f>
        <v>828</v>
      </c>
      <c r="AC58" s="29" t="n">
        <f aca="false">ROUND(10*AA58*(1+AA58)*0.5,0)</f>
        <v>16530</v>
      </c>
      <c r="AD58" s="30" t="n">
        <f aca="false">2.5*AA58*(1+AA58)</f>
        <v>8265</v>
      </c>
      <c r="AK58" s="37" t="n">
        <f aca="false">ROUND((AK56+AK57)*0.85,0)</f>
        <v>24843792778</v>
      </c>
      <c r="AL58" s="0" t="n">
        <f aca="false">10*C58*(1+C58)*0.8</f>
        <v>26448</v>
      </c>
      <c r="AM58" s="0" t="n">
        <f aca="false">10*C58*(1+C58)*0.75</f>
        <v>24795</v>
      </c>
      <c r="AN58" s="0" t="n">
        <f aca="false">10*C58*(1+C58)*0.7</f>
        <v>23142</v>
      </c>
      <c r="AW58" s="0" t="n">
        <f aca="false">O58*K58</f>
        <v>1727.36293039317</v>
      </c>
    </row>
    <row r="59" customFormat="false" ht="12.8" hidden="false" customHeight="false" outlineLevel="0" collapsed="false">
      <c r="C59" s="14" t="n">
        <v>58</v>
      </c>
      <c r="D59" s="42" t="n">
        <f aca="false">ROUND(10*C59*(1+C59)*G59,0)</f>
        <v>30331</v>
      </c>
      <c r="E59" s="40"/>
      <c r="F59" s="45"/>
      <c r="G59" s="17" t="n">
        <f aca="false">G58+0.0068181819</f>
        <v>0.886363518000002</v>
      </c>
      <c r="H59" s="1" t="n">
        <f aca="false">D59-D58</f>
        <v>1253</v>
      </c>
      <c r="J59" s="18" t="n">
        <f aca="false">ROUNDUP(60+1.5*C58,0)</f>
        <v>146</v>
      </c>
      <c r="K59" s="19" t="n">
        <f aca="false">$K$51+ROUND($K$51/3,0)</f>
        <v>27</v>
      </c>
      <c r="L59" s="20" t="n">
        <f aca="false">ROUND(J59/K59,0)</f>
        <v>5</v>
      </c>
      <c r="M59" s="21" t="n">
        <f aca="false">0.1*C59^1.2</f>
        <v>13.0651256949075</v>
      </c>
      <c r="N59" s="19" t="n">
        <f aca="false">(D59-D58)/M59</f>
        <v>95.9041672663273</v>
      </c>
      <c r="O59" s="34" t="n">
        <f aca="false">L59*M59</f>
        <v>65.3256284745374</v>
      </c>
      <c r="P59" s="35" t="n">
        <f aca="false">(D59-D58)/O59</f>
        <v>19.1808334532655</v>
      </c>
      <c r="R59" s="22" t="n">
        <v>58</v>
      </c>
      <c r="S59" s="23" t="n">
        <v>11</v>
      </c>
      <c r="T59" s="23" t="s">
        <v>95</v>
      </c>
      <c r="U59" s="23" t="n">
        <v>57</v>
      </c>
      <c r="V59" s="24"/>
      <c r="W59" s="25" t="n">
        <f aca="false">ROUND(10*C59^0.75,0)</f>
        <v>210</v>
      </c>
      <c r="X59" s="26" t="n">
        <v>58</v>
      </c>
      <c r="Y59" s="19" t="n">
        <f aca="false">W59*2</f>
        <v>420</v>
      </c>
      <c r="AA59" s="27" t="n">
        <v>58</v>
      </c>
      <c r="AB59" s="28" t="n">
        <f aca="false">ROUND(Y59*2,0)</f>
        <v>840</v>
      </c>
      <c r="AC59" s="29" t="n">
        <f aca="false">ROUND(10*AA59*(1+AA59)*0.5,0)</f>
        <v>17110</v>
      </c>
      <c r="AD59" s="30" t="n">
        <f aca="false">2.5*AA59*(1+AA59)</f>
        <v>8555</v>
      </c>
      <c r="AK59" s="37" t="n">
        <f aca="false">ROUND((AK57+AK58)*0.85,0)</f>
        <v>35779956454</v>
      </c>
      <c r="AL59" s="0" t="n">
        <f aca="false">10*C59*(1+C59)*0.8</f>
        <v>27376</v>
      </c>
      <c r="AM59" s="0" t="n">
        <f aca="false">10*C59*(1+C59)*0.75</f>
        <v>25665</v>
      </c>
      <c r="AN59" s="0" t="n">
        <f aca="false">10*C59*(1+C59)*0.7</f>
        <v>23954</v>
      </c>
      <c r="AW59" s="0" t="n">
        <f aca="false">O59*K59</f>
        <v>1763.79196881251</v>
      </c>
    </row>
    <row r="60" customFormat="false" ht="12.8" hidden="false" customHeight="false" outlineLevel="0" collapsed="false">
      <c r="C60" s="14" t="n">
        <v>59</v>
      </c>
      <c r="D60" s="42" t="n">
        <f aca="false">ROUND(10*C60*(1+C60)*G60,0)</f>
        <v>31619</v>
      </c>
      <c r="E60" s="40"/>
      <c r="F60" s="45"/>
      <c r="G60" s="17" t="n">
        <f aca="false">G59+0.0068181819</f>
        <v>0.893181699900003</v>
      </c>
      <c r="H60" s="1" t="n">
        <f aca="false">D60-D59</f>
        <v>1288</v>
      </c>
      <c r="J60" s="18" t="n">
        <f aca="false">ROUNDUP(60+1.5*C59,0)</f>
        <v>147</v>
      </c>
      <c r="K60" s="19" t="n">
        <f aca="false">$K$51+ROUND($K$51/3,0)</f>
        <v>27</v>
      </c>
      <c r="L60" s="20" t="n">
        <f aca="false">ROUND(J60/K60,0)</f>
        <v>5</v>
      </c>
      <c r="M60" s="21" t="n">
        <f aca="false">0.1*C60^1.2</f>
        <v>13.3359025707982</v>
      </c>
      <c r="N60" s="19" t="n">
        <f aca="false">(D60-D59)/M60</f>
        <v>96.5813894606842</v>
      </c>
      <c r="O60" s="34" t="n">
        <f aca="false">L60*M60</f>
        <v>66.6795128539911</v>
      </c>
      <c r="P60" s="35" t="n">
        <f aca="false">(D60-D59)/O60</f>
        <v>19.3162778921368</v>
      </c>
      <c r="R60" s="22" t="n">
        <v>59</v>
      </c>
      <c r="S60" s="23" t="n">
        <v>11</v>
      </c>
      <c r="T60" s="23" t="s">
        <v>96</v>
      </c>
      <c r="U60" s="23" t="n">
        <v>58</v>
      </c>
      <c r="V60" s="24"/>
      <c r="W60" s="25" t="n">
        <f aca="false">ROUND(10*C60^0.75,0)</f>
        <v>213</v>
      </c>
      <c r="X60" s="26" t="n">
        <v>59</v>
      </c>
      <c r="Y60" s="19" t="n">
        <f aca="false">W60*2</f>
        <v>426</v>
      </c>
      <c r="AA60" s="27" t="n">
        <v>59</v>
      </c>
      <c r="AB60" s="28" t="n">
        <f aca="false">ROUND(Y60*2,0)</f>
        <v>852</v>
      </c>
      <c r="AC60" s="29" t="n">
        <f aca="false">ROUND(10*AA60*(1+AA60)*0.5,0)</f>
        <v>17700</v>
      </c>
      <c r="AD60" s="30" t="n">
        <f aca="false">2.5*AA60*(1+AA60)</f>
        <v>8850</v>
      </c>
      <c r="AK60" s="37" t="n">
        <f aca="false">ROUND((AK58+AK59)*0.85,0)</f>
        <v>51530186847</v>
      </c>
      <c r="AL60" s="0" t="n">
        <f aca="false">10*C60*(1+C60)*0.8</f>
        <v>28320</v>
      </c>
      <c r="AM60" s="0" t="n">
        <f aca="false">10*C60*(1+C60)*0.75</f>
        <v>26550</v>
      </c>
      <c r="AN60" s="0" t="n">
        <f aca="false">10*C60*(1+C60)*0.7</f>
        <v>24780</v>
      </c>
      <c r="AW60" s="0" t="n">
        <f aca="false">O60*K60</f>
        <v>1800.34684705776</v>
      </c>
    </row>
    <row r="61" customFormat="false" ht="12.8" hidden="false" customHeight="false" outlineLevel="0" collapsed="false">
      <c r="C61" s="14" t="n">
        <v>60</v>
      </c>
      <c r="D61" s="42" t="n">
        <f aca="false">ROUND(10*C61*(1+C61)*G61,0)</f>
        <v>32940</v>
      </c>
      <c r="E61" s="40"/>
      <c r="F61" s="45"/>
      <c r="G61" s="17" t="n">
        <f aca="false">G60+0.0068181819</f>
        <v>0.899999881800003</v>
      </c>
      <c r="H61" s="1" t="n">
        <f aca="false">D61-D60</f>
        <v>1321</v>
      </c>
      <c r="J61" s="18" t="n">
        <f aca="false">ROUNDUP(60+1.51*C60,0)</f>
        <v>150</v>
      </c>
      <c r="K61" s="19" t="n">
        <f aca="false">$K$51+ROUND($K$51/3,0)</f>
        <v>27</v>
      </c>
      <c r="L61" s="20" t="n">
        <f aca="false">ROUND(J61/K61,0)</f>
        <v>6</v>
      </c>
      <c r="M61" s="21" t="n">
        <f aca="false">0.1*C61^1.3</f>
        <v>20.4925793542786</v>
      </c>
      <c r="N61" s="19" t="n">
        <f aca="false">(D61-D60)/M61</f>
        <v>64.4623586500443</v>
      </c>
      <c r="O61" s="34" t="n">
        <f aca="false">L61*M61</f>
        <v>122.955476125671</v>
      </c>
      <c r="P61" s="35" t="n">
        <f aca="false">(D61-D60)/O61</f>
        <v>10.7437264416741</v>
      </c>
      <c r="R61" s="22" t="n">
        <v>60</v>
      </c>
      <c r="S61" s="23" t="n">
        <v>11</v>
      </c>
      <c r="T61" s="23" t="s">
        <v>97</v>
      </c>
      <c r="U61" s="23" t="n">
        <v>59</v>
      </c>
      <c r="V61" s="24"/>
      <c r="W61" s="25" t="n">
        <f aca="false">ROUND(10*C61^0.75,0)</f>
        <v>216</v>
      </c>
      <c r="X61" s="26" t="n">
        <v>60</v>
      </c>
      <c r="Y61" s="19" t="n">
        <f aca="false">W61*2</f>
        <v>432</v>
      </c>
      <c r="AA61" s="27" t="n">
        <v>60</v>
      </c>
      <c r="AB61" s="28" t="n">
        <f aca="false">ROUND(Y61*2,0)</f>
        <v>864</v>
      </c>
      <c r="AC61" s="29" t="n">
        <f aca="false">ROUND(10*AA61*(1+AA61)*0.5,0)</f>
        <v>18300</v>
      </c>
      <c r="AD61" s="30" t="n">
        <f aca="false">2.5*AA61*(1+AA61)</f>
        <v>9150</v>
      </c>
      <c r="AK61" s="37" t="n">
        <f aca="false">ROUND((AK59+AK60)*0.85,0)</f>
        <v>74213621806</v>
      </c>
      <c r="AL61" s="0" t="n">
        <f aca="false">10*C61*(1+C61)*0.8</f>
        <v>29280</v>
      </c>
      <c r="AM61" s="0" t="n">
        <f aca="false">10*C61*(1+C61)*0.75</f>
        <v>27450</v>
      </c>
      <c r="AN61" s="0" t="n">
        <f aca="false">10*C61*(1+C61)*0.7</f>
        <v>25620</v>
      </c>
      <c r="AW61" s="0" t="n">
        <f aca="false">O61*K61</f>
        <v>3319.79785539312</v>
      </c>
    </row>
    <row r="62" customFormat="false" ht="12.8" hidden="false" customHeight="false" outlineLevel="0" collapsed="false">
      <c r="J62" s="0" t="n">
        <f aca="false">AVERAGE(J2:J61)</f>
        <v>98.1833333333333</v>
      </c>
      <c r="M62" s="0" t="n">
        <f aca="false">SUM(M2:M61)</f>
        <v>384.822314890789</v>
      </c>
      <c r="O62" s="0" t="n">
        <f aca="false">SUM(O2:O61)</f>
        <v>3117.19075386691</v>
      </c>
      <c r="R62" s="22" t="n">
        <v>61</v>
      </c>
      <c r="S62" s="23" t="n">
        <v>11</v>
      </c>
      <c r="T62" s="23"/>
      <c r="U62" s="23"/>
      <c r="V62" s="24"/>
      <c r="W62" s="24"/>
      <c r="X62" s="24"/>
      <c r="AD62" s="1"/>
      <c r="AW62" s="0" t="n">
        <f aca="false">SUM(AW2:AW61)</f>
        <v>44815.2337180335</v>
      </c>
    </row>
    <row r="63" customFormat="false" ht="12.8" hidden="false" customHeight="false" outlineLevel="0" collapsed="false">
      <c r="R63" s="22" t="n">
        <v>62</v>
      </c>
      <c r="S63" s="23" t="n">
        <v>11</v>
      </c>
      <c r="T63" s="23"/>
      <c r="U63" s="23"/>
      <c r="V63" s="24"/>
      <c r="W63" s="24"/>
      <c r="X63" s="24"/>
    </row>
    <row r="64" customFormat="false" ht="12.8" hidden="false" customHeight="false" outlineLevel="0" collapsed="false">
      <c r="R64" s="22" t="n">
        <v>63</v>
      </c>
      <c r="S64" s="23" t="n">
        <v>11</v>
      </c>
      <c r="T64" s="23"/>
      <c r="U64" s="23"/>
      <c r="V64" s="24"/>
      <c r="W64" s="24"/>
      <c r="X64" s="24"/>
    </row>
    <row r="65" customFormat="false" ht="12.8" hidden="false" customHeight="false" outlineLevel="0" collapsed="false">
      <c r="R65" s="22" t="n">
        <v>64</v>
      </c>
      <c r="S65" s="23" t="n">
        <v>11</v>
      </c>
      <c r="T65" s="23"/>
      <c r="U65" s="23"/>
      <c r="V65" s="24"/>
      <c r="W65" s="24"/>
      <c r="X65" s="24"/>
    </row>
    <row r="66" customFormat="false" ht="12.8" hidden="false" customHeight="false" outlineLevel="0" collapsed="false">
      <c r="R66" s="22" t="n">
        <v>65</v>
      </c>
      <c r="S66" s="23" t="n">
        <v>12</v>
      </c>
      <c r="T66" s="23"/>
      <c r="U66" s="23"/>
      <c r="V66" s="24"/>
      <c r="W66" s="24"/>
      <c r="X66" s="24"/>
    </row>
    <row r="67" customFormat="false" ht="12.8" hidden="false" customHeight="false" outlineLevel="0" collapsed="false">
      <c r="R67" s="22" t="n">
        <v>66</v>
      </c>
      <c r="S67" s="23" t="n">
        <v>12</v>
      </c>
      <c r="T67" s="23"/>
      <c r="U67" s="23"/>
      <c r="V67" s="24"/>
      <c r="W67" s="24"/>
      <c r="X67" s="24"/>
    </row>
    <row r="68" customFormat="false" ht="12.8" hidden="false" customHeight="false" outlineLevel="0" collapsed="false">
      <c r="R68" s="22" t="n">
        <v>67</v>
      </c>
      <c r="S68" s="23" t="n">
        <v>12</v>
      </c>
      <c r="T68" s="23"/>
      <c r="U68" s="23"/>
      <c r="V68" s="24"/>
      <c r="W68" s="24"/>
      <c r="X68" s="24"/>
    </row>
    <row r="69" customFormat="false" ht="12.8" hidden="false" customHeight="false" outlineLevel="0" collapsed="false">
      <c r="R69" s="22" t="n">
        <v>68</v>
      </c>
      <c r="S69" s="23" t="n">
        <v>12</v>
      </c>
      <c r="T69" s="23"/>
      <c r="U69" s="23"/>
      <c r="V69" s="24"/>
      <c r="W69" s="24"/>
      <c r="X69" s="24"/>
    </row>
    <row r="70" customFormat="false" ht="12.8" hidden="false" customHeight="false" outlineLevel="0" collapsed="false">
      <c r="R70" s="22" t="n">
        <v>69</v>
      </c>
      <c r="S70" s="23" t="n">
        <v>12</v>
      </c>
      <c r="T70" s="23"/>
      <c r="U70" s="23"/>
      <c r="V70" s="24"/>
      <c r="W70" s="24"/>
      <c r="X70" s="24"/>
    </row>
    <row r="71" customFormat="false" ht="12.8" hidden="false" customHeight="false" outlineLevel="0" collapsed="false">
      <c r="R71" s="22" t="n">
        <v>70</v>
      </c>
      <c r="S71" s="23" t="n">
        <v>12</v>
      </c>
      <c r="T71" s="23"/>
      <c r="U71" s="23"/>
      <c r="V71" s="24"/>
      <c r="W71" s="24"/>
      <c r="X71" s="24"/>
    </row>
    <row r="72" customFormat="false" ht="12.8" hidden="false" customHeight="false" outlineLevel="0" collapsed="false">
      <c r="R72" s="22" t="n">
        <v>71</v>
      </c>
      <c r="S72" s="23" t="n">
        <v>12</v>
      </c>
      <c r="T72" s="23"/>
      <c r="U72" s="23"/>
      <c r="V72" s="24"/>
      <c r="W72" s="24"/>
      <c r="X72" s="24"/>
    </row>
    <row r="73" customFormat="false" ht="12.8" hidden="false" customHeight="false" outlineLevel="0" collapsed="false">
      <c r="R73" s="22" t="n">
        <v>72</v>
      </c>
      <c r="S73" s="23" t="n">
        <v>12</v>
      </c>
      <c r="T73" s="23"/>
      <c r="U73" s="23"/>
      <c r="V73" s="24"/>
      <c r="W73" s="24"/>
      <c r="X73" s="24"/>
    </row>
    <row r="74" customFormat="false" ht="12.8" hidden="false" customHeight="false" outlineLevel="0" collapsed="false">
      <c r="R74" s="22" t="n">
        <v>73</v>
      </c>
      <c r="S74" s="23" t="n">
        <v>12</v>
      </c>
      <c r="T74" s="23"/>
      <c r="U74" s="23"/>
      <c r="V74" s="24"/>
      <c r="W74" s="24"/>
      <c r="X74" s="24"/>
    </row>
    <row r="75" customFormat="false" ht="12.8" hidden="false" customHeight="false" outlineLevel="0" collapsed="false">
      <c r="R75" s="22" t="n">
        <v>74</v>
      </c>
      <c r="S75" s="46" t="n">
        <v>13</v>
      </c>
      <c r="T75" s="46"/>
      <c r="U75" s="46"/>
      <c r="V75" s="24"/>
      <c r="W75" s="24"/>
      <c r="X75" s="24"/>
    </row>
    <row r="76" customFormat="false" ht="12.8" hidden="false" customHeight="false" outlineLevel="0" collapsed="false">
      <c r="R76" s="22" t="n">
        <v>75</v>
      </c>
      <c r="S76" s="46" t="n">
        <v>13</v>
      </c>
      <c r="T76" s="46"/>
      <c r="U76" s="46"/>
      <c r="V76" s="24"/>
      <c r="W76" s="24"/>
      <c r="X76" s="24"/>
    </row>
    <row r="77" customFormat="false" ht="12.8" hidden="false" customHeight="false" outlineLevel="0" collapsed="false">
      <c r="R77" s="22" t="n">
        <v>76</v>
      </c>
      <c r="S77" s="46" t="n">
        <v>13</v>
      </c>
      <c r="T77" s="46"/>
      <c r="U77" s="46"/>
      <c r="V77" s="24"/>
      <c r="W77" s="24"/>
      <c r="X77" s="24"/>
    </row>
    <row r="78" customFormat="false" ht="12.8" hidden="false" customHeight="false" outlineLevel="0" collapsed="false">
      <c r="R78" s="22" t="n">
        <v>77</v>
      </c>
      <c r="S78" s="46" t="n">
        <v>13</v>
      </c>
      <c r="T78" s="46"/>
      <c r="U78" s="46"/>
      <c r="V78" s="24"/>
      <c r="W78" s="24"/>
      <c r="X78" s="24"/>
    </row>
    <row r="79" customFormat="false" ht="12.8" hidden="false" customHeight="false" outlineLevel="0" collapsed="false">
      <c r="R79" s="22" t="n">
        <v>78</v>
      </c>
      <c r="S79" s="46" t="n">
        <v>13</v>
      </c>
      <c r="T79" s="46"/>
      <c r="U79" s="46"/>
      <c r="V79" s="24"/>
      <c r="W79" s="24"/>
      <c r="X79" s="24"/>
    </row>
    <row r="80" customFormat="false" ht="12.8" hidden="false" customHeight="false" outlineLevel="0" collapsed="false">
      <c r="R80" s="22" t="n">
        <v>79</v>
      </c>
      <c r="S80" s="46" t="n">
        <v>13</v>
      </c>
      <c r="T80" s="46"/>
      <c r="U80" s="46"/>
      <c r="V80" s="24"/>
      <c r="W80" s="24"/>
      <c r="X80" s="24"/>
    </row>
    <row r="81" customFormat="false" ht="12.8" hidden="false" customHeight="false" outlineLevel="0" collapsed="false">
      <c r="R81" s="22" t="n">
        <v>80</v>
      </c>
      <c r="S81" s="46" t="n">
        <v>13</v>
      </c>
      <c r="T81" s="46"/>
      <c r="U81" s="46"/>
      <c r="V81" s="24"/>
      <c r="W81" s="24"/>
      <c r="X81" s="24"/>
    </row>
    <row r="82" customFormat="false" ht="12.8" hidden="false" customHeight="false" outlineLevel="0" collapsed="false">
      <c r="R82" s="22" t="n">
        <v>81</v>
      </c>
      <c r="S82" s="46" t="n">
        <v>13</v>
      </c>
      <c r="T82" s="46"/>
      <c r="U82" s="46"/>
      <c r="V82" s="24"/>
      <c r="W82" s="24"/>
      <c r="X82" s="24"/>
    </row>
    <row r="83" customFormat="false" ht="12.8" hidden="false" customHeight="false" outlineLevel="0" collapsed="false">
      <c r="R83" s="22" t="n">
        <v>82</v>
      </c>
      <c r="S83" s="46" t="n">
        <v>13</v>
      </c>
      <c r="T83" s="46"/>
      <c r="U83" s="46"/>
      <c r="V83" s="24"/>
      <c r="W83" s="24"/>
      <c r="X83" s="24"/>
    </row>
    <row r="84" customFormat="false" ht="12.8" hidden="false" customHeight="false" outlineLevel="0" collapsed="false">
      <c r="R84" s="22" t="n">
        <v>83</v>
      </c>
      <c r="S84" s="46" t="n">
        <v>14</v>
      </c>
      <c r="T84" s="46"/>
      <c r="U84" s="46"/>
      <c r="V84" s="24"/>
      <c r="W84" s="24"/>
      <c r="X84" s="24"/>
    </row>
    <row r="85" customFormat="false" ht="12.8" hidden="false" customHeight="false" outlineLevel="0" collapsed="false">
      <c r="R85" s="22" t="n">
        <v>84</v>
      </c>
      <c r="S85" s="46" t="n">
        <v>14</v>
      </c>
      <c r="T85" s="46"/>
      <c r="U85" s="46"/>
      <c r="V85" s="24"/>
      <c r="W85" s="24"/>
      <c r="X85" s="24"/>
    </row>
    <row r="86" customFormat="false" ht="12.8" hidden="false" customHeight="false" outlineLevel="0" collapsed="false">
      <c r="R86" s="22" t="n">
        <v>85</v>
      </c>
      <c r="S86" s="46" t="n">
        <v>14</v>
      </c>
      <c r="T86" s="46"/>
      <c r="U86" s="46"/>
      <c r="V86" s="24"/>
      <c r="W86" s="24"/>
      <c r="X86" s="24"/>
    </row>
    <row r="87" customFormat="false" ht="12.8" hidden="false" customHeight="false" outlineLevel="0" collapsed="false">
      <c r="R87" s="22" t="n">
        <v>86</v>
      </c>
      <c r="S87" s="46" t="n">
        <v>14</v>
      </c>
      <c r="T87" s="46"/>
      <c r="U87" s="46"/>
      <c r="V87" s="24"/>
      <c r="W87" s="24"/>
      <c r="X87" s="24"/>
    </row>
    <row r="88" customFormat="false" ht="12.8" hidden="false" customHeight="false" outlineLevel="0" collapsed="false">
      <c r="R88" s="22" t="n">
        <v>87</v>
      </c>
      <c r="S88" s="46" t="n">
        <v>14</v>
      </c>
      <c r="T88" s="46"/>
      <c r="U88" s="46"/>
      <c r="V88" s="24"/>
      <c r="W88" s="24"/>
      <c r="X88" s="24"/>
    </row>
    <row r="89" customFormat="false" ht="12.8" hidden="false" customHeight="false" outlineLevel="0" collapsed="false">
      <c r="R89" s="22" t="n">
        <v>88</v>
      </c>
      <c r="S89" s="46" t="n">
        <v>14</v>
      </c>
      <c r="T89" s="46"/>
      <c r="U89" s="46"/>
      <c r="V89" s="24"/>
      <c r="W89" s="24"/>
      <c r="X89" s="24"/>
    </row>
    <row r="90" customFormat="false" ht="12.8" hidden="false" customHeight="false" outlineLevel="0" collapsed="false">
      <c r="R90" s="22" t="n">
        <v>89</v>
      </c>
      <c r="S90" s="46" t="n">
        <v>14</v>
      </c>
      <c r="T90" s="46"/>
      <c r="U90" s="46"/>
      <c r="V90" s="24"/>
      <c r="W90" s="24"/>
      <c r="X90" s="24"/>
    </row>
    <row r="91" customFormat="false" ht="12.8" hidden="false" customHeight="false" outlineLevel="0" collapsed="false">
      <c r="R91" s="22" t="n">
        <v>90</v>
      </c>
      <c r="S91" s="46" t="n">
        <v>14</v>
      </c>
      <c r="T91" s="46"/>
      <c r="U91" s="46"/>
      <c r="V91" s="24"/>
      <c r="W91" s="24"/>
      <c r="X91" s="24"/>
    </row>
    <row r="92" customFormat="false" ht="12.8" hidden="false" customHeight="false" outlineLevel="0" collapsed="false">
      <c r="R92" s="22" t="n">
        <v>91</v>
      </c>
      <c r="S92" s="46" t="n">
        <v>14</v>
      </c>
      <c r="T92" s="46"/>
      <c r="U92" s="46"/>
      <c r="V92" s="24"/>
      <c r="W92" s="24"/>
      <c r="X92" s="24"/>
    </row>
    <row r="93" customFormat="false" ht="12.8" hidden="false" customHeight="false" outlineLevel="0" collapsed="false">
      <c r="J93" s="0" t="s">
        <v>98</v>
      </c>
      <c r="R93" s="22" t="n">
        <v>92</v>
      </c>
      <c r="S93" s="46" t="n">
        <v>14</v>
      </c>
      <c r="T93" s="46"/>
      <c r="U93" s="46"/>
      <c r="V93" s="24"/>
      <c r="W93" s="24"/>
      <c r="X93" s="24"/>
    </row>
    <row r="94" customFormat="false" ht="12.8" hidden="false" customHeight="false" outlineLevel="0" collapsed="false">
      <c r="J94" s="0" t="s">
        <v>99</v>
      </c>
      <c r="K94" s="47" t="s">
        <v>100</v>
      </c>
      <c r="L94" s="47"/>
      <c r="M94" s="47"/>
      <c r="R94" s="22" t="n">
        <v>93</v>
      </c>
      <c r="S94" s="46" t="n">
        <v>15</v>
      </c>
      <c r="T94" s="46"/>
      <c r="U94" s="46"/>
      <c r="V94" s="24"/>
      <c r="W94" s="24"/>
      <c r="X94" s="24"/>
    </row>
    <row r="95" customFormat="false" ht="12.8" hidden="false" customHeight="false" outlineLevel="0" collapsed="false">
      <c r="R95" s="22" t="n">
        <v>94</v>
      </c>
      <c r="S95" s="46" t="n">
        <v>15</v>
      </c>
      <c r="T95" s="46"/>
      <c r="U95" s="46"/>
      <c r="V95" s="24"/>
      <c r="W95" s="24"/>
      <c r="X95" s="24"/>
    </row>
    <row r="96" customFormat="false" ht="12.8" hidden="false" customHeight="false" outlineLevel="0" collapsed="false">
      <c r="R96" s="22" t="n">
        <v>95</v>
      </c>
      <c r="S96" s="46" t="n">
        <v>15</v>
      </c>
      <c r="T96" s="46"/>
      <c r="U96" s="46"/>
      <c r="V96" s="24"/>
      <c r="W96" s="24"/>
      <c r="X96" s="24"/>
    </row>
    <row r="97" customFormat="false" ht="12.8" hidden="false" customHeight="false" outlineLevel="0" collapsed="false">
      <c r="R97" s="22" t="n">
        <v>96</v>
      </c>
      <c r="S97" s="46" t="n">
        <v>15</v>
      </c>
      <c r="T97" s="46"/>
      <c r="U97" s="46"/>
      <c r="V97" s="24"/>
      <c r="W97" s="24"/>
      <c r="X97" s="24"/>
    </row>
    <row r="98" customFormat="false" ht="12.8" hidden="false" customHeight="false" outlineLevel="0" collapsed="false">
      <c r="R98" s="22" t="n">
        <v>97</v>
      </c>
      <c r="S98" s="46" t="n">
        <v>15</v>
      </c>
      <c r="T98" s="46"/>
      <c r="U98" s="46"/>
      <c r="V98" s="24"/>
      <c r="W98" s="24"/>
      <c r="X98" s="24"/>
    </row>
    <row r="99" customFormat="false" ht="12.8" hidden="false" customHeight="false" outlineLevel="0" collapsed="false">
      <c r="R99" s="22" t="n">
        <v>98</v>
      </c>
      <c r="S99" s="46" t="n">
        <v>15</v>
      </c>
      <c r="T99" s="46"/>
      <c r="U99" s="46"/>
      <c r="V99" s="24"/>
      <c r="W99" s="24"/>
      <c r="X99" s="24"/>
    </row>
    <row r="100" customFormat="false" ht="12.8" hidden="false" customHeight="false" outlineLevel="0" collapsed="false">
      <c r="R100" s="22" t="n">
        <v>99</v>
      </c>
      <c r="S100" s="46" t="n">
        <v>15</v>
      </c>
      <c r="T100" s="46"/>
      <c r="U100" s="46"/>
      <c r="V100" s="24"/>
      <c r="W100" s="24"/>
      <c r="X100" s="24"/>
    </row>
    <row r="101" customFormat="false" ht="12.8" hidden="false" customHeight="false" outlineLevel="0" collapsed="false">
      <c r="R101" s="22" t="n">
        <v>100</v>
      </c>
      <c r="S101" s="46" t="n">
        <v>15</v>
      </c>
      <c r="T101" s="46"/>
      <c r="U101" s="46"/>
      <c r="V101" s="24"/>
      <c r="W101" s="24"/>
      <c r="X101" s="24"/>
    </row>
    <row r="102" customFormat="false" ht="12.8" hidden="false" customHeight="false" outlineLevel="0" collapsed="false">
      <c r="R102" s="22" t="n">
        <v>101</v>
      </c>
      <c r="S102" s="46" t="n">
        <v>15</v>
      </c>
      <c r="T102" s="46"/>
      <c r="U102" s="46"/>
      <c r="V102" s="1"/>
      <c r="W102" s="1"/>
      <c r="X102" s="1"/>
    </row>
    <row r="103" customFormat="false" ht="12.8" hidden="false" customHeight="false" outlineLevel="0" collapsed="false">
      <c r="R103" s="22" t="n">
        <v>102</v>
      </c>
      <c r="S103" s="46" t="n">
        <v>15</v>
      </c>
      <c r="T103" s="46"/>
      <c r="U103" s="46"/>
    </row>
    <row r="104" customFormat="false" ht="12.8" hidden="false" customHeight="false" outlineLevel="0" collapsed="false">
      <c r="R104" s="22" t="n">
        <v>103</v>
      </c>
      <c r="S104" s="46" t="n">
        <v>15</v>
      </c>
      <c r="T104" s="46"/>
      <c r="U104" s="46"/>
    </row>
    <row r="105" customFormat="false" ht="12.8" hidden="false" customHeight="false" outlineLevel="0" collapsed="false">
      <c r="R105" s="22" t="n">
        <v>104</v>
      </c>
      <c r="S105" s="23" t="n">
        <v>16</v>
      </c>
      <c r="T105" s="23"/>
      <c r="U105" s="23"/>
    </row>
    <row r="106" customFormat="false" ht="12.8" hidden="false" customHeight="false" outlineLevel="0" collapsed="false">
      <c r="R106" s="22" t="n">
        <v>105</v>
      </c>
      <c r="S106" s="23" t="n">
        <v>16</v>
      </c>
      <c r="T106" s="23"/>
      <c r="U106" s="23"/>
    </row>
    <row r="107" customFormat="false" ht="12.8" hidden="false" customHeight="false" outlineLevel="0" collapsed="false">
      <c r="R107" s="22" t="n">
        <v>106</v>
      </c>
      <c r="S107" s="23" t="n">
        <v>16</v>
      </c>
      <c r="T107" s="23"/>
      <c r="U107" s="23"/>
    </row>
    <row r="108" customFormat="false" ht="12.8" hidden="false" customHeight="false" outlineLevel="0" collapsed="false">
      <c r="R108" s="22" t="n">
        <v>107</v>
      </c>
      <c r="S108" s="23" t="n">
        <v>16</v>
      </c>
      <c r="T108" s="23"/>
      <c r="U108" s="23"/>
    </row>
    <row r="109" customFormat="false" ht="12.8" hidden="false" customHeight="false" outlineLevel="0" collapsed="false">
      <c r="R109" s="22" t="n">
        <v>108</v>
      </c>
      <c r="S109" s="23" t="n">
        <v>16</v>
      </c>
      <c r="T109" s="23"/>
      <c r="U109" s="23"/>
    </row>
    <row r="110" customFormat="false" ht="12.8" hidden="false" customHeight="false" outlineLevel="0" collapsed="false">
      <c r="R110" s="22" t="n">
        <v>109</v>
      </c>
      <c r="S110" s="23" t="n">
        <v>16</v>
      </c>
      <c r="T110" s="23"/>
      <c r="U110" s="23"/>
    </row>
    <row r="111" customFormat="false" ht="12.8" hidden="false" customHeight="false" outlineLevel="0" collapsed="false">
      <c r="R111" s="22" t="n">
        <v>110</v>
      </c>
      <c r="S111" s="23" t="n">
        <v>16</v>
      </c>
      <c r="T111" s="23"/>
      <c r="U111" s="23"/>
    </row>
    <row r="112" customFormat="false" ht="12.8" hidden="false" customHeight="false" outlineLevel="0" collapsed="false">
      <c r="R112" s="22" t="n">
        <v>111</v>
      </c>
      <c r="S112" s="23" t="n">
        <v>16</v>
      </c>
      <c r="T112" s="23"/>
      <c r="U112" s="23"/>
    </row>
    <row r="113" customFormat="false" ht="12.8" hidden="false" customHeight="false" outlineLevel="0" collapsed="false">
      <c r="R113" s="22" t="n">
        <v>112</v>
      </c>
      <c r="S113" s="23" t="n">
        <v>16</v>
      </c>
      <c r="T113" s="23"/>
      <c r="U113" s="23"/>
    </row>
    <row r="114" customFormat="false" ht="12.8" hidden="false" customHeight="false" outlineLevel="0" collapsed="false">
      <c r="R114" s="22" t="n">
        <v>113</v>
      </c>
      <c r="S114" s="23" t="n">
        <v>16</v>
      </c>
      <c r="T114" s="23"/>
      <c r="U114" s="23"/>
    </row>
    <row r="115" customFormat="false" ht="12.8" hidden="false" customHeight="false" outlineLevel="0" collapsed="false">
      <c r="R115" s="22" t="n">
        <v>114</v>
      </c>
      <c r="S115" s="23" t="n">
        <v>16</v>
      </c>
      <c r="T115" s="23"/>
      <c r="U115" s="23"/>
    </row>
    <row r="116" customFormat="false" ht="12.8" hidden="false" customHeight="false" outlineLevel="0" collapsed="false">
      <c r="R116" s="22" t="n">
        <v>115</v>
      </c>
      <c r="S116" s="23" t="n">
        <v>16</v>
      </c>
      <c r="T116" s="23"/>
      <c r="U116" s="23"/>
    </row>
    <row r="117" customFormat="false" ht="12.8" hidden="false" customHeight="false" outlineLevel="0" collapsed="false">
      <c r="R117" s="22" t="n">
        <v>116</v>
      </c>
      <c r="S117" s="23" t="n">
        <v>16</v>
      </c>
      <c r="T117" s="23"/>
      <c r="U117" s="23"/>
    </row>
    <row r="118" customFormat="false" ht="12.8" hidden="false" customHeight="false" outlineLevel="0" collapsed="false">
      <c r="R118" s="22" t="n">
        <v>117</v>
      </c>
      <c r="S118" s="23" t="n">
        <v>17</v>
      </c>
      <c r="T118" s="23"/>
      <c r="U118" s="23"/>
    </row>
    <row r="119" customFormat="false" ht="12.8" hidden="false" customHeight="false" outlineLevel="0" collapsed="false">
      <c r="R119" s="22" t="n">
        <v>118</v>
      </c>
      <c r="S119" s="23" t="n">
        <v>17</v>
      </c>
      <c r="T119" s="23"/>
      <c r="U119" s="23"/>
    </row>
    <row r="120" customFormat="false" ht="12.8" hidden="false" customHeight="false" outlineLevel="0" collapsed="false">
      <c r="R120" s="22" t="n">
        <v>119</v>
      </c>
      <c r="S120" s="23" t="n">
        <v>17</v>
      </c>
      <c r="T120" s="23"/>
      <c r="U120" s="23"/>
    </row>
    <row r="121" customFormat="false" ht="12.8" hidden="false" customHeight="false" outlineLevel="0" collapsed="false">
      <c r="R121" s="22" t="n">
        <v>120</v>
      </c>
      <c r="S121" s="23" t="n">
        <v>17</v>
      </c>
      <c r="T121" s="23"/>
      <c r="U121" s="23"/>
    </row>
    <row r="122" customFormat="false" ht="12.8" hidden="false" customHeight="false" outlineLevel="0" collapsed="false">
      <c r="R122" s="22" t="n">
        <v>121</v>
      </c>
      <c r="S122" s="23" t="n">
        <v>17</v>
      </c>
      <c r="T122" s="23"/>
      <c r="U122" s="23"/>
    </row>
    <row r="123" customFormat="false" ht="12.8" hidden="false" customHeight="false" outlineLevel="0" collapsed="false">
      <c r="R123" s="22" t="n">
        <v>122</v>
      </c>
      <c r="S123" s="23" t="n">
        <v>17</v>
      </c>
      <c r="T123" s="23"/>
      <c r="U123" s="23"/>
    </row>
    <row r="124" customFormat="false" ht="12.8" hidden="false" customHeight="false" outlineLevel="0" collapsed="false">
      <c r="R124" s="22" t="n">
        <v>123</v>
      </c>
      <c r="S124" s="23" t="n">
        <v>17</v>
      </c>
      <c r="T124" s="23"/>
      <c r="U124" s="23"/>
    </row>
    <row r="125" customFormat="false" ht="12.8" hidden="false" customHeight="false" outlineLevel="0" collapsed="false">
      <c r="R125" s="22" t="n">
        <v>124</v>
      </c>
      <c r="S125" s="23" t="n">
        <v>17</v>
      </c>
      <c r="T125" s="23"/>
      <c r="U125" s="23"/>
    </row>
    <row r="126" customFormat="false" ht="12.8" hidden="false" customHeight="false" outlineLevel="0" collapsed="false">
      <c r="R126" s="22" t="n">
        <v>125</v>
      </c>
      <c r="S126" s="23" t="n">
        <v>17</v>
      </c>
      <c r="T126" s="23"/>
      <c r="U126" s="23"/>
    </row>
    <row r="127" customFormat="false" ht="12.8" hidden="false" customHeight="false" outlineLevel="0" collapsed="false">
      <c r="R127" s="22" t="n">
        <v>126</v>
      </c>
      <c r="S127" s="23" t="n">
        <v>17</v>
      </c>
      <c r="T127" s="23"/>
      <c r="U127" s="23"/>
    </row>
    <row r="128" customFormat="false" ht="12.8" hidden="false" customHeight="false" outlineLevel="0" collapsed="false">
      <c r="R128" s="22" t="n">
        <v>127</v>
      </c>
      <c r="S128" s="23" t="n">
        <v>17</v>
      </c>
      <c r="T128" s="23"/>
      <c r="U128" s="23"/>
    </row>
    <row r="129" customFormat="false" ht="12.8" hidden="false" customHeight="false" outlineLevel="0" collapsed="false">
      <c r="R129" s="22" t="n">
        <v>128</v>
      </c>
      <c r="S129" s="23" t="n">
        <v>17</v>
      </c>
      <c r="T129" s="23"/>
      <c r="U129" s="23"/>
    </row>
    <row r="130" customFormat="false" ht="12.8" hidden="false" customHeight="false" outlineLevel="0" collapsed="false">
      <c r="R130" s="22" t="n">
        <v>129</v>
      </c>
      <c r="S130" s="23" t="n">
        <v>17</v>
      </c>
      <c r="T130" s="23"/>
      <c r="U130" s="23"/>
    </row>
    <row r="131" customFormat="false" ht="12.8" hidden="false" customHeight="false" outlineLevel="0" collapsed="false">
      <c r="R131" s="22" t="n">
        <v>130</v>
      </c>
      <c r="S131" s="23" t="n">
        <v>17</v>
      </c>
      <c r="T131" s="23"/>
      <c r="U131" s="23"/>
    </row>
    <row r="132" customFormat="false" ht="12.8" hidden="false" customHeight="false" outlineLevel="0" collapsed="false">
      <c r="R132" s="22" t="n">
        <v>131</v>
      </c>
      <c r="S132" s="23" t="n">
        <v>18</v>
      </c>
      <c r="T132" s="23"/>
      <c r="U132" s="23"/>
    </row>
    <row r="133" customFormat="false" ht="12.8" hidden="false" customHeight="false" outlineLevel="0" collapsed="false">
      <c r="R133" s="22" t="n">
        <v>132</v>
      </c>
      <c r="S133" s="23" t="n">
        <v>18</v>
      </c>
      <c r="T133" s="23"/>
      <c r="U133" s="23"/>
    </row>
    <row r="134" customFormat="false" ht="12.8" hidden="false" customHeight="false" outlineLevel="0" collapsed="false">
      <c r="R134" s="22" t="n">
        <v>133</v>
      </c>
      <c r="S134" s="23" t="n">
        <v>18</v>
      </c>
      <c r="T134" s="23"/>
      <c r="U134" s="23"/>
    </row>
    <row r="135" customFormat="false" ht="12.8" hidden="false" customHeight="false" outlineLevel="0" collapsed="false">
      <c r="R135" s="22" t="n">
        <v>134</v>
      </c>
      <c r="S135" s="23" t="n">
        <v>18</v>
      </c>
      <c r="T135" s="23"/>
      <c r="U135" s="23"/>
    </row>
    <row r="136" customFormat="false" ht="12.8" hidden="false" customHeight="false" outlineLevel="0" collapsed="false">
      <c r="R136" s="22" t="n">
        <v>135</v>
      </c>
      <c r="S136" s="23" t="n">
        <v>18</v>
      </c>
      <c r="T136" s="23"/>
      <c r="U136" s="23"/>
    </row>
    <row r="137" customFormat="false" ht="12.8" hidden="false" customHeight="false" outlineLevel="0" collapsed="false">
      <c r="R137" s="22" t="n">
        <v>136</v>
      </c>
      <c r="S137" s="23" t="n">
        <v>18</v>
      </c>
      <c r="T137" s="23"/>
      <c r="U137" s="23"/>
    </row>
    <row r="138" customFormat="false" ht="12.8" hidden="false" customHeight="false" outlineLevel="0" collapsed="false">
      <c r="R138" s="22" t="n">
        <v>137</v>
      </c>
      <c r="S138" s="23" t="n">
        <v>18</v>
      </c>
      <c r="T138" s="23"/>
      <c r="U138" s="23"/>
    </row>
    <row r="139" customFormat="false" ht="12.8" hidden="false" customHeight="false" outlineLevel="0" collapsed="false">
      <c r="R139" s="22" t="n">
        <v>138</v>
      </c>
      <c r="S139" s="23" t="n">
        <v>18</v>
      </c>
      <c r="T139" s="23"/>
      <c r="U139" s="23"/>
    </row>
    <row r="140" customFormat="false" ht="12.8" hidden="false" customHeight="false" outlineLevel="0" collapsed="false">
      <c r="R140" s="22" t="n">
        <v>139</v>
      </c>
      <c r="S140" s="23" t="n">
        <v>18</v>
      </c>
      <c r="T140" s="23"/>
      <c r="U140" s="23"/>
    </row>
    <row r="141" customFormat="false" ht="12.8" hidden="false" customHeight="false" outlineLevel="0" collapsed="false">
      <c r="R141" s="22" t="n">
        <v>140</v>
      </c>
      <c r="S141" s="23" t="n">
        <v>18</v>
      </c>
      <c r="T141" s="23"/>
      <c r="U141" s="23"/>
    </row>
    <row r="142" customFormat="false" ht="12.8" hidden="false" customHeight="false" outlineLevel="0" collapsed="false">
      <c r="R142" s="22" t="n">
        <v>141</v>
      </c>
      <c r="S142" s="23" t="n">
        <v>18</v>
      </c>
      <c r="T142" s="23"/>
      <c r="U142" s="23"/>
    </row>
    <row r="143" customFormat="false" ht="12.8" hidden="false" customHeight="false" outlineLevel="0" collapsed="false">
      <c r="R143" s="22" t="n">
        <v>142</v>
      </c>
      <c r="S143" s="23" t="n">
        <v>18</v>
      </c>
      <c r="T143" s="23"/>
      <c r="U143" s="23"/>
    </row>
    <row r="144" customFormat="false" ht="12.8" hidden="false" customHeight="false" outlineLevel="0" collapsed="false">
      <c r="R144" s="22" t="n">
        <v>143</v>
      </c>
      <c r="S144" s="23" t="n">
        <v>18</v>
      </c>
      <c r="T144" s="23"/>
      <c r="U144" s="23"/>
    </row>
    <row r="145" customFormat="false" ht="12.8" hidden="false" customHeight="false" outlineLevel="0" collapsed="false">
      <c r="R145" s="22" t="n">
        <v>144</v>
      </c>
      <c r="S145" s="23" t="n">
        <v>18</v>
      </c>
      <c r="T145" s="23"/>
      <c r="U145" s="23"/>
    </row>
    <row r="146" customFormat="false" ht="12.8" hidden="false" customHeight="false" outlineLevel="0" collapsed="false">
      <c r="R146" s="22" t="n">
        <v>145</v>
      </c>
      <c r="S146" s="23" t="n">
        <v>19</v>
      </c>
      <c r="T146" s="23"/>
      <c r="U146" s="23"/>
    </row>
    <row r="147" customFormat="false" ht="12.8" hidden="false" customHeight="false" outlineLevel="0" collapsed="false">
      <c r="R147" s="22" t="n">
        <v>146</v>
      </c>
      <c r="S147" s="23" t="n">
        <v>19</v>
      </c>
      <c r="T147" s="23"/>
      <c r="U147" s="23"/>
    </row>
    <row r="148" customFormat="false" ht="12.8" hidden="false" customHeight="false" outlineLevel="0" collapsed="false">
      <c r="R148" s="22" t="n">
        <v>147</v>
      </c>
      <c r="S148" s="23" t="n">
        <v>19</v>
      </c>
      <c r="T148" s="23"/>
      <c r="U148" s="23"/>
    </row>
    <row r="149" customFormat="false" ht="12.8" hidden="false" customHeight="false" outlineLevel="0" collapsed="false">
      <c r="R149" s="22" t="n">
        <v>148</v>
      </c>
      <c r="S149" s="23" t="n">
        <v>19</v>
      </c>
      <c r="T149" s="23"/>
      <c r="U149" s="23"/>
    </row>
    <row r="150" customFormat="false" ht="12.8" hidden="false" customHeight="false" outlineLevel="0" collapsed="false">
      <c r="R150" s="22" t="n">
        <v>149</v>
      </c>
      <c r="S150" s="23" t="n">
        <v>19</v>
      </c>
      <c r="T150" s="23"/>
      <c r="U150" s="23"/>
    </row>
    <row r="151" customFormat="false" ht="12.8" hidden="false" customHeight="false" outlineLevel="0" collapsed="false">
      <c r="R151" s="22" t="n">
        <v>150</v>
      </c>
      <c r="S151" s="23" t="n">
        <v>19</v>
      </c>
      <c r="T151" s="23"/>
      <c r="U151" s="23"/>
    </row>
    <row r="152" customFormat="false" ht="12.8" hidden="false" customHeight="false" outlineLevel="0" collapsed="false">
      <c r="R152" s="22" t="n">
        <v>151</v>
      </c>
      <c r="S152" s="23" t="n">
        <v>19</v>
      </c>
      <c r="T152" s="23"/>
      <c r="U152" s="23"/>
    </row>
    <row r="153" customFormat="false" ht="12.8" hidden="false" customHeight="false" outlineLevel="0" collapsed="false">
      <c r="R153" s="22" t="n">
        <v>152</v>
      </c>
      <c r="S153" s="23" t="n">
        <v>19</v>
      </c>
      <c r="T153" s="23"/>
      <c r="U153" s="23"/>
    </row>
    <row r="154" customFormat="false" ht="12.8" hidden="false" customHeight="false" outlineLevel="0" collapsed="false">
      <c r="R154" s="22" t="n">
        <v>153</v>
      </c>
      <c r="S154" s="23" t="n">
        <v>19</v>
      </c>
      <c r="T154" s="23"/>
      <c r="U154" s="23"/>
    </row>
    <row r="155" customFormat="false" ht="12.8" hidden="false" customHeight="false" outlineLevel="0" collapsed="false">
      <c r="R155" s="22" t="n">
        <v>154</v>
      </c>
      <c r="S155" s="23" t="n">
        <v>19</v>
      </c>
      <c r="T155" s="23"/>
      <c r="U155" s="23"/>
    </row>
    <row r="156" customFormat="false" ht="12.8" hidden="false" customHeight="false" outlineLevel="0" collapsed="false">
      <c r="R156" s="22" t="n">
        <v>155</v>
      </c>
      <c r="S156" s="23" t="n">
        <v>19</v>
      </c>
      <c r="T156" s="23"/>
      <c r="U156" s="23"/>
    </row>
    <row r="157" customFormat="false" ht="12.8" hidden="false" customHeight="false" outlineLevel="0" collapsed="false">
      <c r="R157" s="22" t="n">
        <v>156</v>
      </c>
      <c r="S157" s="23" t="n">
        <v>19</v>
      </c>
      <c r="T157" s="23"/>
      <c r="U157" s="23"/>
    </row>
    <row r="158" customFormat="false" ht="12.8" hidden="false" customHeight="false" outlineLevel="0" collapsed="false">
      <c r="R158" s="22" t="n">
        <v>157</v>
      </c>
      <c r="S158" s="23" t="n">
        <v>19</v>
      </c>
      <c r="T158" s="23"/>
      <c r="U158" s="23"/>
    </row>
    <row r="159" customFormat="false" ht="12.8" hidden="false" customHeight="false" outlineLevel="0" collapsed="false">
      <c r="R159" s="22" t="n">
        <v>158</v>
      </c>
      <c r="S159" s="23" t="n">
        <v>20</v>
      </c>
      <c r="T159" s="23"/>
      <c r="U159" s="23"/>
    </row>
    <row r="160" customFormat="false" ht="12.8" hidden="false" customHeight="false" outlineLevel="0" collapsed="false">
      <c r="R160" s="22" t="n">
        <v>159</v>
      </c>
      <c r="S160" s="23" t="n">
        <v>20</v>
      </c>
      <c r="T160" s="23"/>
      <c r="U160" s="23"/>
    </row>
    <row r="161" customFormat="false" ht="12.8" hidden="false" customHeight="false" outlineLevel="0" collapsed="false">
      <c r="R161" s="22" t="n">
        <v>160</v>
      </c>
      <c r="S161" s="23" t="n">
        <v>20</v>
      </c>
      <c r="T161" s="23"/>
      <c r="U161" s="23"/>
    </row>
    <row r="162" customFormat="false" ht="12.8" hidden="false" customHeight="false" outlineLevel="0" collapsed="false">
      <c r="R162" s="22" t="n">
        <v>161</v>
      </c>
      <c r="S162" s="23" t="n">
        <v>20</v>
      </c>
      <c r="T162" s="23"/>
      <c r="U162" s="23"/>
    </row>
    <row r="163" customFormat="false" ht="12.8" hidden="false" customHeight="false" outlineLevel="0" collapsed="false">
      <c r="R163" s="22" t="n">
        <v>162</v>
      </c>
      <c r="S163" s="23" t="n">
        <v>20</v>
      </c>
      <c r="T163" s="23"/>
      <c r="U163" s="23"/>
    </row>
    <row r="164" customFormat="false" ht="12.8" hidden="false" customHeight="false" outlineLevel="0" collapsed="false">
      <c r="R164" s="22" t="n">
        <v>163</v>
      </c>
      <c r="S164" s="23" t="n">
        <v>20</v>
      </c>
      <c r="T164" s="23"/>
      <c r="U164" s="23"/>
    </row>
    <row r="165" customFormat="false" ht="12.8" hidden="false" customHeight="false" outlineLevel="0" collapsed="false">
      <c r="R165" s="22" t="n">
        <v>164</v>
      </c>
      <c r="S165" s="23" t="n">
        <v>20</v>
      </c>
      <c r="T165" s="23"/>
      <c r="U165" s="23"/>
    </row>
    <row r="166" customFormat="false" ht="12.8" hidden="false" customHeight="false" outlineLevel="0" collapsed="false">
      <c r="R166" s="22" t="n">
        <v>165</v>
      </c>
      <c r="S166" s="23" t="n">
        <v>20</v>
      </c>
      <c r="T166" s="23"/>
      <c r="U166" s="23"/>
    </row>
    <row r="167" customFormat="false" ht="12.8" hidden="false" customHeight="false" outlineLevel="0" collapsed="false">
      <c r="R167" s="22" t="n">
        <v>166</v>
      </c>
      <c r="S167" s="23" t="n">
        <v>20</v>
      </c>
      <c r="T167" s="23"/>
      <c r="U167" s="23"/>
    </row>
    <row r="168" customFormat="false" ht="12.8" hidden="false" customHeight="false" outlineLevel="0" collapsed="false">
      <c r="R168" s="22" t="n">
        <v>167</v>
      </c>
      <c r="S168" s="23" t="n">
        <v>20</v>
      </c>
      <c r="T168" s="23"/>
      <c r="U168" s="23"/>
    </row>
    <row r="169" customFormat="false" ht="12.8" hidden="false" customHeight="false" outlineLevel="0" collapsed="false">
      <c r="R169" s="22" t="n">
        <v>168</v>
      </c>
      <c r="S169" s="23" t="n">
        <v>20</v>
      </c>
      <c r="T169" s="23"/>
      <c r="U169" s="23"/>
    </row>
    <row r="170" customFormat="false" ht="12.8" hidden="false" customHeight="false" outlineLevel="0" collapsed="false">
      <c r="R170" s="22" t="n">
        <v>169</v>
      </c>
      <c r="S170" s="23" t="n">
        <v>20</v>
      </c>
      <c r="T170" s="23"/>
      <c r="U170" s="23"/>
    </row>
    <row r="171" customFormat="false" ht="12.8" hidden="false" customHeight="false" outlineLevel="0" collapsed="false">
      <c r="R171" s="22" t="n">
        <v>170</v>
      </c>
      <c r="S171" s="23" t="n">
        <v>21</v>
      </c>
      <c r="T171" s="23"/>
      <c r="U171" s="23"/>
    </row>
    <row r="172" customFormat="false" ht="12.8" hidden="false" customHeight="false" outlineLevel="0" collapsed="false">
      <c r="R172" s="22" t="n">
        <v>171</v>
      </c>
      <c r="S172" s="23" t="n">
        <v>21</v>
      </c>
      <c r="T172" s="23"/>
      <c r="U172" s="23"/>
    </row>
    <row r="173" customFormat="false" ht="12.8" hidden="false" customHeight="false" outlineLevel="0" collapsed="false">
      <c r="R173" s="22" t="n">
        <v>172</v>
      </c>
      <c r="S173" s="23" t="n">
        <v>21</v>
      </c>
      <c r="T173" s="23"/>
      <c r="U173" s="23"/>
    </row>
    <row r="174" customFormat="false" ht="12.8" hidden="false" customHeight="false" outlineLevel="0" collapsed="false">
      <c r="R174" s="22" t="n">
        <v>173</v>
      </c>
      <c r="S174" s="23" t="n">
        <v>21</v>
      </c>
      <c r="T174" s="23"/>
      <c r="U174" s="23"/>
    </row>
    <row r="175" customFormat="false" ht="12.8" hidden="false" customHeight="false" outlineLevel="0" collapsed="false">
      <c r="R175" s="22" t="n">
        <v>174</v>
      </c>
      <c r="S175" s="23" t="n">
        <v>21</v>
      </c>
      <c r="T175" s="23"/>
      <c r="U175" s="23"/>
    </row>
    <row r="176" customFormat="false" ht="12.8" hidden="false" customHeight="false" outlineLevel="0" collapsed="false">
      <c r="R176" s="22" t="n">
        <v>175</v>
      </c>
      <c r="S176" s="23" t="n">
        <v>21</v>
      </c>
      <c r="T176" s="23"/>
      <c r="U176" s="23"/>
    </row>
    <row r="177" customFormat="false" ht="12.8" hidden="false" customHeight="false" outlineLevel="0" collapsed="false">
      <c r="R177" s="22" t="n">
        <v>176</v>
      </c>
      <c r="S177" s="23" t="n">
        <v>21</v>
      </c>
      <c r="T177" s="23"/>
      <c r="U177" s="23"/>
    </row>
    <row r="178" customFormat="false" ht="12.8" hidden="false" customHeight="false" outlineLevel="0" collapsed="false">
      <c r="R178" s="22" t="n">
        <v>177</v>
      </c>
      <c r="S178" s="23" t="n">
        <v>21</v>
      </c>
      <c r="T178" s="23"/>
      <c r="U178" s="23"/>
    </row>
    <row r="179" customFormat="false" ht="12.8" hidden="false" customHeight="false" outlineLevel="0" collapsed="false">
      <c r="R179" s="22" t="n">
        <v>178</v>
      </c>
      <c r="S179" s="23" t="n">
        <v>21</v>
      </c>
      <c r="T179" s="23"/>
      <c r="U179" s="23"/>
    </row>
    <row r="180" customFormat="false" ht="12.8" hidden="false" customHeight="false" outlineLevel="0" collapsed="false">
      <c r="R180" s="22" t="n">
        <v>179</v>
      </c>
      <c r="S180" s="23" t="n">
        <v>21</v>
      </c>
      <c r="T180" s="23"/>
      <c r="U180" s="23"/>
    </row>
    <row r="181" customFormat="false" ht="12.8" hidden="false" customHeight="false" outlineLevel="0" collapsed="false">
      <c r="R181" s="22" t="n">
        <v>180</v>
      </c>
      <c r="S181" s="23" t="n">
        <v>22</v>
      </c>
      <c r="T181" s="23"/>
      <c r="U181" s="23"/>
    </row>
    <row r="182" customFormat="false" ht="12.8" hidden="false" customHeight="false" outlineLevel="0" collapsed="false">
      <c r="R182" s="22" t="n">
        <v>181</v>
      </c>
      <c r="S182" s="23" t="n">
        <v>22</v>
      </c>
      <c r="T182" s="23"/>
      <c r="U182" s="23"/>
    </row>
    <row r="183" customFormat="false" ht="12.8" hidden="false" customHeight="false" outlineLevel="0" collapsed="false">
      <c r="R183" s="22" t="n">
        <v>182</v>
      </c>
      <c r="S183" s="23" t="n">
        <v>22</v>
      </c>
      <c r="T183" s="23"/>
      <c r="U183" s="23"/>
    </row>
    <row r="184" customFormat="false" ht="12.8" hidden="false" customHeight="false" outlineLevel="0" collapsed="false">
      <c r="R184" s="22" t="n">
        <v>183</v>
      </c>
      <c r="S184" s="23" t="n">
        <v>22</v>
      </c>
      <c r="T184" s="23"/>
      <c r="U184" s="23"/>
    </row>
    <row r="185" customFormat="false" ht="12.8" hidden="false" customHeight="false" outlineLevel="0" collapsed="false">
      <c r="R185" s="22" t="n">
        <v>184</v>
      </c>
      <c r="S185" s="23" t="n">
        <v>22</v>
      </c>
      <c r="T185" s="23"/>
      <c r="U185" s="23"/>
    </row>
    <row r="186" customFormat="false" ht="12.8" hidden="false" customHeight="false" outlineLevel="0" collapsed="false">
      <c r="R186" s="22" t="n">
        <v>185</v>
      </c>
      <c r="S186" s="23" t="n">
        <v>22</v>
      </c>
      <c r="T186" s="23"/>
      <c r="U186" s="23"/>
    </row>
    <row r="187" customFormat="false" ht="12.8" hidden="false" customHeight="false" outlineLevel="0" collapsed="false">
      <c r="R187" s="22" t="n">
        <v>186</v>
      </c>
      <c r="S187" s="23" t="n">
        <v>22</v>
      </c>
      <c r="T187" s="23"/>
      <c r="U187" s="23"/>
    </row>
    <row r="188" customFormat="false" ht="12.8" hidden="false" customHeight="false" outlineLevel="0" collapsed="false">
      <c r="R188" s="22" t="n">
        <v>187</v>
      </c>
      <c r="S188" s="23" t="n">
        <v>22</v>
      </c>
      <c r="T188" s="23"/>
      <c r="U188" s="23"/>
    </row>
    <row r="189" customFormat="false" ht="12.8" hidden="false" customHeight="false" outlineLevel="0" collapsed="false">
      <c r="R189" s="22" t="n">
        <v>188</v>
      </c>
      <c r="S189" s="23" t="n">
        <v>22</v>
      </c>
      <c r="T189" s="23"/>
      <c r="U189" s="23"/>
    </row>
    <row r="190" customFormat="false" ht="12.8" hidden="false" customHeight="false" outlineLevel="0" collapsed="false">
      <c r="R190" s="22" t="n">
        <v>189</v>
      </c>
      <c r="S190" s="23" t="n">
        <v>22</v>
      </c>
      <c r="T190" s="23"/>
      <c r="U190" s="23"/>
    </row>
    <row r="191" customFormat="false" ht="12.8" hidden="false" customHeight="false" outlineLevel="0" collapsed="false">
      <c r="R191" s="22" t="n">
        <v>190</v>
      </c>
      <c r="S191" s="23"/>
      <c r="T191" s="23"/>
      <c r="U191" s="23"/>
    </row>
    <row r="192" customFormat="false" ht="12.8" hidden="false" customHeight="false" outlineLevel="0" collapsed="false">
      <c r="R192" s="22" t="n">
        <v>191</v>
      </c>
      <c r="S192" s="23"/>
      <c r="T192" s="23"/>
      <c r="U192" s="23"/>
    </row>
    <row r="193" customFormat="false" ht="12.8" hidden="false" customHeight="false" outlineLevel="0" collapsed="false">
      <c r="R193" s="22" t="n">
        <v>192</v>
      </c>
      <c r="S193" s="23"/>
      <c r="T193" s="23"/>
      <c r="U193" s="23"/>
    </row>
    <row r="194" customFormat="false" ht="12.8" hidden="false" customHeight="false" outlineLevel="0" collapsed="false">
      <c r="R194" s="22" t="n">
        <v>193</v>
      </c>
      <c r="S194" s="23"/>
      <c r="T194" s="23"/>
      <c r="U194" s="23"/>
    </row>
    <row r="195" customFormat="false" ht="12.8" hidden="false" customHeight="false" outlineLevel="0" collapsed="false">
      <c r="R195" s="22" t="n">
        <v>194</v>
      </c>
      <c r="S195" s="23"/>
      <c r="T195" s="23"/>
      <c r="U195" s="23"/>
    </row>
    <row r="196" customFormat="false" ht="12.8" hidden="false" customHeight="false" outlineLevel="0" collapsed="false">
      <c r="R196" s="22" t="n">
        <v>195</v>
      </c>
      <c r="S196" s="23"/>
      <c r="T196" s="23"/>
      <c r="U196" s="23"/>
    </row>
    <row r="197" customFormat="false" ht="12.8" hidden="false" customHeight="false" outlineLevel="0" collapsed="false">
      <c r="R197" s="22" t="n">
        <v>196</v>
      </c>
      <c r="S197" s="23"/>
      <c r="T197" s="23"/>
      <c r="U197" s="23"/>
    </row>
    <row r="198" customFormat="false" ht="12.8" hidden="false" customHeight="false" outlineLevel="0" collapsed="false">
      <c r="R198" s="22" t="n">
        <v>197</v>
      </c>
      <c r="S198" s="23"/>
      <c r="T198" s="23"/>
      <c r="U198" s="23"/>
    </row>
    <row r="199" customFormat="false" ht="12.8" hidden="false" customHeight="false" outlineLevel="0" collapsed="false">
      <c r="R199" s="22" t="n">
        <v>198</v>
      </c>
      <c r="S199" s="23"/>
      <c r="T199" s="23"/>
      <c r="U199" s="23"/>
    </row>
    <row r="200" customFormat="false" ht="12.8" hidden="false" customHeight="false" outlineLevel="0" collapsed="false">
      <c r="R200" s="22" t="n">
        <v>199</v>
      </c>
      <c r="S200" s="23"/>
      <c r="T200" s="23"/>
      <c r="U200" s="23"/>
    </row>
    <row r="201" customFormat="false" ht="12.8" hidden="false" customHeight="false" outlineLevel="0" collapsed="false">
      <c r="R201" s="22" t="n">
        <v>200</v>
      </c>
      <c r="S201" s="23"/>
      <c r="T201" s="23"/>
      <c r="U201" s="23"/>
    </row>
    <row r="202" customFormat="false" ht="12.8" hidden="false" customHeight="false" outlineLevel="0" collapsed="false">
      <c r="R202" s="22" t="n">
        <v>201</v>
      </c>
      <c r="S202" s="23"/>
      <c r="T202" s="23"/>
      <c r="U202" s="23"/>
    </row>
    <row r="203" customFormat="false" ht="12.8" hidden="false" customHeight="false" outlineLevel="0" collapsed="false">
      <c r="R203" s="22" t="n">
        <v>202</v>
      </c>
      <c r="S203" s="23"/>
      <c r="T203" s="23"/>
      <c r="U203" s="23"/>
    </row>
    <row r="204" customFormat="false" ht="12.8" hidden="false" customHeight="false" outlineLevel="0" collapsed="false">
      <c r="R204" s="22" t="n">
        <v>203</v>
      </c>
      <c r="S204" s="23"/>
      <c r="T204" s="23"/>
      <c r="U204" s="23"/>
    </row>
    <row r="205" customFormat="false" ht="12.8" hidden="false" customHeight="false" outlineLevel="0" collapsed="false">
      <c r="R205" s="22" t="n">
        <v>204</v>
      </c>
      <c r="S205" s="23"/>
      <c r="T205" s="23"/>
      <c r="U205" s="23"/>
    </row>
    <row r="206" customFormat="false" ht="12.8" hidden="false" customHeight="false" outlineLevel="0" collapsed="false">
      <c r="R206" s="22" t="n">
        <v>205</v>
      </c>
      <c r="S206" s="23"/>
      <c r="T206" s="23"/>
      <c r="U206" s="23"/>
    </row>
    <row r="207" customFormat="false" ht="12.8" hidden="false" customHeight="false" outlineLevel="0" collapsed="false">
      <c r="R207" s="22" t="n">
        <v>206</v>
      </c>
      <c r="S207" s="23"/>
      <c r="T207" s="23"/>
      <c r="U207" s="23"/>
    </row>
    <row r="208" customFormat="false" ht="12.8" hidden="false" customHeight="false" outlineLevel="0" collapsed="false">
      <c r="R208" s="22" t="n">
        <v>207</v>
      </c>
      <c r="S208" s="23"/>
      <c r="T208" s="23"/>
      <c r="U208" s="23"/>
    </row>
    <row r="209" customFormat="false" ht="12.8" hidden="false" customHeight="false" outlineLevel="0" collapsed="false">
      <c r="R209" s="22" t="n">
        <v>208</v>
      </c>
      <c r="S209" s="23"/>
      <c r="T209" s="23"/>
      <c r="U209" s="23"/>
    </row>
    <row r="210" customFormat="false" ht="12.8" hidden="false" customHeight="false" outlineLevel="0" collapsed="false">
      <c r="R210" s="22" t="n">
        <v>209</v>
      </c>
      <c r="S210" s="23"/>
      <c r="T210" s="23"/>
      <c r="U210" s="23"/>
    </row>
    <row r="211" customFormat="false" ht="12.8" hidden="false" customHeight="false" outlineLevel="0" collapsed="false">
      <c r="R211" s="22" t="n">
        <v>210</v>
      </c>
      <c r="S211" s="23"/>
      <c r="T211" s="23"/>
      <c r="U211" s="23"/>
    </row>
    <row r="212" customFormat="false" ht="12.8" hidden="false" customHeight="false" outlineLevel="0" collapsed="false">
      <c r="R212" s="22" t="n">
        <v>211</v>
      </c>
      <c r="S212" s="23"/>
      <c r="T212" s="23"/>
      <c r="U212" s="23"/>
    </row>
    <row r="213" customFormat="false" ht="12.8" hidden="false" customHeight="false" outlineLevel="0" collapsed="false">
      <c r="R213" s="22" t="n">
        <v>212</v>
      </c>
      <c r="S213" s="23"/>
      <c r="T213" s="23"/>
      <c r="U213" s="23"/>
    </row>
    <row r="214" customFormat="false" ht="12.8" hidden="false" customHeight="false" outlineLevel="0" collapsed="false">
      <c r="R214" s="22" t="n">
        <v>213</v>
      </c>
      <c r="S214" s="23"/>
      <c r="T214" s="23"/>
      <c r="U214" s="23"/>
    </row>
    <row r="215" customFormat="false" ht="12.8" hidden="false" customHeight="false" outlineLevel="0" collapsed="false">
      <c r="R215" s="22" t="n">
        <v>214</v>
      </c>
      <c r="S215" s="23"/>
      <c r="T215" s="23"/>
      <c r="U215" s="23"/>
    </row>
    <row r="216" customFormat="false" ht="12.8" hidden="false" customHeight="false" outlineLevel="0" collapsed="false">
      <c r="R216" s="22" t="n">
        <v>215</v>
      </c>
      <c r="S216" s="23"/>
      <c r="T216" s="23"/>
      <c r="U216" s="23"/>
    </row>
    <row r="217" customFormat="false" ht="12.8" hidden="false" customHeight="false" outlineLevel="0" collapsed="false">
      <c r="R217" s="22" t="n">
        <v>216</v>
      </c>
      <c r="S217" s="23"/>
      <c r="T217" s="23"/>
      <c r="U217" s="23"/>
    </row>
    <row r="218" customFormat="false" ht="12.8" hidden="false" customHeight="false" outlineLevel="0" collapsed="false">
      <c r="R218" s="22" t="n">
        <v>217</v>
      </c>
      <c r="S218" s="23"/>
      <c r="T218" s="23"/>
      <c r="U218" s="23"/>
    </row>
    <row r="219" customFormat="false" ht="12.8" hidden="false" customHeight="false" outlineLevel="0" collapsed="false">
      <c r="R219" s="22" t="n">
        <v>218</v>
      </c>
      <c r="S219" s="23"/>
      <c r="T219" s="23"/>
      <c r="U219" s="23"/>
    </row>
    <row r="220" customFormat="false" ht="12.8" hidden="false" customHeight="false" outlineLevel="0" collapsed="false">
      <c r="R220" s="22" t="n">
        <v>219</v>
      </c>
      <c r="S220" s="23"/>
      <c r="T220" s="23"/>
      <c r="U220" s="23"/>
    </row>
    <row r="221" customFormat="false" ht="12.8" hidden="false" customHeight="false" outlineLevel="0" collapsed="false">
      <c r="R221" s="22" t="n">
        <v>220</v>
      </c>
      <c r="S221" s="23"/>
      <c r="T221" s="23"/>
      <c r="U221" s="23"/>
    </row>
    <row r="222" customFormat="false" ht="12.8" hidden="false" customHeight="false" outlineLevel="0" collapsed="false">
      <c r="R222" s="22" t="n">
        <v>221</v>
      </c>
      <c r="S222" s="23"/>
      <c r="T222" s="23"/>
      <c r="U222" s="23"/>
    </row>
    <row r="223" customFormat="false" ht="12.8" hidden="false" customHeight="false" outlineLevel="0" collapsed="false">
      <c r="R223" s="22" t="n">
        <v>222</v>
      </c>
      <c r="S223" s="23"/>
      <c r="T223" s="23"/>
      <c r="U223" s="23"/>
    </row>
    <row r="224" customFormat="false" ht="12.8" hidden="false" customHeight="false" outlineLevel="0" collapsed="false">
      <c r="R224" s="22" t="n">
        <v>223</v>
      </c>
      <c r="S224" s="23"/>
      <c r="T224" s="23"/>
      <c r="U224" s="23"/>
    </row>
    <row r="225" customFormat="false" ht="12.8" hidden="false" customHeight="false" outlineLevel="0" collapsed="false">
      <c r="R225" s="22" t="n">
        <v>224</v>
      </c>
      <c r="S225" s="23"/>
      <c r="T225" s="23"/>
      <c r="U225" s="23"/>
    </row>
    <row r="226" customFormat="false" ht="12.8" hidden="false" customHeight="false" outlineLevel="0" collapsed="false">
      <c r="R226" s="22" t="n">
        <v>225</v>
      </c>
      <c r="S226" s="23"/>
      <c r="T226" s="23"/>
      <c r="U226" s="23"/>
    </row>
    <row r="227" customFormat="false" ht="12.8" hidden="false" customHeight="false" outlineLevel="0" collapsed="false">
      <c r="R227" s="22" t="n">
        <v>226</v>
      </c>
      <c r="S227" s="23"/>
      <c r="T227" s="23"/>
      <c r="U227" s="23"/>
    </row>
    <row r="228" customFormat="false" ht="12.8" hidden="false" customHeight="false" outlineLevel="0" collapsed="false">
      <c r="R228" s="22" t="n">
        <v>227</v>
      </c>
      <c r="S228" s="23"/>
      <c r="T228" s="23"/>
      <c r="U228" s="23"/>
    </row>
    <row r="229" customFormat="false" ht="12.8" hidden="false" customHeight="false" outlineLevel="0" collapsed="false">
      <c r="R229" s="22" t="n">
        <v>228</v>
      </c>
      <c r="S229" s="23"/>
      <c r="T229" s="23"/>
      <c r="U229" s="23"/>
    </row>
    <row r="230" customFormat="false" ht="12.8" hidden="false" customHeight="false" outlineLevel="0" collapsed="false">
      <c r="R230" s="22" t="n">
        <v>229</v>
      </c>
      <c r="S230" s="23"/>
      <c r="T230" s="23"/>
      <c r="U230" s="23"/>
    </row>
    <row r="231" customFormat="false" ht="12.8" hidden="false" customHeight="false" outlineLevel="0" collapsed="false">
      <c r="R231" s="22" t="n">
        <v>230</v>
      </c>
      <c r="S231" s="23"/>
      <c r="T231" s="23"/>
      <c r="U231" s="23"/>
    </row>
    <row r="232" customFormat="false" ht="12.8" hidden="false" customHeight="false" outlineLevel="0" collapsed="false">
      <c r="R232" s="22" t="n">
        <v>231</v>
      </c>
      <c r="S232" s="23"/>
      <c r="T232" s="23"/>
      <c r="U232" s="23"/>
    </row>
    <row r="233" customFormat="false" ht="12.8" hidden="false" customHeight="false" outlineLevel="0" collapsed="false">
      <c r="R233" s="22" t="n">
        <v>232</v>
      </c>
      <c r="S233" s="23"/>
      <c r="T233" s="23"/>
      <c r="U233" s="23"/>
    </row>
    <row r="234" customFormat="false" ht="12.8" hidden="false" customHeight="false" outlineLevel="0" collapsed="false">
      <c r="R234" s="22" t="n">
        <v>233</v>
      </c>
      <c r="S234" s="23"/>
      <c r="T234" s="23"/>
      <c r="U234" s="23"/>
    </row>
    <row r="235" customFormat="false" ht="12.8" hidden="false" customHeight="false" outlineLevel="0" collapsed="false">
      <c r="R235" s="22" t="n">
        <v>234</v>
      </c>
      <c r="S235" s="23"/>
      <c r="T235" s="23"/>
      <c r="U235" s="23"/>
    </row>
    <row r="236" customFormat="false" ht="12.8" hidden="false" customHeight="false" outlineLevel="0" collapsed="false">
      <c r="R236" s="22" t="n">
        <v>235</v>
      </c>
      <c r="S236" s="23"/>
      <c r="T236" s="23"/>
      <c r="U236" s="23"/>
    </row>
    <row r="237" customFormat="false" ht="12.8" hidden="false" customHeight="false" outlineLevel="0" collapsed="false">
      <c r="R237" s="22" t="n">
        <v>236</v>
      </c>
      <c r="S237" s="23"/>
      <c r="T237" s="23"/>
      <c r="U237" s="23"/>
    </row>
    <row r="238" customFormat="false" ht="12.8" hidden="false" customHeight="false" outlineLevel="0" collapsed="false">
      <c r="R238" s="22" t="n">
        <v>237</v>
      </c>
      <c r="S238" s="23"/>
      <c r="T238" s="23"/>
      <c r="U238" s="23"/>
    </row>
    <row r="239" customFormat="false" ht="12.8" hidden="false" customHeight="false" outlineLevel="0" collapsed="false">
      <c r="R239" s="22" t="n">
        <v>238</v>
      </c>
      <c r="S239" s="23"/>
      <c r="T239" s="23"/>
      <c r="U239" s="23"/>
    </row>
    <row r="240" customFormat="false" ht="12.8" hidden="false" customHeight="false" outlineLevel="0" collapsed="false">
      <c r="R240" s="22" t="n">
        <v>239</v>
      </c>
      <c r="S240" s="23"/>
      <c r="T240" s="23"/>
      <c r="U240" s="23"/>
    </row>
    <row r="241" customFormat="false" ht="12.8" hidden="false" customHeight="false" outlineLevel="0" collapsed="false">
      <c r="R241" s="22" t="n">
        <v>240</v>
      </c>
      <c r="S241" s="23"/>
      <c r="T241" s="23"/>
      <c r="U241" s="23"/>
    </row>
    <row r="242" customFormat="false" ht="12.8" hidden="false" customHeight="false" outlineLevel="0" collapsed="false">
      <c r="R242" s="22" t="n">
        <v>241</v>
      </c>
      <c r="S242" s="23"/>
      <c r="T242" s="23"/>
      <c r="U242" s="23"/>
    </row>
    <row r="243" customFormat="false" ht="12.8" hidden="false" customHeight="false" outlineLevel="0" collapsed="false">
      <c r="R243" s="22" t="n">
        <v>242</v>
      </c>
      <c r="S243" s="23"/>
      <c r="T243" s="23"/>
      <c r="U243" s="23"/>
    </row>
    <row r="244" customFormat="false" ht="12.8" hidden="false" customHeight="false" outlineLevel="0" collapsed="false">
      <c r="R244" s="22" t="n">
        <v>243</v>
      </c>
      <c r="S244" s="23"/>
      <c r="T244" s="23"/>
      <c r="U244" s="23"/>
    </row>
    <row r="245" customFormat="false" ht="12.8" hidden="false" customHeight="false" outlineLevel="0" collapsed="false">
      <c r="R245" s="22" t="n">
        <v>244</v>
      </c>
      <c r="S245" s="23"/>
      <c r="T245" s="23"/>
      <c r="U245" s="23"/>
    </row>
    <row r="246" customFormat="false" ht="12.8" hidden="false" customHeight="false" outlineLevel="0" collapsed="false">
      <c r="R246" s="22" t="n">
        <v>245</v>
      </c>
      <c r="S246" s="23"/>
      <c r="T246" s="23"/>
      <c r="U246" s="23"/>
    </row>
    <row r="247" customFormat="false" ht="12.8" hidden="false" customHeight="false" outlineLevel="0" collapsed="false">
      <c r="R247" s="22" t="n">
        <v>246</v>
      </c>
      <c r="S247" s="23"/>
      <c r="T247" s="23"/>
      <c r="U247" s="23"/>
    </row>
    <row r="248" customFormat="false" ht="12.8" hidden="false" customHeight="false" outlineLevel="0" collapsed="false">
      <c r="R248" s="22" t="n">
        <v>247</v>
      </c>
      <c r="S248" s="23"/>
      <c r="T248" s="23"/>
      <c r="U248" s="23"/>
    </row>
    <row r="249" customFormat="false" ht="12.8" hidden="false" customHeight="false" outlineLevel="0" collapsed="false">
      <c r="R249" s="22" t="n">
        <v>248</v>
      </c>
      <c r="S249" s="23"/>
      <c r="T249" s="23"/>
      <c r="U249" s="23"/>
    </row>
    <row r="250" customFormat="false" ht="12.8" hidden="false" customHeight="false" outlineLevel="0" collapsed="false">
      <c r="R250" s="22" t="n">
        <v>249</v>
      </c>
      <c r="S250" s="23"/>
      <c r="T250" s="23"/>
      <c r="U250" s="23"/>
    </row>
    <row r="251" customFormat="false" ht="12.8" hidden="false" customHeight="false" outlineLevel="0" collapsed="false">
      <c r="R251" s="22" t="n">
        <v>250</v>
      </c>
      <c r="S251" s="23"/>
      <c r="T251" s="23"/>
      <c r="U251" s="23"/>
    </row>
    <row r="252" customFormat="false" ht="12.8" hidden="false" customHeight="false" outlineLevel="0" collapsed="false">
      <c r="R252" s="22" t="n">
        <v>251</v>
      </c>
      <c r="S252" s="23"/>
      <c r="T252" s="23"/>
      <c r="U252" s="23"/>
    </row>
    <row r="253" customFormat="false" ht="12.8" hidden="false" customHeight="false" outlineLevel="0" collapsed="false">
      <c r="R253" s="22" t="n">
        <v>252</v>
      </c>
      <c r="S253" s="23"/>
      <c r="T253" s="23"/>
      <c r="U253" s="23"/>
    </row>
    <row r="254" customFormat="false" ht="12.8" hidden="false" customHeight="false" outlineLevel="0" collapsed="false">
      <c r="R254" s="22" t="n">
        <v>253</v>
      </c>
      <c r="S254" s="23"/>
      <c r="T254" s="23"/>
      <c r="U254" s="23"/>
    </row>
    <row r="255" customFormat="false" ht="12.8" hidden="false" customHeight="false" outlineLevel="0" collapsed="false">
      <c r="R255" s="22" t="n">
        <v>254</v>
      </c>
      <c r="S255" s="23"/>
      <c r="T255" s="23"/>
      <c r="U255" s="23"/>
    </row>
    <row r="256" customFormat="false" ht="12.8" hidden="false" customHeight="false" outlineLevel="0" collapsed="false">
      <c r="R256" s="22" t="n">
        <v>255</v>
      </c>
      <c r="S256" s="23"/>
      <c r="T256" s="23"/>
      <c r="U256" s="23"/>
    </row>
    <row r="257" customFormat="false" ht="12.8" hidden="false" customHeight="false" outlineLevel="0" collapsed="false">
      <c r="R257" s="22" t="n">
        <v>256</v>
      </c>
      <c r="S257" s="23"/>
      <c r="T257" s="23"/>
      <c r="U257" s="23"/>
    </row>
  </sheetData>
  <mergeCells count="7">
    <mergeCell ref="AF1:AF10"/>
    <mergeCell ref="E2:F10"/>
    <mergeCell ref="E11:E61"/>
    <mergeCell ref="F11:F39"/>
    <mergeCell ref="F40:F41"/>
    <mergeCell ref="F42:F61"/>
    <mergeCell ref="K94:M9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2021-01-12T15:44:39Z</dcterms:created>
  <dc:creator/>
  <dc:description/>
  <dc:language>en-US</dc:language>
  <cp:lastModifiedBy/>
  <dcterms:modified xsi:type="dcterms:W3CDTF">2021-01-15T18:07:19Z</dcterms:modified>
  <cp:revision>41</cp:revision>
  <dc:subject/>
  <dc:title/>
</cp:coreProperties>
</file>