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3135\bc_projs_local\"/>
    </mc:Choice>
  </mc:AlternateContent>
  <xr:revisionPtr revIDLastSave="0" documentId="13_ncr:1_{E4F7846B-75C8-41BB-A160-78E39844E2CF}" xr6:coauthVersionLast="47" xr6:coauthVersionMax="47" xr10:uidLastSave="{00000000-0000-0000-0000-000000000000}"/>
  <bookViews>
    <workbookView xWindow="-98" yWindow="-98" windowWidth="22695" windowHeight="14476" activeTab="2" xr2:uid="{00000000-000D-0000-FFFF-FFFF00000000}"/>
  </bookViews>
  <sheets>
    <sheet name="Campaign_Parent_cat" sheetId="3" r:id="rId1"/>
    <sheet name="Campaign_subCat" sheetId="4" r:id="rId2"/>
    <sheet name="Pivot_linegraph" sheetId="9" r:id="rId3"/>
    <sheet name="Status_Year" sheetId="18" r:id="rId4"/>
    <sheet name="Status_country" sheetId="19" r:id="rId5"/>
    <sheet name="Crowdfunding" sheetId="1" r:id="rId6"/>
    <sheet name="Outcome_Goal" sheetId="10" r:id="rId7"/>
    <sheet name="Backers_outcome" sheetId="11" r:id="rId8"/>
  </sheets>
  <definedNames>
    <definedName name="_xlnm._FilterDatabase" localSheetId="7" hidden="1">Backers_outcome!$A$1:$D$566</definedName>
    <definedName name="_xlnm._FilterDatabase" localSheetId="5" hidden="1">Crowdfunding!$A$1:$T$1001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1" l="1"/>
  <c r="L12" i="11"/>
  <c r="N2" i="1"/>
  <c r="H13" i="11"/>
  <c r="H12" i="11"/>
  <c r="L8" i="11" l="1"/>
  <c r="L7" i="11"/>
  <c r="L10" i="11"/>
  <c r="L9" i="11"/>
  <c r="H8" i="11"/>
  <c r="H10" i="11"/>
  <c r="H9" i="11"/>
  <c r="H7" i="11" l="1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B13" i="10"/>
  <c r="B12" i="10"/>
  <c r="B11" i="10"/>
  <c r="B10" i="10"/>
  <c r="B9" i="10"/>
  <c r="B8" i="10"/>
  <c r="B7" i="10"/>
  <c r="B6" i="10"/>
  <c r="B5" i="10"/>
  <c r="B4" i="10"/>
  <c r="C3" i="10"/>
  <c r="B3" i="10"/>
  <c r="C2" i="10"/>
  <c r="B2" i="10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E9" i="10" l="1"/>
  <c r="H9" i="10" s="1"/>
  <c r="E4" i="10"/>
  <c r="G4" i="10" s="1"/>
  <c r="H4" i="10"/>
  <c r="E2" i="10"/>
  <c r="G2" i="10" s="1"/>
  <c r="E13" i="10"/>
  <c r="F13" i="10" s="1"/>
  <c r="E8" i="10"/>
  <c r="F8" i="10" s="1"/>
  <c r="E6" i="10"/>
  <c r="H6" i="10" s="1"/>
  <c r="E12" i="10"/>
  <c r="H12" i="10" s="1"/>
  <c r="E11" i="10"/>
  <c r="E10" i="10"/>
  <c r="E7" i="10"/>
  <c r="G7" i="10" s="1"/>
  <c r="E5" i="10"/>
  <c r="F5" i="10" s="1"/>
  <c r="E3" i="10"/>
  <c r="H3" i="10" s="1"/>
  <c r="F4" i="10" l="1"/>
  <c r="G13" i="10"/>
  <c r="H8" i="10"/>
  <c r="G8" i="10"/>
  <c r="G6" i="10"/>
  <c r="G12" i="10"/>
  <c r="H13" i="10"/>
  <c r="F9" i="10"/>
  <c r="G9" i="10"/>
  <c r="H2" i="10"/>
  <c r="F2" i="10"/>
  <c r="F3" i="10"/>
  <c r="H5" i="10"/>
  <c r="G5" i="10"/>
  <c r="G3" i="10"/>
  <c r="H10" i="10"/>
  <c r="G10" i="10"/>
  <c r="F7" i="10"/>
  <c r="H11" i="10"/>
  <c r="G11" i="10"/>
  <c r="F12" i="10"/>
  <c r="F6" i="10"/>
  <c r="H7" i="10"/>
  <c r="F11" i="10"/>
  <c r="F10" i="10"/>
</calcChain>
</file>

<file path=xl/sharedStrings.xml><?xml version="1.0" encoding="utf-8"?>
<sst xmlns="http://schemas.openxmlformats.org/spreadsheetml/2006/main" count="9106" uniqueCount="2128">
  <si>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</si>
  <si>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</si>
  <si>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</si>
  <si>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</si>
  <si>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</si>
  <si>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</si>
  <si>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</si>
  <si>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</si>
  <si>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</si>
  <si>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</si>
  <si>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</si>
  <si>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</si>
  <si>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</si>
  <si>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</si>
  <si>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</si>
  <si>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</si>
  <si>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</si>
  <si>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</si>
  <si>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</si>
  <si>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</si>
  <si>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</si>
  <si>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</si>
  <si>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</si>
  <si>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</si>
  <si>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</si>
  <si>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</si>
  <si>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</si>
  <si>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</si>
  <si>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</si>
  <si>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</si>
  <si>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</si>
  <si>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</si>
  <si>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</si>
  <si>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</si>
  <si>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</si>
  <si>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</si>
  <si>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</si>
  <si>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</si>
  <si>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</si>
  <si>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</si>
  <si>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</si>
  <si>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</si>
  <si>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</si>
  <si>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</si>
  <si>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</si>
  <si>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</si>
  <si>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</si>
  <si>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</si>
  <si>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</si>
  <si>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</si>
  <si>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</si>
  <si>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</si>
  <si>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</si>
  <si>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</si>
  <si>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</si>
  <si>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</si>
  <si>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</si>
  <si>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</si>
  <si>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</si>
  <si>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</si>
  <si>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</si>
  <si>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</si>
  <si>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</si>
  <si>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</si>
  <si>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</si>
  <si>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</si>
  <si>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</si>
  <si>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</si>
  <si>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</si>
  <si>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</si>
  <si>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</si>
  <si>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</si>
  <si>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</si>
  <si>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</si>
  <si>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</si>
  <si>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</si>
  <si>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</si>
  <si>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</si>
  <si>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</si>
  <si>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</si>
  <si>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</si>
  <si>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</si>
  <si>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</si>
  <si>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</si>
  <si>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</si>
  <si>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</si>
  <si>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</si>
  <si>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</si>
  <si>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</si>
  <si>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</si>
  <si>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</si>
  <si>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</si>
  <si>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</si>
  <si>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</si>
  <si>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</si>
  <si>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</si>
  <si>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</si>
  <si>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</si>
  <si>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</si>
  <si>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</si>
  <si>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</si>
  <si>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</si>
  <si>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</si>
  <si>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</si>
  <si>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</si>
  <si>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</si>
  <si>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</si>
  <si>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</si>
  <si>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</si>
  <si>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</si>
  <si>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</si>
  <si>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</si>
  <si>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</si>
  <si>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</si>
  <si>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</si>
  <si>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</si>
  <si>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</si>
  <si>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</si>
  <si>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</si>
  <si>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</si>
  <si>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</si>
  <si>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</si>
  <si>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</si>
  <si>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</si>
  <si>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</si>
  <si>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</si>
  <si>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</si>
  <si>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</si>
  <si>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</si>
  <si>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</si>
  <si>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</si>
  <si>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</si>
  <si>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</si>
  <si>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</si>
  <si>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</si>
  <si>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</si>
  <si>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</si>
  <si>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</si>
  <si>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</si>
  <si>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</si>
  <si>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</si>
  <si>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</si>
  <si>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</si>
  <si>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</si>
  <si>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</si>
  <si>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</si>
  <si>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</si>
  <si>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</si>
  <si>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</si>
  <si>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</si>
  <si>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</si>
  <si>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</si>
  <si>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</si>
  <si>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</si>
  <si>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</si>
  <si>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</si>
  <si>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</si>
  <si>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</si>
  <si>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</si>
  <si>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</si>
  <si>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</si>
  <si>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</si>
  <si>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</si>
  <si>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</si>
  <si>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</si>
  <si>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</si>
  <si>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</si>
  <si>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</si>
  <si>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</si>
  <si>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</si>
  <si>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</si>
  <si>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</si>
  <si>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</si>
  <si>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</si>
  <si>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</si>
  <si>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</si>
  <si>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</si>
  <si>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</si>
  <si>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</si>
  <si>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</si>
  <si>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</si>
  <si>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</si>
  <si>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</si>
  <si>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</si>
  <si>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</si>
  <si>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</si>
  <si>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</si>
  <si>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</si>
  <si>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</si>
  <si>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</si>
  <si>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</si>
  <si>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</si>
  <si>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</si>
  <si>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</si>
  <si>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</si>
  <si>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</si>
  <si>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</si>
  <si>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</si>
  <si>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</si>
  <si>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</si>
  <si>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</si>
  <si>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</si>
  <si>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</si>
  <si>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</si>
  <si>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</si>
  <si>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</si>
  <si>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</si>
  <si>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</si>
  <si>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</si>
  <si>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</si>
  <si>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</si>
  <si>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</si>
  <si>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</si>
  <si>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</si>
  <si>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</si>
  <si>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</si>
  <si>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</si>
  <si>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</si>
  <si>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</si>
  <si>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</si>
  <si>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</si>
  <si>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</si>
  <si>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</si>
  <si>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</si>
  <si>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</si>
  <si>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</si>
  <si>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</si>
  <si>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</si>
  <si>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</si>
  <si>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</si>
  <si>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</si>
  <si>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</si>
  <si>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</si>
  <si>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</si>
  <si>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</si>
  <si>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</si>
  <si>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</si>
  <si>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</si>
  <si>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</si>
  <si>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</si>
  <si>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</si>
  <si>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</si>
  <si>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</si>
  <si>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</si>
  <si>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</si>
  <si>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</si>
  <si>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</si>
  <si>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</si>
  <si>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</si>
  <si>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</si>
  <si>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</si>
  <si>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</si>
  <si>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</si>
  <si>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</si>
  <si>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</si>
  <si>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</si>
  <si>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</si>
  <si>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</si>
  <si>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</si>
  <si>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</si>
  <si>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</si>
  <si>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</si>
  <si>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</si>
  <si>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</si>
  <si>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</si>
  <si>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</si>
  <si>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</si>
  <si>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</si>
  <si>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</si>
  <si>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</si>
  <si>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</si>
  <si>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</si>
  <si>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</si>
  <si>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</si>
  <si>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</si>
  <si>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</si>
  <si>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</si>
  <si>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</si>
  <si>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</si>
  <si>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</si>
  <si>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</si>
  <si>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</si>
  <si>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</si>
  <si>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</si>
  <si>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</si>
  <si>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</si>
  <si>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</si>
  <si>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</si>
  <si>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</si>
  <si>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</si>
  <si>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</si>
  <si>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</si>
  <si>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</si>
  <si>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</si>
  <si>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</si>
  <si>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</si>
  <si>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</si>
  <si>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</si>
  <si>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</si>
  <si>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</si>
  <si>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</si>
  <si>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</si>
  <si>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</si>
  <si>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</si>
  <si>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</si>
  <si>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</si>
  <si>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</si>
  <si>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</si>
  <si>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</si>
  <si>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</si>
  <si>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</si>
  <si>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</si>
  <si>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</si>
  <si>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</si>
  <si>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</si>
  <si>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</si>
  <si>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</si>
  <si>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</si>
  <si>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</si>
  <si>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</si>
  <si>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</si>
  <si>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</si>
  <si>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</si>
  <si>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</si>
  <si>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</si>
  <si>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</si>
  <si>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</si>
  <si>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</si>
  <si>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</si>
  <si>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</si>
  <si>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</si>
  <si>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</si>
  <si>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</si>
  <si>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</si>
  <si>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</si>
  <si>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</si>
  <si>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</si>
  <si>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</si>
  <si>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</si>
  <si>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</si>
  <si>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</si>
  <si>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</si>
  <si>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</si>
  <si>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</si>
  <si>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</si>
  <si>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</si>
  <si>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</si>
  <si>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</si>
  <si>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</si>
  <si>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</si>
  <si>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</si>
  <si>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</si>
  <si>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</si>
  <si>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</si>
  <si>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</si>
  <si>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</si>
  <si>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</si>
  <si>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</si>
  <si>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</si>
  <si>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</si>
  <si>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</si>
  <si>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</si>
  <si>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</si>
  <si>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</si>
  <si>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</si>
  <si>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</si>
  <si>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</si>
  <si>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</si>
  <si>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</si>
  <si>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</si>
  <si>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</si>
  <si>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</si>
  <si>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</si>
  <si>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</si>
  <si>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</si>
  <si>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</si>
  <si>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</si>
  <si>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</si>
  <si>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</si>
  <si>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</si>
  <si>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</si>
  <si>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</si>
  <si>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</si>
  <si>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</si>
  <si>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</si>
  <si>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</si>
  <si>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</si>
  <si>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</si>
  <si>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</si>
  <si>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</si>
  <si>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</si>
  <si>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</si>
  <si>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</si>
  <si>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</si>
  <si>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</si>
  <si>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</si>
  <si>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</si>
  <si>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</si>
  <si>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</si>
  <si>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</si>
  <si>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</si>
  <si>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</si>
  <si>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</si>
  <si>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</si>
  <si>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</si>
  <si>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</si>
  <si>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</si>
  <si>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</si>
  <si>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</si>
  <si>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</si>
  <si>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</si>
  <si>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</si>
  <si>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</si>
  <si>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</si>
  <si>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</si>
  <si>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</si>
  <si>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</si>
  <si>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</si>
  <si>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</si>
  <si>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</si>
  <si>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</si>
  <si>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</si>
  <si>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</si>
  <si>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</si>
  <si>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</si>
  <si>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</si>
  <si>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</si>
  <si>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</si>
  <si>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</si>
  <si>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</si>
  <si>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</si>
  <si>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</si>
  <si>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</si>
  <si>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</si>
  <si>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</si>
  <si>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</si>
  <si>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</si>
  <si>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</si>
  <si>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</si>
  <si>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</si>
  <si>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</si>
  <si>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</si>
  <si>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</si>
  <si>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</si>
  <si>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</si>
  <si>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</si>
  <si>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</si>
  <si>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</si>
  <si>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</si>
  <si>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</si>
  <si>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</si>
  <si>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</si>
  <si>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</si>
  <si>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</si>
  <si>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</si>
  <si>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</si>
  <si>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</si>
  <si>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</si>
  <si>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</si>
  <si>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</si>
  <si>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</si>
  <si>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</si>
  <si>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</si>
  <si>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</si>
  <si>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</si>
  <si>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</si>
  <si>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</si>
  <si>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</si>
  <si>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</si>
  <si>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</si>
  <si>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</si>
  <si>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</si>
  <si>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</si>
  <si>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</si>
  <si>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</si>
  <si>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</si>
  <si>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</si>
  <si>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</si>
  <si>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</si>
  <si>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</si>
  <si>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</si>
  <si>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</si>
  <si>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</si>
  <si>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</si>
  <si>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</si>
  <si>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</si>
  <si>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</si>
  <si>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</si>
  <si>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</si>
  <si>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</si>
  <si>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</si>
  <si>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</si>
  <si>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</si>
  <si>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</si>
  <si>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</si>
  <si>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</si>
  <si>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</si>
  <si>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</si>
  <si>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</si>
  <si>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</si>
  <si>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</si>
  <si>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</si>
  <si>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</si>
  <si>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</si>
  <si>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</si>
  <si>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</si>
  <si>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</si>
  <si>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</si>
  <si>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</si>
  <si>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</si>
  <si>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</si>
  <si>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</si>
  <si>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</si>
  <si>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</si>
  <si>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</si>
  <si>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</si>
  <si>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</si>
  <si>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</si>
  <si>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</si>
  <si>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</si>
  <si>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</si>
  <si>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</si>
  <si>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</si>
  <si>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</si>
  <si>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</si>
  <si>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</si>
  <si>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</si>
  <si>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</si>
  <si>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</si>
  <si>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</si>
  <si>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</si>
  <si>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</si>
  <si>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</si>
  <si>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</si>
  <si>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</si>
  <si>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</si>
  <si>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</si>
  <si>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</si>
  <si>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</si>
  <si>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</si>
  <si>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</si>
  <si>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</si>
  <si>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</si>
  <si>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</si>
  <si>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</si>
  <si>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</si>
  <si>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</si>
  <si>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</si>
  <si>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</si>
  <si>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</si>
  <si>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</si>
  <si>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</si>
  <si>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</si>
  <si>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</si>
  <si>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</si>
  <si>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</si>
  <si>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</si>
  <si>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</si>
  <si>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</si>
  <si>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</si>
  <si>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</si>
  <si>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</si>
  <si>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</si>
  <si>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</si>
  <si>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</si>
  <si>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</si>
  <si>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</si>
  <si>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</si>
  <si>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</si>
  <si>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</si>
  <si>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</si>
  <si>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</si>
  <si>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</si>
  <si>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</si>
  <si>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</si>
  <si>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</si>
  <si>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</si>
  <si>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</si>
  <si>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</si>
  <si>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</si>
  <si>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</si>
  <si>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</si>
  <si>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</si>
  <si>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</si>
  <si>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</si>
  <si>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</si>
  <si>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</si>
  <si>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</si>
  <si>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</si>
  <si>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</si>
  <si>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</si>
  <si>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</si>
  <si>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</si>
  <si>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</si>
  <si>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</si>
  <si>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</si>
  <si>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</si>
  <si>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</si>
  <si>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</si>
  <si>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</si>
  <si>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</si>
  <si>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</si>
  <si>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</si>
  <si>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</si>
  <si>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</si>
  <si>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</si>
  <si>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</si>
  <si>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</si>
  <si>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</si>
  <si>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</si>
  <si>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</si>
  <si>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</si>
  <si>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</si>
  <si>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</si>
  <si>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</si>
  <si>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</si>
  <si>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</si>
  <si>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</si>
  <si>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</si>
  <si>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</si>
  <si>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</si>
  <si>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</si>
  <si>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</si>
  <si>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</si>
  <si>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</si>
  <si>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</si>
  <si>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</si>
  <si>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</si>
  <si>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</si>
  <si>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</si>
  <si>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</si>
  <si>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</si>
  <si>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</si>
  <si>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</si>
  <si>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</si>
  <si>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</si>
  <si>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</si>
  <si>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</si>
  <si>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</si>
  <si>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</si>
  <si>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</si>
  <si>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</si>
  <si>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</si>
  <si>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</si>
  <si>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</si>
  <si>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</si>
  <si>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</si>
  <si>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</si>
  <si>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</si>
  <si>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</si>
  <si>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</si>
  <si>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</si>
  <si>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</si>
  <si>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</si>
  <si>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</si>
  <si>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</si>
  <si>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</si>
  <si>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</si>
  <si>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</si>
  <si>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</si>
  <si>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</si>
  <si>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</si>
  <si>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</si>
  <si>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</si>
  <si>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</si>
  <si>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</si>
  <si>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</si>
  <si>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</si>
  <si>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</si>
  <si>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</si>
  <si>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</si>
  <si>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</si>
  <si>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</si>
  <si>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</si>
  <si>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</si>
  <si>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</si>
  <si>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</si>
  <si>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</si>
  <si>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</si>
  <si>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</si>
  <si>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</si>
  <si>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</si>
  <si>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</si>
  <si>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</si>
  <si>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</si>
  <si>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</si>
  <si>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</si>
  <si>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</si>
  <si>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</si>
  <si>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</si>
  <si>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</si>
  <si>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</si>
  <si>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</si>
  <si>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</si>
  <si>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</si>
  <si>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</si>
  <si>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</si>
  <si>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</si>
  <si>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</si>
  <si>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</si>
  <si>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</si>
  <si>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</si>
  <si>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</si>
  <si>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</si>
  <si>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</si>
  <si>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</si>
  <si>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</si>
  <si>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</si>
  <si>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</si>
  <si>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</si>
  <si>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</si>
  <si>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</si>
  <si>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</si>
  <si>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</si>
  <si>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</si>
  <si>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</si>
  <si>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</si>
  <si>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</si>
  <si>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</si>
  <si>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</si>
  <si>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</si>
  <si>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</si>
  <si>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</si>
  <si>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</si>
  <si>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</si>
  <si>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</si>
  <si>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</si>
  <si>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</si>
  <si>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</si>
  <si>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</si>
  <si>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</si>
  <si>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</si>
  <si>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</si>
  <si>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</si>
  <si>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</si>
  <si>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</si>
  <si>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</si>
  <si>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</si>
  <si>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</si>
  <si>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</si>
  <si>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</si>
  <si>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</si>
  <si>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</si>
  <si>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</si>
  <si>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</si>
  <si>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</si>
  <si>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</si>
  <si>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</si>
  <si>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</si>
  <si>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</si>
  <si>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</si>
  <si>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</si>
  <si>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</si>
  <si>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</si>
  <si>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</si>
  <si>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</si>
  <si>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</si>
  <si>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</si>
  <si>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</si>
  <si>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</si>
  <si>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</si>
  <si>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</si>
  <si>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</si>
  <si>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</si>
  <si>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</si>
  <si>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</si>
  <si>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</si>
  <si>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</si>
  <si>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</si>
  <si>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</si>
  <si>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</si>
  <si>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</si>
  <si>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</si>
  <si>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</si>
  <si>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</si>
  <si>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</si>
  <si>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</si>
  <si>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</si>
  <si>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</si>
  <si>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</si>
  <si>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</si>
  <si>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</si>
  <si>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</si>
  <si>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</si>
  <si>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</si>
  <si>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</si>
  <si>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</si>
  <si>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</si>
  <si>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</si>
  <si>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</si>
  <si>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</si>
  <si>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</si>
  <si>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</si>
  <si>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</si>
  <si>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</si>
  <si>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</si>
  <si>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</si>
  <si>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</si>
  <si>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</si>
  <si>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</si>
  <si>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</si>
  <si>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</si>
  <si>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</si>
  <si>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</si>
  <si>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</si>
  <si>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</si>
  <si>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</si>
  <si>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</si>
  <si>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</si>
  <si>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</si>
  <si>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</si>
  <si>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</si>
  <si>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</si>
  <si>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</si>
  <si>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</si>
  <si>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</si>
  <si>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</si>
  <si>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</si>
  <si>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</si>
  <si>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</si>
  <si>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</si>
  <si>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</si>
  <si>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</si>
  <si>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</si>
  <si>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</si>
  <si>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</si>
  <si>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</si>
  <si>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</si>
  <si>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</si>
  <si>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</si>
  <si>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</si>
  <si>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</si>
  <si>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</si>
  <si>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</si>
  <si>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</si>
  <si>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</si>
  <si>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</si>
  <si>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</si>
  <si>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</si>
  <si>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</si>
  <si>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</si>
  <si>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</si>
  <si>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</si>
  <si>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</si>
  <si>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</si>
  <si>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</si>
  <si>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</si>
  <si>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</si>
  <si>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</si>
  <si>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</si>
  <si>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</si>
  <si>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</si>
  <si>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</si>
  <si>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</si>
  <si>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</si>
  <si>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</si>
  <si>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</si>
  <si>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</si>
  <si>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</si>
  <si>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</si>
  <si>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</si>
  <si>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</si>
  <si>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</si>
  <si>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</si>
  <si>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</si>
  <si>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</si>
  <si>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</si>
  <si>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</si>
  <si>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</si>
  <si>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</si>
  <si>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</si>
  <si>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</si>
  <si>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</si>
  <si>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</si>
  <si>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</si>
  <si>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</si>
  <si>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</si>
  <si>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</si>
  <si>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</si>
  <si>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</si>
  <si>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</si>
  <si>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</si>
  <si>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</si>
  <si>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</si>
  <si>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</si>
  <si>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</si>
  <si>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</si>
  <si>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</si>
  <si>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</si>
  <si>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</si>
  <si>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</si>
  <si>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</si>
  <si>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</si>
  <si>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</si>
  <si>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</si>
  <si>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</si>
  <si>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</si>
  <si>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</si>
  <si>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</si>
  <si>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</si>
  <si>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</si>
  <si>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</si>
  <si>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</si>
  <si>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</si>
  <si>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</si>
  <si>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</si>
  <si>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</si>
  <si>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</si>
  <si>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</si>
  <si>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</si>
  <si>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</si>
  <si>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</si>
  <si>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</si>
  <si>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</si>
  <si>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</si>
  <si>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</si>
  <si>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</si>
  <si>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</si>
  <si>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</si>
  <si>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</si>
  <si>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</si>
  <si>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</si>
  <si>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</si>
  <si>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</si>
  <si>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</si>
  <si>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</si>
  <si>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</si>
  <si>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</si>
  <si>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</si>
  <si>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</si>
  <si>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</si>
  <si>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</si>
  <si>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</si>
  <si>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</si>
  <si>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</si>
  <si>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</si>
  <si>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</si>
  <si>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</si>
  <si>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</si>
  <si>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</si>
  <si>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</si>
  <si>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</si>
  <si>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</si>
  <si>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</si>
  <si>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</si>
  <si>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</si>
  <si>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</si>
  <si>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</si>
  <si>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</si>
  <si>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</si>
  <si>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</si>
  <si>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</si>
  <si>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</si>
  <si>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</si>
  <si>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</si>
  <si>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</si>
  <si>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</si>
  <si>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</si>
  <si>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</si>
  <si>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</si>
  <si>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</si>
  <si>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</si>
  <si>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</si>
  <si>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</si>
  <si>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</si>
  <si>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</si>
  <si>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</si>
  <si>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</si>
  <si>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</si>
  <si>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</si>
  <si>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</si>
  <si>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</si>
  <si>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</si>
  <si>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</si>
  <si>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</si>
  <si>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</si>
  <si>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</si>
  <si>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</si>
  <si>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</si>
  <si>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</si>
  <si>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</si>
  <si>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</si>
  <si>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</si>
  <si>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</si>
  <si>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</si>
  <si>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</si>
  <si>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</si>
  <si>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</si>
  <si>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</si>
  <si>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</si>
  <si>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</si>
  <si>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</si>
  <si>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</si>
  <si>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</si>
  <si>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</si>
  <si>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</si>
  <si>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</si>
  <si>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</si>
  <si>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</si>
  <si>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</si>
  <si>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</si>
  <si>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</si>
  <si>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</si>
  <si>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</si>
  <si>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</si>
  <si>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</si>
  <si>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</si>
  <si>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</si>
  <si>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</si>
  <si>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</si>
  <si>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</si>
  <si>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</si>
  <si>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</si>
  <si>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</si>
  <si>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</si>
  <si>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</si>
  <si>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</si>
  <si>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</si>
  <si>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</si>
  <si>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</si>
  <si>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</si>
  <si>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</si>
  <si>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</si>
  <si>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</si>
  <si>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</si>
  <si>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</si>
  <si>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</si>
  <si>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</si>
  <si>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</si>
  <si>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</si>
  <si>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</si>
  <si>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</si>
  <si>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</si>
  <si>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</si>
  <si>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</si>
  <si>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</si>
  <si>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</si>
  <si>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</si>
  <si>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</si>
  <si>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</si>
  <si>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</si>
  <si>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</si>
  <si>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</si>
  <si>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</si>
  <si>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</si>
  <si>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</si>
  <si>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</si>
  <si>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</si>
  <si>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</si>
  <si>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</si>
  <si>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</si>
  <si>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</si>
  <si>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</si>
  <si>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</si>
  <si>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</si>
  <si>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</si>
  <si>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</si>
  <si>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</si>
  <si>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</si>
  <si>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</si>
  <si>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</si>
  <si>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</si>
  <si>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</si>
  <si>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</si>
  <si>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</si>
  <si>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</si>
  <si>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</si>
  <si>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</si>
  <si>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</si>
  <si>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</si>
  <si>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</si>
  <si>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</si>
  <si>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</si>
  <si>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</si>
  <si>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</si>
  <si>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</si>
  <si>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</si>
  <si>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</si>
  <si>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</si>
  <si>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</si>
  <si>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</si>
  <si>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</si>
  <si>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</si>
  <si>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</si>
  <si>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</si>
  <si>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</si>
  <si>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</si>
  <si>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</si>
  <si>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</si>
  <si>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</si>
  <si>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</si>
  <si>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</si>
  <si>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</si>
  <si>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</si>
  <si>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</si>
  <si>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</si>
  <si>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</si>
  <si>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</si>
  <si>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</si>
  <si>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</si>
  <si>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</si>
  <si>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</si>
  <si>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</si>
  <si>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</si>
  <si>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</si>
  <si>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</si>
  <si>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</si>
  <si>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</si>
  <si>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</si>
  <si>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</si>
  <si>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</si>
  <si>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</si>
  <si>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</si>
  <si>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</si>
  <si>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</si>
  <si>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</si>
  <si>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</si>
  <si>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</si>
  <si>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</si>
  <si>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</si>
  <si>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</si>
  <si>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</si>
  <si>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</si>
  <si>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</si>
  <si>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</si>
  <si>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</si>
  <si>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</si>
  <si>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</si>
  <si>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</si>
  <si>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</si>
  <si>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</si>
  <si>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</si>
  <si>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</si>
  <si>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</si>
  <si>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</si>
  <si>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</si>
  <si>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</si>
  <si>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</si>
  <si>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</si>
  <si>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</si>
  <si>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</si>
  <si>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</si>
  <si>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</si>
  <si>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</si>
  <si>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</si>
  <si>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</si>
  <si>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</si>
  <si>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</si>
  <si>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</si>
  <si>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</si>
  <si>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</si>
  <si>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</si>
  <si>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</si>
  <si>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</si>
  <si>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</si>
  <si>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</si>
  <si>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</si>
  <si>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</si>
  <si>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</si>
  <si>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</si>
  <si>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</si>
  <si>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</si>
  <si>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</si>
  <si>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</si>
  <si>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</si>
  <si>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</si>
  <si>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</si>
  <si>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</si>
  <si>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</si>
  <si>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</si>
  <si>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</si>
  <si>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</si>
  <si>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</si>
  <si>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</si>
  <si>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</si>
  <si>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</si>
  <si>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</si>
  <si>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</si>
  <si>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</si>
  <si>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</si>
  <si>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</si>
  <si>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</si>
  <si>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</si>
  <si>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</si>
  <si>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</si>
  <si>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</si>
  <si>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</si>
  <si>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</si>
  <si>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</si>
  <si>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</si>
  <si>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</si>
  <si>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</si>
  <si>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</si>
  <si>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</si>
  <si>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</si>
  <si>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</si>
  <si>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</si>
  <si>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</si>
  <si>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</si>
  <si>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</si>
  <si>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</si>
  <si>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</si>
  <si>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</si>
  <si>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</si>
  <si>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</si>
  <si>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</si>
  <si>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</si>
  <si>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</si>
  <si>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</si>
  <si>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</si>
  <si>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</si>
  <si>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</si>
  <si>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</si>
  <si>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</si>
  <si>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</si>
  <si>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</si>
  <si>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</si>
  <si>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</si>
  <si>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</si>
  <si>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</si>
  <si>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</si>
  <si>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</si>
  <si>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</si>
  <si>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</si>
  <si>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</si>
  <si>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</si>
  <si>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</si>
  <si>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</si>
  <si>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</si>
  <si>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</si>
  <si>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</si>
  <si>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</si>
  <si>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</si>
  <si>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</si>
  <si>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</si>
  <si>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</si>
  <si>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</si>
  <si>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</si>
  <si>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</si>
  <si>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</si>
  <si>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</si>
  <si>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</si>
  <si>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</si>
  <si>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</si>
  <si>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</si>
  <si>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</si>
  <si>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</si>
  <si>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</si>
  <si>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</si>
  <si>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</si>
  <si>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</si>
  <si>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</si>
  <si>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</si>
  <si>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</si>
  <si>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</si>
  <si>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</si>
  <si>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</si>
  <si>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</si>
  <si>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</si>
  <si>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</si>
  <si>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</si>
  <si>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</si>
  <si>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</si>
  <si>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</si>
  <si>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</si>
  <si>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</si>
  <si>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</si>
  <si>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</si>
  <si>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</si>
  <si>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</si>
  <si>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</si>
  <si>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</si>
  <si>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</si>
  <si>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</si>
  <si>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</si>
  <si>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</si>
  <si>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</si>
  <si>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</si>
  <si>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</si>
  <si>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</si>
  <si>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</si>
  <si>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</si>
  <si>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</si>
  <si>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</si>
  <si>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</si>
  <si>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</si>
  <si>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</si>
  <si>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</si>
  <si>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</si>
  <si>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</si>
  <si>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</si>
  <si>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</si>
  <si>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</si>
  <si>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</si>
  <si>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</si>
  <si>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</si>
  <si>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</si>
  <si>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</si>
  <si>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</si>
  <si>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</si>
  <si>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</si>
  <si>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</si>
  <si>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</si>
  <si>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</si>
  <si>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</si>
  <si>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</si>
  <si>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</si>
  <si>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</si>
  <si>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</si>
  <si>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</si>
  <si>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</si>
  <si>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</si>
  <si>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</si>
  <si>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</si>
  <si>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</si>
  <si>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</si>
  <si>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</si>
  <si>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</si>
  <si>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</si>
  <si>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</si>
  <si>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</si>
  <si>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</si>
  <si>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</si>
  <si>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</si>
  <si>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</si>
  <si>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</si>
  <si>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</si>
  <si>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</si>
  <si>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</si>
  <si>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</si>
  <si>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</si>
  <si>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</si>
  <si>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</si>
  <si>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</si>
  <si>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</si>
  <si>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</si>
  <si>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</si>
  <si>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</si>
  <si>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</si>
  <si>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</si>
  <si>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</si>
  <si>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</si>
  <si>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</si>
  <si>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</si>
  <si>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</si>
  <si>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</si>
  <si>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</si>
  <si>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</si>
  <si>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</si>
  <si>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</si>
  <si>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</si>
  <si>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</si>
  <si>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</si>
  <si>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</si>
  <si>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</si>
  <si>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</si>
  <si>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</si>
  <si>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</si>
  <si>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</si>
  <si>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</si>
  <si>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</si>
  <si>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</si>
  <si>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</si>
  <si>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</si>
  <si>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</si>
  <si>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</si>
  <si>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</si>
  <si>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</si>
  <si>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</si>
  <si>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</si>
  <si>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</si>
  <si>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</si>
  <si>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</si>
  <si>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</si>
  <si>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</si>
  <si>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</si>
  <si>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</si>
  <si>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</si>
  <si>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</si>
  <si>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</si>
  <si>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</si>
  <si>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</si>
  <si>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</si>
  <si>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</si>
  <si>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</si>
  <si>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</si>
  <si>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</si>
  <si>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</si>
  <si>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</si>
  <si>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</si>
  <si>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</si>
  <si>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</si>
  <si>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</si>
  <si>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</si>
  <si>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</si>
  <si>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</si>
  <si>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</si>
  <si>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</si>
  <si>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</si>
  <si>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</si>
  <si>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</si>
  <si>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</si>
  <si>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</si>
  <si>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</si>
  <si>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</si>
  <si>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</si>
  <si>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</si>
  <si>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</si>
  <si>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</si>
  <si>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</si>
  <si>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</si>
  <si>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</si>
  <si>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</si>
  <si>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</si>
  <si>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</si>
  <si>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</si>
  <si>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</si>
  <si>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</si>
  <si>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</si>
  <si>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</si>
  <si>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</si>
  <si>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</si>
  <si>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</si>
  <si>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</si>
  <si>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</si>
  <si>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</si>
  <si>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</si>
  <si>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</si>
  <si>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</si>
  <si>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</si>
  <si>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</si>
  <si>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</si>
  <si>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</si>
  <si>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</si>
  <si>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</si>
  <si>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</si>
  <si>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</si>
  <si>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</si>
  <si>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</si>
  <si>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</si>
  <si>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</si>
  <si>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</si>
  <si>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</si>
  <si>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</si>
  <si>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</si>
  <si>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</si>
  <si>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</si>
  <si>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</si>
  <si>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</si>
  <si>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</si>
  <si>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</si>
  <si>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</si>
  <si>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</si>
  <si>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</si>
  <si>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</si>
  <si>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</si>
  <si>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</si>
  <si>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</si>
  <si>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</si>
  <si>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</si>
  <si>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</si>
  <si>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</si>
  <si>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</si>
  <si>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</si>
  <si>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</si>
  <si>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</si>
  <si>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</si>
  <si>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</si>
  <si>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</si>
  <si>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</si>
  <si>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</si>
  <si>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</si>
  <si>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</si>
  <si>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</si>
  <si>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</si>
  <si>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</si>
  <si>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</si>
  <si>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</si>
  <si>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</si>
  <si>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</si>
  <si>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</si>
  <si>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</si>
  <si>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</si>
  <si>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</si>
  <si>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</si>
  <si>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</si>
  <si>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</si>
  <si>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</si>
  <si>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</si>
  <si>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</si>
  <si>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</si>
  <si>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</si>
  <si>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</si>
  <si>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</si>
  <si>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</si>
  <si>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</si>
  <si>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</si>
  <si>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</si>
  <si>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</si>
  <si>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</si>
  <si>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</si>
  <si>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</si>
  <si>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</si>
  <si>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</si>
  <si>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</si>
  <si>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</si>
  <si>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</si>
  <si>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</si>
  <si>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</si>
  <si>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</si>
  <si>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</si>
  <si>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</si>
  <si>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</si>
  <si>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</si>
  <si>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</si>
  <si>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</si>
  <si>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</si>
  <si>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</si>
  <si>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</si>
  <si>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</si>
  <si>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</si>
  <si>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</si>
  <si>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</si>
  <si>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</si>
  <si>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</si>
  <si>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</si>
  <si>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</si>
  <si>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</si>
  <si>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</si>
  <si>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</si>
  <si>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</si>
  <si>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</si>
  <si>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</si>
  <si>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</si>
  <si>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</si>
  <si>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</si>
  <si>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</si>
  <si>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</si>
  <si>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</si>
  <si>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</si>
  <si>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</si>
  <si>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</si>
  <si>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</si>
  <si>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</si>
  <si>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</si>
  <si>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</si>
  <si>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</si>
  <si>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</si>
  <si>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</si>
  <si>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</si>
  <si>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</si>
  <si>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</si>
  <si>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</si>
  <si>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</si>
  <si>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</si>
  <si>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</si>
  <si>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</si>
  <si>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</si>
  <si>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</si>
  <si>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</si>
  <si>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</si>
  <si>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</si>
  <si>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</si>
  <si>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</si>
  <si>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</si>
  <si>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</si>
  <si>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</si>
  <si>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</si>
  <si>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</si>
  <si>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</si>
  <si>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</si>
  <si>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</si>
  <si>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</si>
  <si>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</si>
  <si>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</si>
  <si>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</si>
  <si>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</si>
  <si>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</si>
  <si>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</si>
  <si>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</si>
  <si>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</si>
  <si>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</si>
  <si>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</si>
  <si>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</si>
  <si>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</si>
  <si>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</si>
  <si>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</si>
  <si>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</si>
  <si>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</si>
  <si>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</si>
  <si>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</si>
  <si>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</si>
  <si>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</si>
  <si>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</si>
  <si>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</si>
  <si>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</si>
  <si>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</si>
  <si>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</si>
  <si>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</si>
  <si>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</si>
  <si>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</si>
  <si>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</si>
  <si>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</si>
  <si>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</si>
  <si>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</si>
  <si>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</si>
  <si>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</si>
  <si>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</si>
  <si>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</si>
  <si>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</si>
  <si>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</si>
  <si>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</si>
  <si>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</si>
  <si>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</si>
  <si>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</si>
  <si>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</si>
  <si>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</si>
  <si>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</si>
  <si>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</si>
  <si>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</si>
  <si>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</si>
  <si>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</si>
  <si>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</si>
  <si>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</si>
  <si>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</si>
  <si>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</si>
  <si>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</si>
  <si>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</si>
  <si>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</si>
  <si>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</si>
  <si>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</si>
  <si>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</si>
  <si>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</si>
  <si>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</si>
  <si>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</si>
  <si>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</si>
  <si>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</si>
  <si>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</si>
  <si>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</si>
  <si>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</si>
  <si>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</si>
  <si>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</si>
  <si>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</si>
  <si>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</si>
  <si>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</si>
  <si>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</si>
  <si>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</si>
  <si>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</si>
  <si>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</si>
  <si>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</si>
  <si>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</si>
  <si>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</si>
  <si>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</si>
  <si>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</si>
  <si>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</si>
  <si>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</si>
  <si>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</si>
  <si>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</si>
  <si>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</si>
  <si>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</si>
  <si>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</si>
  <si>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</si>
  <si>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</si>
  <si>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</si>
  <si>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</si>
  <si>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</si>
  <si>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</si>
  <si>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</si>
  <si>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</si>
  <si>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</si>
  <si>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</si>
  <si>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</si>
  <si>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</si>
  <si>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</si>
  <si>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</si>
  <si>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</si>
  <si>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</si>
  <si>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</si>
  <si>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</si>
  <si>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</si>
  <si>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</si>
  <si>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</si>
  <si>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</si>
  <si>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</si>
  <si>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</si>
  <si>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</si>
  <si>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</si>
  <si>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</si>
  <si>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</si>
  <si>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</si>
  <si>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</si>
  <si>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</si>
  <si>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</si>
  <si>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</si>
  <si>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</si>
  <si>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</si>
  <si>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</si>
  <si>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</si>
  <si>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</si>
  <si>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</si>
  <si>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</si>
  <si>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</si>
  <si>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</si>
  <si>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</si>
  <si>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</si>
  <si>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</si>
  <si>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</si>
  <si>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</si>
  <si>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</si>
  <si>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</si>
  <si>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</si>
  <si>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</si>
  <si>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</si>
  <si>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</si>
  <si>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</si>
  <si>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</si>
  <si>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</si>
  <si>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</si>
  <si>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</si>
  <si>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</si>
  <si>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</si>
  <si>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</si>
  <si>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</si>
  <si>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</si>
  <si>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</si>
  <si>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</si>
  <si>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</si>
  <si>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</si>
  <si>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</si>
  <si>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</si>
  <si>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</si>
  <si>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</si>
  <si>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</si>
  <si>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</si>
  <si>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</si>
  <si>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</si>
  <si>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</si>
  <si>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</si>
  <si>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</si>
  <si>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</si>
  <si>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</si>
  <si>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</si>
  <si>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</si>
  <si>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</si>
  <si>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</si>
  <si>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</si>
  <si>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</si>
  <si>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</si>
  <si>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</si>
  <si>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</si>
  <si>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</si>
  <si>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</si>
  <si>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</si>
  <si>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</si>
  <si>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</si>
  <si>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</si>
  <si>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</si>
  <si>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</si>
  <si>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</si>
  <si>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</si>
  <si>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</si>
  <si>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</si>
  <si>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</si>
  <si>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</si>
  <si>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</si>
  <si>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</si>
  <si>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</si>
  <si>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</si>
  <si>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</si>
  <si>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</si>
  <si>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</si>
  <si>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</si>
  <si>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</si>
  <si>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</si>
  <si>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</si>
  <si>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</si>
  <si>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</si>
  <si>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</si>
  <si>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</si>
  <si>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</si>
  <si>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</si>
  <si>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</si>
  <si>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</si>
  <si>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</si>
  <si>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</si>
  <si>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</si>
  <si>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</si>
  <si>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</si>
  <si>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</si>
  <si>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</si>
  <si>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</si>
  <si>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</si>
  <si>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</si>
  <si>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</si>
  <si>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</si>
  <si>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</si>
  <si>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</si>
  <si>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</si>
  <si>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</si>
  <si>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</si>
  <si>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</si>
  <si>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</si>
  <si>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</si>
  <si>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</si>
  <si>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</si>
  <si>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</si>
  <si>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</si>
  <si>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</si>
  <si>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</si>
  <si>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</si>
  <si>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</si>
  <si>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</si>
  <si>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</si>
  <si>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</si>
  <si>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</si>
  <si>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</si>
  <si>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</si>
  <si>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</si>
  <si>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</si>
  <si>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</si>
  <si>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</si>
  <si>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</si>
  <si>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</si>
  <si>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</si>
  <si>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</si>
  <si>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</si>
  <si>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</si>
  <si>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</si>
  <si>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</si>
  <si>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</si>
  <si>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</si>
  <si>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</si>
  <si>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</si>
  <si>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</si>
  <si>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</si>
  <si>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</si>
  <si>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</si>
  <si>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</si>
  <si>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</si>
  <si>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</si>
  <si>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</si>
  <si>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</si>
  <si>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</si>
  <si>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</si>
  <si>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</si>
  <si>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</si>
  <si>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</si>
  <si>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</si>
  <si>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</si>
  <si>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</si>
  <si>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</si>
  <si>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</si>
  <si>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</si>
  <si>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</si>
  <si>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</si>
  <si>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</si>
  <si>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</si>
  <si>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</si>
  <si>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</si>
  <si>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</si>
  <si>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</si>
  <si>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</si>
  <si>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</si>
  <si>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</si>
  <si>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</si>
  <si>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</si>
  <si>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</si>
  <si>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</si>
  <si>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</si>
  <si>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</si>
  <si>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</si>
  <si>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</si>
  <si>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</si>
  <si>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</si>
  <si>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</si>
  <si>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</si>
  <si>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</si>
  <si>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</si>
  <si>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</si>
  <si>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</si>
  <si>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</si>
  <si>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</si>
  <si>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</si>
  <si>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</si>
  <si>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</si>
  <si>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</si>
  <si>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</si>
  <si>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</si>
  <si>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</si>
  <si>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</si>
  <si>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</si>
  <si>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</si>
  <si>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</si>
  <si>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</si>
  <si>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</si>
  <si>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</si>
  <si>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</si>
  <si>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</si>
  <si>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</si>
  <si>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</si>
  <si>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</si>
  <si>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</si>
  <si>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</si>
  <si>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</si>
  <si>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</si>
  <si>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</si>
  <si>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</si>
  <si>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</si>
  <si>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</si>
  <si>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</si>
  <si>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</si>
  <si>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</si>
  <si>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</si>
  <si>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</si>
  <si>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</si>
  <si>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</si>
  <si>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</si>
  <si>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</si>
  <si>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</si>
  <si>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</si>
  <si>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</si>
  <si>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</si>
  <si>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</si>
  <si>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</si>
  <si>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</si>
  <si>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</si>
  <si>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</si>
  <si>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</si>
  <si>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</si>
  <si>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</si>
  <si>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</si>
  <si>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</si>
  <si>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</si>
  <si>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</si>
  <si>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</si>
  <si>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</si>
  <si>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</si>
  <si>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</si>
  <si>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</si>
  <si>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</si>
  <si>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</si>
  <si>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</si>
  <si>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</si>
  <si>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</si>
  <si>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</si>
  <si>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</si>
  <si>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</si>
  <si>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</si>
  <si>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</si>
  <si>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</si>
  <si>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</si>
  <si>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</si>
  <si>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</si>
  <si>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</si>
  <si>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</si>
  <si>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</si>
  <si>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</si>
  <si>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</si>
  <si>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</si>
  <si>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</si>
  <si>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</si>
  <si>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</si>
  <si>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</si>
  <si>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</si>
  <si>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</si>
  <si>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</si>
  <si>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</si>
  <si>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</si>
  <si>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</si>
  <si>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</si>
  <si>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</si>
  <si>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</si>
  <si>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</si>
  <si>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</si>
  <si>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</si>
  <si>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</si>
  <si>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</si>
  <si>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</si>
  <si>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</si>
  <si>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</si>
  <si>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</si>
  <si>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</si>
  <si>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</si>
  <si>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</si>
  <si>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</si>
  <si>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</si>
  <si>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</si>
  <si>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</si>
  <si>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</si>
  <si>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</si>
  <si>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</si>
  <si>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</si>
  <si>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</si>
  <si>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</si>
  <si>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</si>
  <si>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</si>
  <si>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</si>
  <si>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</si>
  <si>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</si>
  <si>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</si>
  <si>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</si>
  <si>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</si>
  <si>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</si>
  <si>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</si>
  <si>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</si>
  <si>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</si>
  <si>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</si>
  <si>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</si>
  <si>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</si>
  <si>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</si>
  <si>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</si>
  <si>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</si>
  <si>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</si>
  <si>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</si>
  <si>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</si>
  <si>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</si>
  <si>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</si>
  <si>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</si>
  <si>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</si>
  <si>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</si>
  <si>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</si>
  <si>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</si>
  <si>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</si>
  <si>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</si>
  <si>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</si>
  <si>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</si>
  <si>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</si>
  <si>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</si>
  <si>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</si>
  <si>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</si>
  <si>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</si>
  <si>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</si>
  <si>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</si>
  <si>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</si>
  <si>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</si>
  <si>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</si>
  <si>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</si>
  <si>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</si>
  <si>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</si>
  <si>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</si>
  <si>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</si>
  <si>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</si>
  <si>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</si>
  <si>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</si>
  <si>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</si>
  <si>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</si>
  <si>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</si>
  <si>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</si>
  <si>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</si>
  <si>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</si>
  <si>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</si>
  <si>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</si>
  <si>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</si>
  <si>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</si>
  <si>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</si>
  <si>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</si>
  <si>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</si>
  <si>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</si>
  <si>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</si>
  <si>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</si>
  <si>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</si>
  <si>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</si>
  <si>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</si>
  <si>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</si>
  <si>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</si>
  <si>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</si>
  <si>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</si>
  <si>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</si>
  <si>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</si>
  <si>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</si>
  <si>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</si>
  <si>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</si>
  <si>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</si>
  <si>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</si>
  <si>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</si>
  <si>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</si>
  <si>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</si>
  <si>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</si>
  <si>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</si>
  <si>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</si>
  <si>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</si>
  <si>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</si>
  <si>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</si>
  <si>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</si>
  <si>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</si>
  <si>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</si>
  <si>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</si>
  <si>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</si>
  <si>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</si>
  <si>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</si>
  <si>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</si>
  <si>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</si>
  <si>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</si>
  <si>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</si>
  <si>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</si>
  <si>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</si>
  <si>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</si>
  <si>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</si>
  <si>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</si>
  <si>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</si>
  <si>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</si>
  <si>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</si>
  <si>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</si>
  <si>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</si>
  <si>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</si>
  <si>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</si>
  <si>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</si>
  <si>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Successful Campaigns</t>
  </si>
  <si>
    <t xml:space="preserve">Mean number of backers </t>
  </si>
  <si>
    <t>Median number of backers</t>
  </si>
  <si>
    <t>minimum number of backers</t>
  </si>
  <si>
    <t>maximum number of backers</t>
  </si>
  <si>
    <t>Unsuccesful Campaigns</t>
  </si>
  <si>
    <t>variance</t>
  </si>
  <si>
    <t>Standard Deviation</t>
  </si>
  <si>
    <t>Outcome 1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</si>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</sst>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Roboto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 wrapText="1"/>
    </xf>
    <xf numFmtId="9" fontId="0" fillId="0" borderId="0" xfId="42" applyFont="1"/>
    <xf numFmtId="0" fontId="19" fillId="0" borderId="0" xfId="0" applyFont="1"/>
    <xf numFmtId="1" fontId="0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C4C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CrowdfundingBook.xlsx]Campaign_Parent_cat!PivotTable2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978037044791544E-2"/>
          <c:y val="5.3366669993329167E-2"/>
          <c:w val="0.81202230026790845"/>
          <c:h val="0.88593452077675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Campaign_Parent_cat!$B$3:$B$4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Campaign_Parent_cat!$A$5:$A$14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Campaign_Parent_cat!$B$5:$B$14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D-4DEA-8C5B-23C11432728F}"/>
            </c:ext>
          </c:extLst>
        </c:ser>
        <c:ser>
          <c:idx val="1"/>
          <c:order val="1"/>
          <c:tx>
            <c:strRef>
              <c:f>Campaign_Parent_cat!$C$3:$C$4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Campaign_Parent_cat!$A$5:$A$14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Campaign_Parent_cat!$C$5:$C$14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D-4DEA-8C5B-23C11432728F}"/>
            </c:ext>
          </c:extLst>
        </c:ser>
        <c:ser>
          <c:idx val="2"/>
          <c:order val="2"/>
          <c:tx>
            <c:strRef>
              <c:f>Campaign_Parent_cat!$D$3:$D$4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Campaign_Parent_cat!$A$5:$A$14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Campaign_Parent_cat!$D$5:$D$14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AD-4DEA-8C5B-23C11432728F}"/>
            </c:ext>
          </c:extLst>
        </c:ser>
        <c:ser>
          <c:idx val="3"/>
          <c:order val="3"/>
          <c:tx>
            <c:strRef>
              <c:f>Campaign_Parent_cat!$E$3:$E$4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Campaign_Parent_cat!$A$5:$A$14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Campaign_Parent_cat!$E$5:$E$14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AD-4DEA-8C5B-23C114327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9958239"/>
        <c:axId val="1969960735"/>
      </c:barChart>
      <c:catAx>
        <c:axId val="19699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60735"/>
        <c:crosses val="autoZero"/>
        <c:auto val="1"/>
        <c:lblAlgn val="ctr"/>
        <c:lblOffset val="100"/>
        <c:noMultiLvlLbl val="0"/>
      </c:catAx>
      <c:valAx>
        <c:axId val="19699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5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CrowdfundingBook.xlsx]Campaign_subCat!PivotTable3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  <a:r>
              <a:rPr lang="en-US" baseline="0"/>
              <a:t> </a:t>
            </a:r>
            <a:r>
              <a:rPr lang="en-US" b="0" baseline="0"/>
              <a:t>by SubCategory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Campaign_subCat!$B$4:$B$5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Campaign_subCat!$B$6:$B$30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1-40E9-A106-97BF87D5B48F}"/>
            </c:ext>
          </c:extLst>
        </c:ser>
        <c:ser>
          <c:idx val="1"/>
          <c:order val="1"/>
          <c:tx>
            <c:strRef>
              <c:f>Campaign_subCat!$C$4:$C$5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Campaign_subCat!$A$6:$A$30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Campaign_subCat!$C$6:$C$30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1-40E9-A106-97BF87D5B48F}"/>
            </c:ext>
          </c:extLst>
        </c:ser>
        <c:ser>
          <c:idx val="2"/>
          <c:order val="2"/>
          <c:tx>
            <c:strRef>
              <c:f>Campaign_subCat!$D$4:$D$5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Campaign_subCat!$A$6:$A$30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Campaign_subCat!$D$6:$D$30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1-40E9-A106-97BF87D5B48F}"/>
            </c:ext>
          </c:extLst>
        </c:ser>
        <c:ser>
          <c:idx val="3"/>
          <c:order val="3"/>
          <c:tx>
            <c:strRef>
              <c:f>Campaign_subCat!$E$4:$E$5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Campaign_subCat!$A$6:$A$30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Campaign_subCat!$E$6:$E$30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E1-40E9-A106-97BF87D5B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397839"/>
        <c:axId val="1905405743"/>
      </c:barChart>
      <c:catAx>
        <c:axId val="190539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05743"/>
        <c:crosses val="autoZero"/>
        <c:auto val="1"/>
        <c:lblAlgn val="ctr"/>
        <c:lblOffset val="100"/>
        <c:noMultiLvlLbl val="0"/>
      </c:catAx>
      <c:valAx>
        <c:axId val="19054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9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CrowdfundingBook.xlsx]Pivot_linegraph!PivotTable8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noFill/>
            <a:ln w="1587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Pivot_linegraph!$B$4:$B$5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0070C0"/>
                </a:solidFill>
              </a:ln>
              <a:effectLst/>
            </c:spPr>
          </c:marker>
          <c:cat>
            <c:strRef>
              <c:f>Pivot_linegraph!$A$6:$A$18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Pivot_linegraph!$B$6:$B$18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4-4FDE-86F0-6233F97A3317}"/>
            </c:ext>
          </c:extLst>
        </c:ser>
        <c:ser>
          <c:idx val="1"/>
          <c:order val="1"/>
          <c:tx>
            <c:strRef>
              <c:f>Pivot_linegraph!$C$4:$C$5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Pivot_linegraph!$C$6:$C$18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0-4E95-AD3E-5941E2E48A1E}"/>
            </c:ext>
          </c:extLst>
        </c:ser>
        <c:ser>
          <c:idx val="2"/>
          <c:order val="2"/>
          <c:tx>
            <c:strRef>
              <c:f>Pivot_linegraph!$D$4:$D$5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Pivot_linegraph!$A$6:$A$18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Pivot_linegraph!$D$6:$D$18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0-4E95-AD3E-5941E2E4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53759"/>
        <c:axId val="1976248767"/>
      </c:lineChart>
      <c:catAx>
        <c:axId val="197625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48767"/>
        <c:crosses val="autoZero"/>
        <c:auto val="1"/>
        <c:lblAlgn val="ctr"/>
        <c:lblOffset val="100"/>
        <c:noMultiLvlLbl val="0"/>
      </c:catAx>
      <c:valAx>
        <c:axId val="19762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5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20567">
            <a:srgbClr val="E1E8F5"/>
          </a:gs>
          <a:gs pos="47064">
            <a:srgbClr val="C6D4ED"/>
          </a:gs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rgbClr val="0070C0">
              <a:lumMod val="96000"/>
              <a:lumOff val="4000"/>
            </a:srgb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CrowdfundingBook.xlsx]Status_Year!PivotTable1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Status_Year!$B$3:$B$4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Status_Year!$A$5:$A$16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Status_Year!$B$5:$B$16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8-4EE6-9EB8-7D9A600731D3}"/>
            </c:ext>
          </c:extLst>
        </c:ser>
        <c:ser>
          <c:idx val="1"/>
          <c:order val="1"/>
          <c:tx>
            <c:strRef>
              <c:f>Status_Year!$C$3:$C$4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Status_Year!$A$5:$A$16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Status_Year!$C$5:$C$16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8-4EE6-9EB8-7D9A60073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985664"/>
        <c:axId val="1723984832"/>
      </c:lineChart>
      <c:catAx>
        <c:axId val="17239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84832"/>
        <c:crosses val="autoZero"/>
        <c:auto val="1"/>
        <c:lblAlgn val="ctr"/>
        <c:lblOffset val="100"/>
        <c:noMultiLvlLbl val="0"/>
      </c:catAx>
      <c:valAx>
        <c:axId val="17239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8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CrowdfundingBook.xlsx]Status_country!PivotTable2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  <a:r>
              <a:rPr lang="en-US" baseline="0"/>
              <a:t>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Status_country!$B$4:$B$5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Status_country!$A$6:$A$13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Status_country!$B$6:$B$13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A-49DC-9E4E-A563825C6D99}"/>
            </c:ext>
          </c:extLst>
        </c:ser>
        <c:ser>
          <c:idx val="1"/>
          <c:order val="1"/>
          <c:tx>
            <c:strRef>
              <c:f>Status_country!$C$4:$C$5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Status_country!$A$6:$A$13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Status_country!$C$6:$C$13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A-49DC-9E4E-A563825C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795760"/>
        <c:axId val="1731796176"/>
      </c:barChart>
      <c:catAx>
        <c:axId val="17317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6176"/>
        <c:crosses val="autoZero"/>
        <c:auto val="1"/>
        <c:lblAlgn val="ctr"/>
        <c:lblOffset val="100"/>
        <c:noMultiLvlLbl val="0"/>
      </c:catAx>
      <c:valAx>
        <c:axId val="17317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Outcome_Goal!$F$1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Outcome_Goal!$A$2:$A$13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F2-4039-B787-06CCEF5E20A8}"/>
            </c:ext>
          </c:extLst>
        </c:ser>
        <c:ser>
          <c:idx val="5"/>
          <c:order val="5"/>
          <c:tx>
            <c:strRef>
              <c:f>Outcome_Goal!$G$1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Outcome_Goal!$A$2:$A$13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F2-4039-B787-06CCEF5E20A8}"/>
            </c:ext>
          </c:extLst>
        </c:ser>
        <c:ser>
          <c:idx val="6"/>
          <c:order val="6"/>
          <c:tx>
            <c:strRef>
              <c:f>Outcome_Goal!$H$1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2-4039-B787-06CCEF5E2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525072"/>
        <c:axId val="1585522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Outcome_Goal!$B$1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Outcome_Goal!$A$2:$A$13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Outcome_Goal!$B$2:$B$13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F2-4039-B787-06CCEF5E20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F2-4039-B787-06CCEF5E20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F2-4039-B787-06CCEF5E20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Outcome_Goal!$E$2:$E$13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F2-4039-B787-06CCEF5E20A8}"/>
                  </c:ext>
                </c:extLst>
              </c15:ser>
            </c15:filteredLineSeries>
          </c:ext>
        </c:extLst>
      </c:lineChart>
      <c:catAx>
        <c:axId val="158552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22576"/>
        <c:crosses val="autoZero"/>
        <c:auto val="1"/>
        <c:lblAlgn val="ctr"/>
        <c:lblOffset val="100"/>
        <c:noMultiLvlLbl val="0"/>
      </c:catAx>
      <c:valAx>
        <c:axId val="15855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16669</xdr:rowOff>
    </xdr:from>
    <xdr:to>
      <xdr:col>15</xdr:col>
      <xdr:colOff>481013</xdr:colOff>
      <xdr:row>20</xdr:row>
      <xdr:rowOff>23814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B4FEF-F15E-1425-0083-3F16627A0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42861</xdr:colOff>
      <xdr:row>4</xdr:row>
      <xdr:rowOff>147638</xdr:rowOff>
    </xdr:from>
    <xdr:to>
      <xdr:col>13</xdr:col>
      <xdr:colOff>314324</xdr:colOff>
      <xdr:row>25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74935-406B-3F6A-5C73-533D9080A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145256</xdr:rowOff>
    </xdr:from>
    <xdr:to>
      <xdr:col>14</xdr:col>
      <xdr:colOff>61913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9E92D-490F-6ED6-6A11-A71E252E2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14288</xdr:colOff>
      <xdr:row>2</xdr:row>
      <xdr:rowOff>26193</xdr:rowOff>
    </xdr:from>
    <xdr:to>
      <xdr:col>14</xdr:col>
      <xdr:colOff>209777</xdr:colOff>
      <xdr:row>18</xdr:row>
      <xdr:rowOff>73705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42C4F-2BB2-DD4A-6E4B-630FF5054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633412</xdr:colOff>
      <xdr:row>1</xdr:row>
      <xdr:rowOff>150018</xdr:rowOff>
    </xdr:from>
    <xdr:to>
      <xdr:col>11</xdr:col>
      <xdr:colOff>295274</xdr:colOff>
      <xdr:row>15</xdr:row>
      <xdr:rowOff>92868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EB68D-0AFB-3DE0-BC2A-6D7C9ACF7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1061505</xdr:colOff>
      <xdr:row>13</xdr:row>
      <xdr:rowOff>170856</xdr:rowOff>
    </xdr:from>
    <xdr:to>
      <xdr:col>11</xdr:col>
      <xdr:colOff>168030</xdr:colOff>
      <xdr:row>27</xdr:row>
      <xdr:rowOff>122040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0FC10-6CAA-0F6C-B29C-60B2D74CA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nee Arjunan" refreshedDate="44817.458916203701" createdVersion="8" refreshedVersion="8" minRefreshableVersion="3" recordCount="1000" xr:uid="{13BD3F19-E8B4-4606-8EC0-B4B25425AB2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x v="0"/>
    <x v="0"/>
    <s v="CAD"/>
    <n v="1448690400"/>
    <n v="1450159200"/>
    <x v="0"/>
    <d v="2015-12-15T06:00:00"/>
    <b v="0"/>
    <b v="0"/>
    <x v="0"/>
    <x v="0"/>
    <x v="0"/>
  </r>
  <r>
    <n v="1"/>
    <s v="Odom Inc"/>
    <s v="Managed bottom-line architecture"/>
    <n v="1400"/>
    <n v="14560"/>
    <n v="1040"/>
    <x v="1"/>
    <x v="1"/>
    <x v="1"/>
    <x v="1"/>
    <s v="USD"/>
    <n v="1408424400"/>
    <n v="1408597200"/>
    <x v="1"/>
    <d v="2014-08-21T05:00: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x v="2"/>
    <x v="2"/>
    <x v="2"/>
    <s v="AUD"/>
    <n v="1384668000"/>
    <n v="1384840800"/>
    <x v="2"/>
    <d v="2013-11-19T06:00: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x v="3"/>
    <x v="3"/>
    <x v="1"/>
    <s v="USD"/>
    <n v="1565499600"/>
    <n v="1568955600"/>
    <x v="3"/>
    <d v="2019-09-20T05:00:00"/>
    <b v="0"/>
    <b v="0"/>
    <x v="1"/>
    <x v="1"/>
    <x v="1"/>
  </r>
  <r>
    <n v="4"/>
    <s v="Larson-Little"/>
    <s v="Proactive foreground core"/>
    <n v="7600"/>
    <n v="5265"/>
    <n v="69.276315789473685"/>
    <x v="0"/>
    <x v="4"/>
    <x v="4"/>
    <x v="1"/>
    <s v="USD"/>
    <n v="1547964000"/>
    <n v="1548309600"/>
    <x v="4"/>
    <d v="2019-01-24T06:00:00"/>
    <b v="0"/>
    <b v="0"/>
    <x v="3"/>
    <x v="3"/>
    <x v="3"/>
  </r>
  <r>
    <n v="5"/>
    <s v="Harris Group"/>
    <s v="Open-source optimizing database"/>
    <n v="7600"/>
    <n v="13195"/>
    <n v="173.61842105263159"/>
    <x v="1"/>
    <x v="5"/>
    <x v="5"/>
    <x v="3"/>
    <s v="DKK"/>
    <n v="1346130000"/>
    <n v="1347080400"/>
    <x v="5"/>
    <d v="2012-09-08T05:00: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x v="6"/>
    <x v="6"/>
    <x v="4"/>
    <s v="GBP"/>
    <n v="1505278800"/>
    <n v="1505365200"/>
    <x v="6"/>
    <d v="2017-09-14T05:00:00"/>
    <b v="0"/>
    <b v="0"/>
    <x v="4"/>
    <x v="4"/>
    <x v="4"/>
  </r>
  <r>
    <n v="7"/>
    <s v="Carter-Guzman"/>
    <s v="Centralized cohesive challenge"/>
    <n v="4500"/>
    <n v="14741"/>
    <n v="327.57777777777778"/>
    <x v="1"/>
    <x v="7"/>
    <x v="7"/>
    <x v="3"/>
    <s v="DKK"/>
    <n v="1439442000"/>
    <n v="1439614800"/>
    <x v="7"/>
    <d v="2015-08-15T05:00:00"/>
    <b v="0"/>
    <b v="0"/>
    <x v="3"/>
    <x v="3"/>
    <x v="3"/>
  </r>
  <r>
    <n v="8"/>
    <s v="Nunez-Richards"/>
    <s v="Exclusive attitude-oriented intranet"/>
    <n v="110100"/>
    <n v="21946"/>
    <n v="19.932788374205266"/>
    <x v="2"/>
    <x v="8"/>
    <x v="8"/>
    <x v="3"/>
    <s v="DKK"/>
    <n v="1281330000"/>
    <n v="1281502800"/>
    <x v="8"/>
    <d v="2010-08-11T05:00:00"/>
    <b v="0"/>
    <b v="0"/>
    <x v="3"/>
    <x v="3"/>
    <x v="3"/>
  </r>
  <r>
    <n v="9"/>
    <s v="Rangel, Holt and Jones"/>
    <s v="Open-source fresh-thinking model"/>
    <n v="6200"/>
    <n v="3208"/>
    <n v="51.741935483870968"/>
    <x v="0"/>
    <x v="9"/>
    <x v="9"/>
    <x v="1"/>
    <s v="USD"/>
    <n v="1379566800"/>
    <n v="1383804000"/>
    <x v="9"/>
    <d v="2013-11-07T06:00:00"/>
    <b v="0"/>
    <b v="0"/>
    <x v="5"/>
    <x v="1"/>
    <x v="5"/>
  </r>
  <r>
    <n v="10"/>
    <s v="Green Ltd"/>
    <s v="Monitored empowering installation"/>
    <n v="5200"/>
    <n v="13838"/>
    <n v="266.11538461538464"/>
    <x v="1"/>
    <x v="10"/>
    <x v="10"/>
    <x v="1"/>
    <s v="USD"/>
    <n v="1281762000"/>
    <n v="1285909200"/>
    <x v="10"/>
    <d v="2010-10-01T05:00: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x v="11"/>
    <x v="11"/>
    <x v="1"/>
    <s v="USD"/>
    <n v="1285045200"/>
    <n v="1285563600"/>
    <x v="11"/>
    <d v="2010-09-27T05:00:00"/>
    <b v="0"/>
    <b v="1"/>
    <x v="3"/>
    <x v="3"/>
    <x v="3"/>
  </r>
  <r>
    <n v="12"/>
    <s v="Kim Ltd"/>
    <s v="Assimilated hybrid intranet"/>
    <n v="6300"/>
    <n v="5629"/>
    <n v="89.349206349206341"/>
    <x v="0"/>
    <x v="12"/>
    <x v="12"/>
    <x v="1"/>
    <s v="USD"/>
    <n v="1571720400"/>
    <n v="1572411600"/>
    <x v="12"/>
    <d v="2019-10-30T05:00: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x v="13"/>
    <x v="13"/>
    <x v="1"/>
    <s v="USD"/>
    <n v="1465621200"/>
    <n v="1466658000"/>
    <x v="13"/>
    <d v="2016-06-23T05:00: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x v="14"/>
    <x v="14"/>
    <x v="1"/>
    <s v="USD"/>
    <n v="1331013600"/>
    <n v="1333342800"/>
    <x v="14"/>
    <d v="2012-04-02T05:00: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x v="15"/>
    <x v="15"/>
    <x v="1"/>
    <s v="USD"/>
    <n v="1575957600"/>
    <n v="1576303200"/>
    <x v="15"/>
    <d v="2019-12-14T06:00:00"/>
    <b v="0"/>
    <b v="0"/>
    <x v="8"/>
    <x v="2"/>
    <x v="8"/>
  </r>
  <r>
    <n v="16"/>
    <s v="Hines Inc"/>
    <s v="Cross-platform systemic adapter"/>
    <n v="1700"/>
    <n v="11041"/>
    <n v="649.47058823529414"/>
    <x v="1"/>
    <x v="16"/>
    <x v="16"/>
    <x v="1"/>
    <s v="USD"/>
    <n v="1390370400"/>
    <n v="1392271200"/>
    <x v="16"/>
    <d v="2014-02-13T06:00:00"/>
    <b v="0"/>
    <b v="0"/>
    <x v="9"/>
    <x v="5"/>
    <x v="9"/>
  </r>
  <r>
    <n v="17"/>
    <s v="Cochran-Nguyen"/>
    <s v="Seamless 4thgeneration methodology"/>
    <n v="84600"/>
    <n v="134845"/>
    <n v="159.39125295508273"/>
    <x v="1"/>
    <x v="17"/>
    <x v="17"/>
    <x v="1"/>
    <s v="USD"/>
    <n v="1294812000"/>
    <n v="1294898400"/>
    <x v="17"/>
    <d v="2011-01-13T06:00:00"/>
    <b v="0"/>
    <b v="0"/>
    <x v="10"/>
    <x v="4"/>
    <x v="10"/>
  </r>
  <r>
    <n v="18"/>
    <s v="Johnson-Gould"/>
    <s v="Exclusive needs-based adapter"/>
    <n v="9100"/>
    <n v="6089"/>
    <n v="66.912087912087912"/>
    <x v="3"/>
    <x v="18"/>
    <x v="18"/>
    <x v="1"/>
    <s v="USD"/>
    <n v="1536382800"/>
    <n v="1537074000"/>
    <x v="18"/>
    <d v="2018-09-16T05:00:00"/>
    <b v="0"/>
    <b v="0"/>
    <x v="3"/>
    <x v="3"/>
    <x v="3"/>
  </r>
  <r>
    <n v="19"/>
    <s v="Perez-Hess"/>
    <s v="Down-sized cohesive archive"/>
    <n v="62500"/>
    <n v="30331"/>
    <n v="48.529600000000002"/>
    <x v="0"/>
    <x v="19"/>
    <x v="19"/>
    <x v="1"/>
    <s v="USD"/>
    <n v="1551679200"/>
    <n v="1553490000"/>
    <x v="19"/>
    <d v="2019-03-25T05:00: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x v="20"/>
    <x v="20"/>
    <x v="1"/>
    <s v="USD"/>
    <n v="1406523600"/>
    <n v="1406523600"/>
    <x v="20"/>
    <d v="2014-07-28T05:00:00"/>
    <b v="0"/>
    <b v="0"/>
    <x v="6"/>
    <x v="4"/>
    <x v="6"/>
  </r>
  <r>
    <n v="21"/>
    <s v="Simmons-Reynolds"/>
    <s v="Re-engineered intangible definition"/>
    <n v="94000"/>
    <n v="38533"/>
    <n v="40.992553191489364"/>
    <x v="0"/>
    <x v="21"/>
    <x v="21"/>
    <x v="1"/>
    <s v="USD"/>
    <n v="1313384400"/>
    <n v="1316322000"/>
    <x v="21"/>
    <d v="2011-09-18T05:00:00"/>
    <b v="0"/>
    <b v="0"/>
    <x v="3"/>
    <x v="3"/>
    <x v="3"/>
  </r>
  <r>
    <n v="22"/>
    <s v="Collier Inc"/>
    <s v="Enhanced dynamic definition"/>
    <n v="59100"/>
    <n v="75690"/>
    <n v="128.07106598984771"/>
    <x v="1"/>
    <x v="22"/>
    <x v="22"/>
    <x v="1"/>
    <s v="USD"/>
    <n v="1522731600"/>
    <n v="1524027600"/>
    <x v="22"/>
    <d v="2018-04-18T05:00:00"/>
    <b v="0"/>
    <b v="0"/>
    <x v="3"/>
    <x v="3"/>
    <x v="3"/>
  </r>
  <r>
    <n v="23"/>
    <s v="Gray-Jenkins"/>
    <s v="Devolved next generation adapter"/>
    <n v="4500"/>
    <n v="14942"/>
    <n v="332.04444444444448"/>
    <x v="1"/>
    <x v="23"/>
    <x v="23"/>
    <x v="4"/>
    <s v="GBP"/>
    <n v="1550124000"/>
    <n v="1554699600"/>
    <x v="23"/>
    <d v="2019-04-08T05:00: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x v="24"/>
    <x v="24"/>
    <x v="1"/>
    <s v="USD"/>
    <n v="1403326800"/>
    <n v="1403499600"/>
    <x v="24"/>
    <d v="2014-06-23T05:00: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x v="25"/>
    <x v="25"/>
    <x v="1"/>
    <s v="USD"/>
    <n v="1305694800"/>
    <n v="1307422800"/>
    <x v="25"/>
    <d v="2011-06-07T05:00: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x v="26"/>
    <x v="26"/>
    <x v="1"/>
    <s v="USD"/>
    <n v="1533013200"/>
    <n v="1535346000"/>
    <x v="26"/>
    <d v="2018-08-27T05:00:00"/>
    <b v="0"/>
    <b v="0"/>
    <x v="3"/>
    <x v="3"/>
    <x v="3"/>
  </r>
  <r>
    <n v="27"/>
    <s v="Best, Carr and Williams"/>
    <s v="Diverse transitional migration"/>
    <n v="2000"/>
    <n v="1599"/>
    <n v="79.95"/>
    <x v="0"/>
    <x v="27"/>
    <x v="27"/>
    <x v="1"/>
    <s v="USD"/>
    <n v="1443848400"/>
    <n v="1444539600"/>
    <x v="27"/>
    <d v="2015-10-11T05:00: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x v="28"/>
    <x v="28"/>
    <x v="1"/>
    <s v="USD"/>
    <n v="1265695200"/>
    <n v="1267682400"/>
    <x v="28"/>
    <d v="2010-03-04T06:00: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x v="29"/>
    <x v="29"/>
    <x v="5"/>
    <s v="CHF"/>
    <n v="1532062800"/>
    <n v="1535518800"/>
    <x v="29"/>
    <d v="2018-08-29T05:00:00"/>
    <b v="0"/>
    <b v="0"/>
    <x v="12"/>
    <x v="4"/>
    <x v="12"/>
  </r>
  <r>
    <n v="30"/>
    <s v="Clark-Cooke"/>
    <s v="Down-sized analyzing challenge"/>
    <n v="9000"/>
    <n v="14455"/>
    <n v="160.61111111111111"/>
    <x v="1"/>
    <x v="30"/>
    <x v="30"/>
    <x v="1"/>
    <s v="USD"/>
    <n v="1558674000"/>
    <n v="1559106000"/>
    <x v="30"/>
    <d v="2019-05-29T05:00:00"/>
    <b v="0"/>
    <b v="0"/>
    <x v="10"/>
    <x v="4"/>
    <x v="10"/>
  </r>
  <r>
    <n v="31"/>
    <s v="Schroeder Ltd"/>
    <s v="Progressive needs-based focus group"/>
    <n v="3500"/>
    <n v="10850"/>
    <n v="310"/>
    <x v="1"/>
    <x v="31"/>
    <x v="31"/>
    <x v="4"/>
    <s v="GBP"/>
    <n v="1451973600"/>
    <n v="1454392800"/>
    <x v="31"/>
    <d v="2016-02-02T06:00:00"/>
    <b v="0"/>
    <b v="0"/>
    <x v="11"/>
    <x v="6"/>
    <x v="11"/>
  </r>
  <r>
    <n v="32"/>
    <s v="Jackson PLC"/>
    <s v="Ergonomic 6thgeneration success"/>
    <n v="101000"/>
    <n v="87676"/>
    <n v="86.807920792079202"/>
    <x v="0"/>
    <x v="32"/>
    <x v="32"/>
    <x v="6"/>
    <s v="EUR"/>
    <n v="1515564000"/>
    <n v="1517896800"/>
    <x v="32"/>
    <d v="2018-02-06T06:00: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x v="33"/>
    <x v="33"/>
    <x v="1"/>
    <s v="USD"/>
    <n v="1412485200"/>
    <n v="1415685600"/>
    <x v="33"/>
    <d v="2014-11-11T06:00: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x v="34"/>
    <x v="34"/>
    <x v="1"/>
    <s v="USD"/>
    <n v="1490245200"/>
    <n v="1490677200"/>
    <x v="34"/>
    <d v="2017-03-28T05:00:00"/>
    <b v="0"/>
    <b v="0"/>
    <x v="4"/>
    <x v="4"/>
    <x v="4"/>
  </r>
  <r>
    <n v="35"/>
    <s v="Mitchell and Sons"/>
    <s v="Synergized intangible challenge"/>
    <n v="125500"/>
    <n v="188628"/>
    <n v="150.30119521912351"/>
    <x v="1"/>
    <x v="35"/>
    <x v="35"/>
    <x v="3"/>
    <s v="DKK"/>
    <n v="1547877600"/>
    <n v="1551506400"/>
    <x v="35"/>
    <d v="2019-03-02T06:00:00"/>
    <b v="0"/>
    <b v="1"/>
    <x v="6"/>
    <x v="4"/>
    <x v="6"/>
  </r>
  <r>
    <n v="36"/>
    <s v="Jackson-Lewis"/>
    <s v="Monitored multi-state encryption"/>
    <n v="700"/>
    <n v="1101"/>
    <n v="157.28571428571431"/>
    <x v="1"/>
    <x v="36"/>
    <x v="36"/>
    <x v="1"/>
    <s v="USD"/>
    <n v="1298700000"/>
    <n v="1300856400"/>
    <x v="36"/>
    <d v="2011-03-23T05:00: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x v="37"/>
    <x v="37"/>
    <x v="1"/>
    <s v="USD"/>
    <n v="1570338000"/>
    <n v="1573192800"/>
    <x v="37"/>
    <d v="2019-11-08T06:00:00"/>
    <b v="0"/>
    <b v="1"/>
    <x v="13"/>
    <x v="5"/>
    <x v="13"/>
  </r>
  <r>
    <n v="38"/>
    <s v="Maldonado-Gonzalez"/>
    <s v="Digitized client-driven database"/>
    <n v="3100"/>
    <n v="10085"/>
    <n v="325.32258064516128"/>
    <x v="1"/>
    <x v="38"/>
    <x v="38"/>
    <x v="1"/>
    <s v="USD"/>
    <n v="1287378000"/>
    <n v="1287810000"/>
    <x v="38"/>
    <d v="2010-10-23T05:00:00"/>
    <b v="0"/>
    <b v="0"/>
    <x v="14"/>
    <x v="7"/>
    <x v="14"/>
  </r>
  <r>
    <n v="39"/>
    <s v="Kim-Rice"/>
    <s v="Organized bi-directional function"/>
    <n v="9900"/>
    <n v="5027"/>
    <n v="50.777777777777779"/>
    <x v="0"/>
    <x v="39"/>
    <x v="39"/>
    <x v="3"/>
    <s v="DKK"/>
    <n v="1361772000"/>
    <n v="1362978000"/>
    <x v="39"/>
    <d v="2013-03-11T05:00:00"/>
    <b v="0"/>
    <b v="0"/>
    <x v="3"/>
    <x v="3"/>
    <x v="3"/>
  </r>
  <r>
    <n v="40"/>
    <s v="Garcia, Garcia and Lopez"/>
    <s v="Reduced stable middleware"/>
    <n v="8800"/>
    <n v="14878"/>
    <n v="169.06818181818181"/>
    <x v="1"/>
    <x v="40"/>
    <x v="40"/>
    <x v="1"/>
    <s v="USD"/>
    <n v="1275714000"/>
    <n v="1277355600"/>
    <x v="40"/>
    <d v="2010-06-24T05:00:00"/>
    <b v="0"/>
    <b v="1"/>
    <x v="8"/>
    <x v="2"/>
    <x v="8"/>
  </r>
  <r>
    <n v="41"/>
    <s v="Watts Group"/>
    <s v="Universal 5thgeneration neural-net"/>
    <n v="5600"/>
    <n v="11924"/>
    <n v="212.92857142857144"/>
    <x v="1"/>
    <x v="41"/>
    <x v="41"/>
    <x v="6"/>
    <s v="EUR"/>
    <n v="1346734800"/>
    <n v="1348981200"/>
    <x v="41"/>
    <d v="2012-09-30T05:00:00"/>
    <b v="0"/>
    <b v="1"/>
    <x v="1"/>
    <x v="1"/>
    <x v="1"/>
  </r>
  <r>
    <n v="42"/>
    <s v="Werner-Bryant"/>
    <s v="Virtual uniform frame"/>
    <n v="1800"/>
    <n v="7991"/>
    <n v="443.94444444444446"/>
    <x v="1"/>
    <x v="42"/>
    <x v="42"/>
    <x v="1"/>
    <s v="USD"/>
    <n v="1309755600"/>
    <n v="1310533200"/>
    <x v="42"/>
    <d v="2011-07-13T05:00:00"/>
    <b v="0"/>
    <b v="0"/>
    <x v="0"/>
    <x v="0"/>
    <x v="0"/>
  </r>
  <r>
    <n v="43"/>
    <s v="Schmitt-Mendoza"/>
    <s v="Profound explicit paradigm"/>
    <n v="90200"/>
    <n v="167717"/>
    <n v="185.9390243902439"/>
    <x v="1"/>
    <x v="43"/>
    <x v="43"/>
    <x v="1"/>
    <s v="USD"/>
    <n v="1406178000"/>
    <n v="1407560400"/>
    <x v="43"/>
    <d v="2014-08-09T05:00:00"/>
    <b v="0"/>
    <b v="0"/>
    <x v="15"/>
    <x v="5"/>
    <x v="15"/>
  </r>
  <r>
    <n v="44"/>
    <s v="Reid-Mccullough"/>
    <s v="Visionary real-time groupware"/>
    <n v="1600"/>
    <n v="10541"/>
    <n v="658.8125"/>
    <x v="1"/>
    <x v="13"/>
    <x v="44"/>
    <x v="3"/>
    <s v="DKK"/>
    <n v="1552798800"/>
    <n v="1552885200"/>
    <x v="44"/>
    <d v="2019-03-18T05:00: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x v="44"/>
    <x v="45"/>
    <x v="1"/>
    <s v="USD"/>
    <n v="1478062800"/>
    <n v="1479362400"/>
    <x v="45"/>
    <d v="2016-11-17T06:00: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x v="45"/>
    <x v="46"/>
    <x v="1"/>
    <s v="USD"/>
    <n v="1278565200"/>
    <n v="1280552400"/>
    <x v="46"/>
    <d v="2010-07-31T05:00:00"/>
    <b v="0"/>
    <b v="0"/>
    <x v="1"/>
    <x v="1"/>
    <x v="1"/>
  </r>
  <r>
    <n v="47"/>
    <s v="Bennett and Sons"/>
    <s v="Function-based multi-state software"/>
    <n v="1500"/>
    <n v="7129"/>
    <n v="475.26666666666665"/>
    <x v="1"/>
    <x v="46"/>
    <x v="47"/>
    <x v="1"/>
    <s v="USD"/>
    <n v="1396069200"/>
    <n v="1398661200"/>
    <x v="47"/>
    <d v="2014-04-28T05:00:00"/>
    <b v="0"/>
    <b v="0"/>
    <x v="3"/>
    <x v="3"/>
    <x v="3"/>
  </r>
  <r>
    <n v="48"/>
    <s v="Lamb Inc"/>
    <s v="Optimized leadingedge concept"/>
    <n v="33300"/>
    <n v="128862"/>
    <n v="386.97297297297297"/>
    <x v="1"/>
    <x v="47"/>
    <x v="48"/>
    <x v="1"/>
    <s v="USD"/>
    <n v="1435208400"/>
    <n v="1436245200"/>
    <x v="48"/>
    <d v="2015-07-07T05:00:00"/>
    <b v="0"/>
    <b v="0"/>
    <x v="3"/>
    <x v="3"/>
    <x v="3"/>
  </r>
  <r>
    <n v="49"/>
    <s v="Casey-Kelly"/>
    <s v="Sharable holistic interface"/>
    <n v="7200"/>
    <n v="13653"/>
    <n v="189.625"/>
    <x v="1"/>
    <x v="48"/>
    <x v="49"/>
    <x v="1"/>
    <s v="USD"/>
    <n v="1571547600"/>
    <n v="1575439200"/>
    <x v="49"/>
    <d v="2019-12-04T06:00:00"/>
    <b v="0"/>
    <b v="0"/>
    <x v="1"/>
    <x v="1"/>
    <x v="1"/>
  </r>
  <r>
    <n v="50"/>
    <s v="Jones, Taylor and Moore"/>
    <s v="Down-sized system-worthy secured line"/>
    <n v="100"/>
    <n v="2"/>
    <n v="2"/>
    <x v="0"/>
    <x v="49"/>
    <x v="50"/>
    <x v="6"/>
    <s v="EUR"/>
    <n v="1375333200"/>
    <n v="1377752400"/>
    <x v="50"/>
    <d v="2013-08-29T05:00: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x v="50"/>
    <x v="51"/>
    <x v="4"/>
    <s v="GBP"/>
    <n v="1332824400"/>
    <n v="1334206800"/>
    <x v="51"/>
    <d v="2012-04-12T05:00: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x v="51"/>
    <x v="52"/>
    <x v="1"/>
    <s v="USD"/>
    <n v="1284526800"/>
    <n v="1284872400"/>
    <x v="52"/>
    <d v="2010-09-19T05:00:00"/>
    <b v="0"/>
    <b v="0"/>
    <x v="3"/>
    <x v="3"/>
    <x v="3"/>
  </r>
  <r>
    <n v="53"/>
    <s v="Smith-Jones"/>
    <s v="Reverse-engineered static concept"/>
    <n v="8800"/>
    <n v="12356"/>
    <n v="140.40909090909091"/>
    <x v="1"/>
    <x v="52"/>
    <x v="53"/>
    <x v="1"/>
    <s v="USD"/>
    <n v="1400562000"/>
    <n v="1403931600"/>
    <x v="53"/>
    <d v="2014-06-28T05:00:00"/>
    <b v="0"/>
    <b v="0"/>
    <x v="6"/>
    <x v="4"/>
    <x v="6"/>
  </r>
  <r>
    <n v="54"/>
    <s v="Roy PLC"/>
    <s v="Multi-channeled neutral customer loyalty"/>
    <n v="6000"/>
    <n v="5392"/>
    <n v="89.86666666666666"/>
    <x v="0"/>
    <x v="53"/>
    <x v="54"/>
    <x v="1"/>
    <s v="USD"/>
    <n v="1520748000"/>
    <n v="1521262800"/>
    <x v="54"/>
    <d v="2018-03-17T05:00: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x v="54"/>
    <x v="55"/>
    <x v="1"/>
    <s v="USD"/>
    <n v="1532926800"/>
    <n v="1533358800"/>
    <x v="55"/>
    <d v="2018-08-04T05:00: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x v="55"/>
    <x v="56"/>
    <x v="1"/>
    <s v="USD"/>
    <n v="1420869600"/>
    <n v="1421474400"/>
    <x v="56"/>
    <d v="2015-01-17T06:00: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x v="56"/>
    <x v="57"/>
    <x v="1"/>
    <s v="USD"/>
    <n v="1504242000"/>
    <n v="1505278800"/>
    <x v="57"/>
    <d v="2017-09-13T05:00:00"/>
    <b v="0"/>
    <b v="0"/>
    <x v="11"/>
    <x v="6"/>
    <x v="11"/>
  </r>
  <r>
    <n v="58"/>
    <s v="Anderson-Perez"/>
    <s v="Expanded 3rdgeneration strategy"/>
    <n v="2700"/>
    <n v="6132"/>
    <n v="227.11111111111114"/>
    <x v="1"/>
    <x v="57"/>
    <x v="58"/>
    <x v="1"/>
    <s v="USD"/>
    <n v="1442811600"/>
    <n v="1443934800"/>
    <x v="58"/>
    <d v="2015-10-04T05:00:00"/>
    <b v="0"/>
    <b v="0"/>
    <x v="3"/>
    <x v="3"/>
    <x v="3"/>
  </r>
  <r>
    <n v="59"/>
    <s v="Wright, Fox and Marks"/>
    <s v="Assimilated real-time support"/>
    <n v="1400"/>
    <n v="3851"/>
    <n v="275.07142857142861"/>
    <x v="1"/>
    <x v="58"/>
    <x v="59"/>
    <x v="1"/>
    <s v="USD"/>
    <n v="1497243600"/>
    <n v="1498539600"/>
    <x v="59"/>
    <d v="2017-06-27T05:00:00"/>
    <b v="0"/>
    <b v="1"/>
    <x v="3"/>
    <x v="3"/>
    <x v="3"/>
  </r>
  <r>
    <n v="60"/>
    <s v="Crawford-Peters"/>
    <s v="User-centric regional database"/>
    <n v="94200"/>
    <n v="135997"/>
    <n v="144.37048832271762"/>
    <x v="1"/>
    <x v="59"/>
    <x v="60"/>
    <x v="0"/>
    <s v="CAD"/>
    <n v="1342501200"/>
    <n v="1342760400"/>
    <x v="60"/>
    <d v="2012-07-20T05:00: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x v="60"/>
    <x v="61"/>
    <x v="0"/>
    <s v="CAD"/>
    <n v="1298268000"/>
    <n v="1301720400"/>
    <x v="61"/>
    <d v="2011-04-02T05:00:00"/>
    <b v="0"/>
    <b v="0"/>
    <x v="3"/>
    <x v="3"/>
    <x v="3"/>
  </r>
  <r>
    <n v="62"/>
    <s v="Sparks-West"/>
    <s v="Organized incremental standardization"/>
    <n v="2000"/>
    <n v="14452"/>
    <n v="722.6"/>
    <x v="1"/>
    <x v="61"/>
    <x v="62"/>
    <x v="1"/>
    <s v="USD"/>
    <n v="1433480400"/>
    <n v="1433566800"/>
    <x v="62"/>
    <d v="2015-06-06T05:00: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x v="62"/>
    <x v="63"/>
    <x v="1"/>
    <s v="USD"/>
    <n v="1493355600"/>
    <n v="1493874000"/>
    <x v="63"/>
    <d v="2017-05-04T05:00:00"/>
    <b v="0"/>
    <b v="0"/>
    <x v="3"/>
    <x v="3"/>
    <x v="3"/>
  </r>
  <r>
    <n v="64"/>
    <s v="Mosley-Gilbert"/>
    <s v="Vision-oriented logistical intranet"/>
    <n v="2800"/>
    <n v="2734"/>
    <n v="97.642857142857139"/>
    <x v="0"/>
    <x v="63"/>
    <x v="64"/>
    <x v="1"/>
    <s v="USD"/>
    <n v="1530507600"/>
    <n v="1531803600"/>
    <x v="64"/>
    <d v="2018-07-17T05:00:00"/>
    <b v="0"/>
    <b v="1"/>
    <x v="2"/>
    <x v="2"/>
    <x v="2"/>
  </r>
  <r>
    <n v="65"/>
    <s v="Berry-Boyer"/>
    <s v="Mandatory incremental projection"/>
    <n v="6100"/>
    <n v="14405"/>
    <n v="236.14754098360655"/>
    <x v="1"/>
    <x v="64"/>
    <x v="65"/>
    <x v="1"/>
    <s v="USD"/>
    <n v="1296108000"/>
    <n v="1296712800"/>
    <x v="65"/>
    <d v="2011-02-03T06:00:00"/>
    <b v="0"/>
    <b v="0"/>
    <x v="3"/>
    <x v="3"/>
    <x v="3"/>
  </r>
  <r>
    <n v="66"/>
    <s v="Sanders-Allen"/>
    <s v="Grass-roots needs-based encryption"/>
    <n v="2900"/>
    <n v="1307"/>
    <n v="45.068965517241381"/>
    <x v="0"/>
    <x v="65"/>
    <x v="66"/>
    <x v="1"/>
    <s v="USD"/>
    <n v="1428469200"/>
    <n v="1428901200"/>
    <x v="66"/>
    <d v="2015-04-13T05:00:00"/>
    <b v="0"/>
    <b v="1"/>
    <x v="3"/>
    <x v="3"/>
    <x v="3"/>
  </r>
  <r>
    <n v="67"/>
    <s v="Lopez Inc"/>
    <s v="Team-oriented 6thgeneration middleware"/>
    <n v="72600"/>
    <n v="117892"/>
    <n v="162.38567493112947"/>
    <x v="1"/>
    <x v="66"/>
    <x v="67"/>
    <x v="4"/>
    <s v="GBP"/>
    <n v="1264399200"/>
    <n v="1264831200"/>
    <x v="67"/>
    <d v="2010-01-30T06:00:00"/>
    <b v="0"/>
    <b v="1"/>
    <x v="8"/>
    <x v="2"/>
    <x v="8"/>
  </r>
  <r>
    <n v="68"/>
    <s v="Moreno-Turner"/>
    <s v="Inverse multi-tasking installation"/>
    <n v="5700"/>
    <n v="14508"/>
    <n v="254.52631578947367"/>
    <x v="1"/>
    <x v="67"/>
    <x v="68"/>
    <x v="6"/>
    <s v="EUR"/>
    <n v="1501131600"/>
    <n v="1505192400"/>
    <x v="68"/>
    <d v="2017-09-12T05:00:00"/>
    <b v="0"/>
    <b v="1"/>
    <x v="3"/>
    <x v="3"/>
    <x v="3"/>
  </r>
  <r>
    <n v="69"/>
    <s v="Jones-Watson"/>
    <s v="Switchable disintermediate moderator"/>
    <n v="7900"/>
    <n v="1901"/>
    <n v="24.063291139240505"/>
    <x v="3"/>
    <x v="68"/>
    <x v="69"/>
    <x v="1"/>
    <s v="USD"/>
    <n v="1292738400"/>
    <n v="1295676000"/>
    <x v="69"/>
    <d v="2011-01-22T06:00:00"/>
    <b v="0"/>
    <b v="0"/>
    <x v="3"/>
    <x v="3"/>
    <x v="3"/>
  </r>
  <r>
    <n v="70"/>
    <s v="Barker Inc"/>
    <s v="Re-engineered 24/7 task-force"/>
    <n v="128000"/>
    <n v="158389"/>
    <n v="123.74140625000001"/>
    <x v="1"/>
    <x v="69"/>
    <x v="70"/>
    <x v="6"/>
    <s v="EUR"/>
    <n v="1288674000"/>
    <n v="1292911200"/>
    <x v="70"/>
    <d v="2010-12-21T06:00: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x v="70"/>
    <x v="71"/>
    <x v="1"/>
    <s v="USD"/>
    <n v="1575093600"/>
    <n v="1575439200"/>
    <x v="71"/>
    <d v="2019-12-04T06:00:00"/>
    <b v="0"/>
    <b v="0"/>
    <x v="3"/>
    <x v="3"/>
    <x v="3"/>
  </r>
  <r>
    <n v="72"/>
    <s v="Hampton, Lewis and Ray"/>
    <s v="Seamless coherent parallelism"/>
    <n v="600"/>
    <n v="4022"/>
    <n v="670.33333333333326"/>
    <x v="1"/>
    <x v="71"/>
    <x v="72"/>
    <x v="1"/>
    <s v="USD"/>
    <n v="1435726800"/>
    <n v="1438837200"/>
    <x v="72"/>
    <d v="2015-08-06T05:00: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x v="39"/>
    <x v="73"/>
    <x v="1"/>
    <s v="USD"/>
    <n v="1480226400"/>
    <n v="1480485600"/>
    <x v="73"/>
    <d v="2016-11-30T06:00:00"/>
    <b v="0"/>
    <b v="0"/>
    <x v="17"/>
    <x v="1"/>
    <x v="17"/>
  </r>
  <r>
    <n v="74"/>
    <s v="Davis-Michael"/>
    <s v="Progressive tertiary framework"/>
    <n v="3900"/>
    <n v="4776"/>
    <n v="122.46153846153847"/>
    <x v="1"/>
    <x v="72"/>
    <x v="74"/>
    <x v="4"/>
    <s v="GBP"/>
    <n v="1459054800"/>
    <n v="1459141200"/>
    <x v="74"/>
    <d v="2016-03-28T05:00: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x v="73"/>
    <x v="75"/>
    <x v="1"/>
    <s v="USD"/>
    <n v="1531630800"/>
    <n v="1532322000"/>
    <x v="75"/>
    <d v="2018-07-23T05:00: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x v="74"/>
    <x v="76"/>
    <x v="1"/>
    <s v="USD"/>
    <n v="1421992800"/>
    <n v="1426222800"/>
    <x v="76"/>
    <d v="2015-03-13T05:00:00"/>
    <b v="1"/>
    <b v="1"/>
    <x v="3"/>
    <x v="3"/>
    <x v="3"/>
  </r>
  <r>
    <n v="77"/>
    <s v="Acevedo-Huffman"/>
    <s v="Pre-emptive impactful model"/>
    <n v="9500"/>
    <n v="4460"/>
    <n v="46.94736842105263"/>
    <x v="0"/>
    <x v="75"/>
    <x v="77"/>
    <x v="1"/>
    <s v="USD"/>
    <n v="1285563600"/>
    <n v="1286773200"/>
    <x v="77"/>
    <d v="2010-10-11T05:00: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x v="76"/>
    <x v="78"/>
    <x v="1"/>
    <s v="USD"/>
    <n v="1523854800"/>
    <n v="1523941200"/>
    <x v="78"/>
    <d v="2018-04-17T05:00:00"/>
    <b v="0"/>
    <b v="0"/>
    <x v="18"/>
    <x v="5"/>
    <x v="18"/>
  </r>
  <r>
    <n v="79"/>
    <s v="Soto LLC"/>
    <s v="Triple-buffered reciprocal project"/>
    <n v="57800"/>
    <n v="40228"/>
    <n v="69.598615916955026"/>
    <x v="0"/>
    <x v="77"/>
    <x v="79"/>
    <x v="1"/>
    <s v="USD"/>
    <n v="1529125200"/>
    <n v="1529557200"/>
    <x v="79"/>
    <d v="2018-06-21T05:00: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x v="78"/>
    <x v="80"/>
    <x v="1"/>
    <s v="USD"/>
    <n v="1503982800"/>
    <n v="1506574800"/>
    <x v="80"/>
    <d v="2017-09-28T05:00: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x v="79"/>
    <x v="81"/>
    <x v="1"/>
    <s v="USD"/>
    <n v="1511416800"/>
    <n v="1513576800"/>
    <x v="81"/>
    <d v="2017-12-18T06:00:00"/>
    <b v="0"/>
    <b v="0"/>
    <x v="1"/>
    <x v="1"/>
    <x v="1"/>
  </r>
  <r>
    <n v="82"/>
    <s v="Porter-George"/>
    <s v="Reactive content-based framework"/>
    <n v="1000"/>
    <n v="14973"/>
    <n v="1497.3000000000002"/>
    <x v="1"/>
    <x v="80"/>
    <x v="82"/>
    <x v="4"/>
    <s v="GBP"/>
    <n v="1547704800"/>
    <n v="1548309600"/>
    <x v="82"/>
    <d v="2019-01-24T06:00:00"/>
    <b v="0"/>
    <b v="1"/>
    <x v="11"/>
    <x v="6"/>
    <x v="11"/>
  </r>
  <r>
    <n v="83"/>
    <s v="Fitzgerald PLC"/>
    <s v="Realigned user-facing concept"/>
    <n v="106400"/>
    <n v="39996"/>
    <n v="37.590225563909776"/>
    <x v="0"/>
    <x v="81"/>
    <x v="83"/>
    <x v="1"/>
    <s v="USD"/>
    <n v="1469682000"/>
    <n v="1471582800"/>
    <x v="83"/>
    <d v="2016-08-19T05:00: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x v="82"/>
    <x v="84"/>
    <x v="1"/>
    <s v="USD"/>
    <n v="1343451600"/>
    <n v="1344315600"/>
    <x v="84"/>
    <d v="2012-08-07T05:00: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x v="83"/>
    <x v="85"/>
    <x v="2"/>
    <s v="AUD"/>
    <n v="1315717200"/>
    <n v="1316408400"/>
    <x v="85"/>
    <d v="2011-09-19T05:00:00"/>
    <b v="0"/>
    <b v="0"/>
    <x v="7"/>
    <x v="1"/>
    <x v="7"/>
  </r>
  <r>
    <n v="86"/>
    <s v="Davis-Smith"/>
    <s v="Organic motivating firmware"/>
    <n v="7400"/>
    <n v="12405"/>
    <n v="167.63513513513513"/>
    <x v="1"/>
    <x v="84"/>
    <x v="86"/>
    <x v="1"/>
    <s v="USD"/>
    <n v="1430715600"/>
    <n v="1431838800"/>
    <x v="86"/>
    <d v="2015-05-17T05:00: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x v="85"/>
    <x v="87"/>
    <x v="2"/>
    <s v="AUD"/>
    <n v="1299564000"/>
    <n v="1300510800"/>
    <x v="87"/>
    <d v="2011-03-19T05:00:00"/>
    <b v="0"/>
    <b v="1"/>
    <x v="1"/>
    <x v="1"/>
    <x v="1"/>
  </r>
  <r>
    <n v="88"/>
    <s v="Clark Group"/>
    <s v="Grass-roots fault-tolerant policy"/>
    <n v="4800"/>
    <n v="12516"/>
    <n v="260.75"/>
    <x v="1"/>
    <x v="86"/>
    <x v="88"/>
    <x v="1"/>
    <s v="USD"/>
    <n v="1429160400"/>
    <n v="1431061200"/>
    <x v="88"/>
    <d v="2015-05-08T05:00: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x v="87"/>
    <x v="89"/>
    <x v="1"/>
    <s v="USD"/>
    <n v="1271307600"/>
    <n v="1271480400"/>
    <x v="89"/>
    <d v="2010-04-17T05:00:00"/>
    <b v="0"/>
    <b v="0"/>
    <x v="3"/>
    <x v="3"/>
    <x v="3"/>
  </r>
  <r>
    <n v="90"/>
    <s v="Kramer Group"/>
    <s v="Synergistic explicit parallelism"/>
    <n v="7800"/>
    <n v="6132"/>
    <n v="78.615384615384613"/>
    <x v="0"/>
    <x v="88"/>
    <x v="90"/>
    <x v="1"/>
    <s v="USD"/>
    <n v="1456380000"/>
    <n v="1456380000"/>
    <x v="90"/>
    <d v="2016-02-25T06:00: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x v="89"/>
    <x v="91"/>
    <x v="6"/>
    <s v="EUR"/>
    <n v="1470459600"/>
    <n v="1472878800"/>
    <x v="91"/>
    <d v="2016-09-03T05:00:00"/>
    <b v="0"/>
    <b v="0"/>
    <x v="18"/>
    <x v="5"/>
    <x v="18"/>
  </r>
  <r>
    <n v="92"/>
    <s v="Santos, Bell and Lloyd"/>
    <s v="Object-based analyzing knowledge user"/>
    <n v="20000"/>
    <n v="51775"/>
    <n v="258.875"/>
    <x v="1"/>
    <x v="90"/>
    <x v="92"/>
    <x v="5"/>
    <s v="CHF"/>
    <n v="1277269200"/>
    <n v="1277355600"/>
    <x v="92"/>
    <d v="2010-06-24T05:00:00"/>
    <b v="0"/>
    <b v="1"/>
    <x v="11"/>
    <x v="6"/>
    <x v="11"/>
  </r>
  <r>
    <n v="93"/>
    <s v="Hall and Sons"/>
    <s v="Pre-emptive radical architecture"/>
    <n v="108800"/>
    <n v="65877"/>
    <n v="60.548713235294116"/>
    <x v="3"/>
    <x v="91"/>
    <x v="93"/>
    <x v="1"/>
    <s v="USD"/>
    <n v="1350709200"/>
    <n v="1351054800"/>
    <x v="93"/>
    <d v="2012-10-24T05:00:00"/>
    <b v="0"/>
    <b v="1"/>
    <x v="3"/>
    <x v="3"/>
    <x v="3"/>
  </r>
  <r>
    <n v="94"/>
    <s v="Hanson Inc"/>
    <s v="Grass-roots web-enabled contingency"/>
    <n v="2900"/>
    <n v="8807"/>
    <n v="303.68965517241378"/>
    <x v="1"/>
    <x v="80"/>
    <x v="94"/>
    <x v="4"/>
    <s v="GBP"/>
    <n v="1554613200"/>
    <n v="1555563600"/>
    <x v="94"/>
    <d v="2019-04-18T05:00:00"/>
    <b v="0"/>
    <b v="0"/>
    <x v="2"/>
    <x v="2"/>
    <x v="2"/>
  </r>
  <r>
    <n v="95"/>
    <s v="Sanchez LLC"/>
    <s v="Stand-alone system-worthy standardization"/>
    <n v="900"/>
    <n v="1017"/>
    <n v="112.99999999999999"/>
    <x v="1"/>
    <x v="11"/>
    <x v="95"/>
    <x v="1"/>
    <s v="USD"/>
    <n v="1571029200"/>
    <n v="1571634000"/>
    <x v="95"/>
    <d v="2019-10-21T05:00:00"/>
    <b v="0"/>
    <b v="0"/>
    <x v="4"/>
    <x v="4"/>
    <x v="4"/>
  </r>
  <r>
    <n v="96"/>
    <s v="Howard Ltd"/>
    <s v="Down-sized systematic policy"/>
    <n v="69700"/>
    <n v="151513"/>
    <n v="217.37876614060258"/>
    <x v="1"/>
    <x v="92"/>
    <x v="96"/>
    <x v="1"/>
    <s v="USD"/>
    <n v="1299736800"/>
    <n v="1300856400"/>
    <x v="96"/>
    <d v="2011-03-23T05:00:00"/>
    <b v="0"/>
    <b v="0"/>
    <x v="3"/>
    <x v="3"/>
    <x v="3"/>
  </r>
  <r>
    <n v="97"/>
    <s v="Stewart LLC"/>
    <s v="Cloned bi-directional architecture"/>
    <n v="1300"/>
    <n v="12047"/>
    <n v="926.69230769230762"/>
    <x v="1"/>
    <x v="86"/>
    <x v="97"/>
    <x v="1"/>
    <s v="USD"/>
    <n v="1435208400"/>
    <n v="1439874000"/>
    <x v="48"/>
    <d v="2015-08-18T05:00:00"/>
    <b v="0"/>
    <b v="0"/>
    <x v="0"/>
    <x v="0"/>
    <x v="0"/>
  </r>
  <r>
    <n v="98"/>
    <s v="Arias, Allen and Miller"/>
    <s v="Seamless transitional portal"/>
    <n v="97800"/>
    <n v="32951"/>
    <n v="33.692229038854805"/>
    <x v="0"/>
    <x v="93"/>
    <x v="98"/>
    <x v="2"/>
    <s v="AUD"/>
    <n v="1437973200"/>
    <n v="1438318800"/>
    <x v="97"/>
    <d v="2015-07-31T05:00:00"/>
    <b v="0"/>
    <b v="0"/>
    <x v="11"/>
    <x v="6"/>
    <x v="11"/>
  </r>
  <r>
    <n v="99"/>
    <s v="Baker-Morris"/>
    <s v="Fully-configurable motivating approach"/>
    <n v="7600"/>
    <n v="14951"/>
    <n v="196.7236842105263"/>
    <x v="1"/>
    <x v="55"/>
    <x v="99"/>
    <x v="1"/>
    <s v="USD"/>
    <n v="1416895200"/>
    <n v="1419400800"/>
    <x v="98"/>
    <d v="2014-12-24T06:00:00"/>
    <b v="0"/>
    <b v="0"/>
    <x v="3"/>
    <x v="3"/>
    <x v="3"/>
  </r>
  <r>
    <n v="100"/>
    <s v="Tucker, Fox and Green"/>
    <s v="Upgradable fault-tolerant approach"/>
    <n v="100"/>
    <n v="1"/>
    <n v="1"/>
    <x v="0"/>
    <x v="49"/>
    <x v="100"/>
    <x v="1"/>
    <s v="USD"/>
    <n v="1319000400"/>
    <n v="1320555600"/>
    <x v="99"/>
    <d v="2011-11-06T05:00:00"/>
    <b v="0"/>
    <b v="0"/>
    <x v="3"/>
    <x v="3"/>
    <x v="3"/>
  </r>
  <r>
    <n v="101"/>
    <s v="Douglas LLC"/>
    <s v="Reduced heuristic moratorium"/>
    <n v="900"/>
    <n v="9193"/>
    <n v="1021.4444444444445"/>
    <x v="1"/>
    <x v="55"/>
    <x v="101"/>
    <x v="1"/>
    <s v="USD"/>
    <n v="1424498400"/>
    <n v="1425103200"/>
    <x v="100"/>
    <d v="2015-02-28T06:00:00"/>
    <b v="0"/>
    <b v="1"/>
    <x v="5"/>
    <x v="1"/>
    <x v="5"/>
  </r>
  <r>
    <n v="102"/>
    <s v="Garcia Inc"/>
    <s v="Front-line web-enabled model"/>
    <n v="3700"/>
    <n v="10422"/>
    <n v="281.67567567567568"/>
    <x v="1"/>
    <x v="94"/>
    <x v="102"/>
    <x v="1"/>
    <s v="USD"/>
    <n v="1526274000"/>
    <n v="1526878800"/>
    <x v="101"/>
    <d v="2018-05-21T05:00: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x v="95"/>
    <x v="103"/>
    <x v="6"/>
    <s v="EUR"/>
    <n v="1287896400"/>
    <n v="1288674000"/>
    <x v="102"/>
    <d v="2010-11-02T05:00: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x v="96"/>
    <x v="104"/>
    <x v="1"/>
    <s v="USD"/>
    <n v="1495515600"/>
    <n v="1495602000"/>
    <x v="103"/>
    <d v="2017-05-24T05:00:00"/>
    <b v="0"/>
    <b v="0"/>
    <x v="7"/>
    <x v="1"/>
    <x v="7"/>
  </r>
  <r>
    <n v="105"/>
    <s v="Charles-Johnson"/>
    <s v="Total fresh-thinking system engine"/>
    <n v="6800"/>
    <n v="9829"/>
    <n v="144.54411764705884"/>
    <x v="1"/>
    <x v="97"/>
    <x v="105"/>
    <x v="1"/>
    <s v="USD"/>
    <n v="1364878800"/>
    <n v="1366434000"/>
    <x v="104"/>
    <d v="2013-04-20T05:00: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x v="98"/>
    <x v="106"/>
    <x v="1"/>
    <s v="USD"/>
    <n v="1567918800"/>
    <n v="1568350800"/>
    <x v="105"/>
    <d v="2019-09-13T05:00: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x v="99"/>
    <x v="107"/>
    <x v="1"/>
    <s v="USD"/>
    <n v="1524459600"/>
    <n v="1525928400"/>
    <x v="106"/>
    <d v="2018-05-10T05:00:00"/>
    <b v="0"/>
    <b v="1"/>
    <x v="3"/>
    <x v="3"/>
    <x v="3"/>
  </r>
  <r>
    <n v="108"/>
    <s v="Decker Inc"/>
    <s v="Universal encompassing implementation"/>
    <n v="1500"/>
    <n v="8929"/>
    <n v="595.26666666666665"/>
    <x v="1"/>
    <x v="100"/>
    <x v="108"/>
    <x v="1"/>
    <s v="USD"/>
    <n v="1333688400"/>
    <n v="1336885200"/>
    <x v="107"/>
    <d v="2012-05-13T05:00:00"/>
    <b v="0"/>
    <b v="0"/>
    <x v="4"/>
    <x v="4"/>
    <x v="4"/>
  </r>
  <r>
    <n v="109"/>
    <s v="Romero and Sons"/>
    <s v="Object-based client-server application"/>
    <n v="5200"/>
    <n v="3079"/>
    <n v="59.21153846153846"/>
    <x v="0"/>
    <x v="101"/>
    <x v="109"/>
    <x v="1"/>
    <s v="USD"/>
    <n v="1389506400"/>
    <n v="1389679200"/>
    <x v="108"/>
    <d v="2014-01-14T06:00: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x v="102"/>
    <x v="110"/>
    <x v="1"/>
    <s v="USD"/>
    <n v="1536642000"/>
    <n v="1538283600"/>
    <x v="109"/>
    <d v="2018-09-30T05:00:00"/>
    <b v="0"/>
    <b v="0"/>
    <x v="0"/>
    <x v="0"/>
    <x v="0"/>
  </r>
  <r>
    <n v="111"/>
    <s v="Hart-Briggs"/>
    <s v="Re-engineered user-facing approach"/>
    <n v="61400"/>
    <n v="73653"/>
    <n v="119.95602605863192"/>
    <x v="1"/>
    <x v="103"/>
    <x v="111"/>
    <x v="1"/>
    <s v="USD"/>
    <n v="1348290000"/>
    <n v="1348808400"/>
    <x v="110"/>
    <d v="2012-09-28T05:00:00"/>
    <b v="0"/>
    <b v="0"/>
    <x v="15"/>
    <x v="5"/>
    <x v="15"/>
  </r>
  <r>
    <n v="112"/>
    <s v="Jones-Meyer"/>
    <s v="Re-engineered client-driven hub"/>
    <n v="4700"/>
    <n v="12635"/>
    <n v="268.82978723404256"/>
    <x v="1"/>
    <x v="104"/>
    <x v="112"/>
    <x v="2"/>
    <s v="AUD"/>
    <n v="1408856400"/>
    <n v="1410152400"/>
    <x v="111"/>
    <d v="2014-09-08T05:00:00"/>
    <b v="0"/>
    <b v="0"/>
    <x v="2"/>
    <x v="2"/>
    <x v="2"/>
  </r>
  <r>
    <n v="113"/>
    <s v="Wright, Hartman and Yu"/>
    <s v="User-friendly tertiary array"/>
    <n v="3300"/>
    <n v="12437"/>
    <n v="376.87878787878788"/>
    <x v="1"/>
    <x v="54"/>
    <x v="113"/>
    <x v="1"/>
    <s v="USD"/>
    <n v="1505192400"/>
    <n v="1505797200"/>
    <x v="112"/>
    <d v="2017-09-19T05:00:00"/>
    <b v="0"/>
    <b v="0"/>
    <x v="0"/>
    <x v="0"/>
    <x v="0"/>
  </r>
  <r>
    <n v="114"/>
    <s v="Harper-Davis"/>
    <s v="Robust heuristic encoding"/>
    <n v="1900"/>
    <n v="13816"/>
    <n v="727.15789473684208"/>
    <x v="1"/>
    <x v="105"/>
    <x v="114"/>
    <x v="1"/>
    <s v="USD"/>
    <n v="1554786000"/>
    <n v="1554872400"/>
    <x v="113"/>
    <d v="2019-04-10T05:00:00"/>
    <b v="0"/>
    <b v="1"/>
    <x v="8"/>
    <x v="2"/>
    <x v="8"/>
  </r>
  <r>
    <n v="115"/>
    <s v="Barrett PLC"/>
    <s v="Team-oriented clear-thinking capacity"/>
    <n v="166700"/>
    <n v="145382"/>
    <n v="87.211757648470297"/>
    <x v="0"/>
    <x v="106"/>
    <x v="115"/>
    <x v="6"/>
    <s v="EUR"/>
    <n v="1510898400"/>
    <n v="1513922400"/>
    <x v="114"/>
    <d v="2017-12-22T06:00:00"/>
    <b v="0"/>
    <b v="0"/>
    <x v="13"/>
    <x v="5"/>
    <x v="13"/>
  </r>
  <r>
    <n v="116"/>
    <s v="David-Clark"/>
    <s v="De-engineered motivating standardization"/>
    <n v="7200"/>
    <n v="6336"/>
    <n v="88"/>
    <x v="0"/>
    <x v="107"/>
    <x v="116"/>
    <x v="1"/>
    <s v="USD"/>
    <n v="1442552400"/>
    <n v="1442638800"/>
    <x v="115"/>
    <d v="2015-09-19T05:00:00"/>
    <b v="0"/>
    <b v="0"/>
    <x v="3"/>
    <x v="3"/>
    <x v="3"/>
  </r>
  <r>
    <n v="117"/>
    <s v="Chaney-Dennis"/>
    <s v="Business-focused 24hour groupware"/>
    <n v="4900"/>
    <n v="8523"/>
    <n v="173.9387755102041"/>
    <x v="1"/>
    <x v="108"/>
    <x v="117"/>
    <x v="1"/>
    <s v="USD"/>
    <n v="1316667600"/>
    <n v="1317186000"/>
    <x v="116"/>
    <d v="2011-09-28T05:00: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x v="109"/>
    <x v="118"/>
    <x v="1"/>
    <s v="USD"/>
    <n v="1390716000"/>
    <n v="1391234400"/>
    <x v="117"/>
    <d v="2014-02-01T06:00:00"/>
    <b v="0"/>
    <b v="0"/>
    <x v="14"/>
    <x v="7"/>
    <x v="14"/>
  </r>
  <r>
    <n v="119"/>
    <s v="Clark and Sons"/>
    <s v="Reverse-engineered full-range Internet solution"/>
    <n v="5000"/>
    <n v="10748"/>
    <n v="214.96"/>
    <x v="1"/>
    <x v="110"/>
    <x v="119"/>
    <x v="1"/>
    <s v="USD"/>
    <n v="1402894800"/>
    <n v="1404363600"/>
    <x v="118"/>
    <d v="2014-07-03T05:00:00"/>
    <b v="0"/>
    <b v="1"/>
    <x v="4"/>
    <x v="4"/>
    <x v="4"/>
  </r>
  <r>
    <n v="120"/>
    <s v="Vega Group"/>
    <s v="Synchronized regional synergy"/>
    <n v="75100"/>
    <n v="112272"/>
    <n v="149.49667110519306"/>
    <x v="1"/>
    <x v="111"/>
    <x v="120"/>
    <x v="1"/>
    <s v="USD"/>
    <n v="1429246800"/>
    <n v="1429592400"/>
    <x v="119"/>
    <d v="2015-04-21T05:00:00"/>
    <b v="0"/>
    <b v="1"/>
    <x v="20"/>
    <x v="6"/>
    <x v="20"/>
  </r>
  <r>
    <n v="121"/>
    <s v="Brown-Brown"/>
    <s v="Multi-lateral homogeneous success"/>
    <n v="45300"/>
    <n v="99361"/>
    <n v="219.33995584988963"/>
    <x v="1"/>
    <x v="112"/>
    <x v="121"/>
    <x v="1"/>
    <s v="USD"/>
    <n v="1412485200"/>
    <n v="1413608400"/>
    <x v="33"/>
    <d v="2014-10-18T05:00:00"/>
    <b v="0"/>
    <b v="0"/>
    <x v="11"/>
    <x v="6"/>
    <x v="11"/>
  </r>
  <r>
    <n v="122"/>
    <s v="Taylor PLC"/>
    <s v="Seamless zero-defect solution"/>
    <n v="136800"/>
    <n v="88055"/>
    <n v="64.367690058479525"/>
    <x v="0"/>
    <x v="113"/>
    <x v="122"/>
    <x v="1"/>
    <s v="USD"/>
    <n v="1417068000"/>
    <n v="1419400800"/>
    <x v="120"/>
    <d v="2014-12-24T06:00:00"/>
    <b v="0"/>
    <b v="0"/>
    <x v="13"/>
    <x v="5"/>
    <x v="13"/>
  </r>
  <r>
    <n v="123"/>
    <s v="Edwards-Lewis"/>
    <s v="Enhanced scalable concept"/>
    <n v="177700"/>
    <n v="33092"/>
    <n v="18.622397298818232"/>
    <x v="0"/>
    <x v="114"/>
    <x v="123"/>
    <x v="0"/>
    <s v="CAD"/>
    <n v="1448344800"/>
    <n v="1448604000"/>
    <x v="121"/>
    <d v="2015-11-27T06:00: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x v="115"/>
    <x v="124"/>
    <x v="6"/>
    <s v="EUR"/>
    <n v="1557723600"/>
    <n v="1562302800"/>
    <x v="122"/>
    <d v="2019-07-05T05:00:00"/>
    <b v="0"/>
    <b v="0"/>
    <x v="14"/>
    <x v="7"/>
    <x v="14"/>
  </r>
  <r>
    <n v="125"/>
    <s v="Pratt LLC"/>
    <s v="Stand-alone web-enabled moderator"/>
    <n v="5300"/>
    <n v="8475"/>
    <n v="159.90566037735849"/>
    <x v="1"/>
    <x v="80"/>
    <x v="125"/>
    <x v="1"/>
    <s v="USD"/>
    <n v="1537333200"/>
    <n v="1537678800"/>
    <x v="123"/>
    <d v="2018-09-23T05:00:00"/>
    <b v="0"/>
    <b v="0"/>
    <x v="3"/>
    <x v="3"/>
    <x v="3"/>
  </r>
  <r>
    <n v="126"/>
    <s v="Gross PLC"/>
    <s v="Proactive methodical benchmark"/>
    <n v="180200"/>
    <n v="69617"/>
    <n v="38.633185349611544"/>
    <x v="0"/>
    <x v="116"/>
    <x v="126"/>
    <x v="1"/>
    <s v="USD"/>
    <n v="1471150800"/>
    <n v="1473570000"/>
    <x v="124"/>
    <d v="2016-09-11T05:00: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x v="117"/>
    <x v="127"/>
    <x v="0"/>
    <s v="CAD"/>
    <n v="1273640400"/>
    <n v="1273899600"/>
    <x v="125"/>
    <d v="2010-05-15T05:00:00"/>
    <b v="0"/>
    <b v="0"/>
    <x v="3"/>
    <x v="3"/>
    <x v="3"/>
  </r>
  <r>
    <n v="128"/>
    <s v="Allen-Curtis"/>
    <s v="Phased human-resource core"/>
    <n v="70600"/>
    <n v="42596"/>
    <n v="60.334277620396605"/>
    <x v="3"/>
    <x v="118"/>
    <x v="128"/>
    <x v="1"/>
    <s v="USD"/>
    <n v="1282885200"/>
    <n v="1284008400"/>
    <x v="126"/>
    <d v="2010-09-09T05:00:00"/>
    <b v="0"/>
    <b v="0"/>
    <x v="1"/>
    <x v="1"/>
    <x v="1"/>
  </r>
  <r>
    <n v="129"/>
    <s v="Morgan-Martinez"/>
    <s v="Mandatory tertiary implementation"/>
    <n v="148500"/>
    <n v="4756"/>
    <n v="3.202693602693603"/>
    <x v="3"/>
    <x v="12"/>
    <x v="129"/>
    <x v="2"/>
    <s v="AUD"/>
    <n v="1422943200"/>
    <n v="1425103200"/>
    <x v="127"/>
    <d v="2015-02-28T06:00:00"/>
    <b v="0"/>
    <b v="0"/>
    <x v="0"/>
    <x v="0"/>
    <x v="0"/>
  </r>
  <r>
    <n v="130"/>
    <s v="Luna, Anderson and Fox"/>
    <s v="Secured directional encryption"/>
    <n v="9600"/>
    <n v="14925"/>
    <n v="155.46875"/>
    <x v="1"/>
    <x v="119"/>
    <x v="130"/>
    <x v="3"/>
    <s v="DKK"/>
    <n v="1319605200"/>
    <n v="1320991200"/>
    <x v="128"/>
    <d v="2011-11-11T06:00: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x v="120"/>
    <x v="131"/>
    <x v="4"/>
    <s v="GBP"/>
    <n v="1385704800"/>
    <n v="1386828000"/>
    <x v="129"/>
    <d v="2013-12-12T06:00:00"/>
    <b v="0"/>
    <b v="0"/>
    <x v="2"/>
    <x v="2"/>
    <x v="2"/>
  </r>
  <r>
    <n v="132"/>
    <s v="Flowers and Sons"/>
    <s v="Virtual static core"/>
    <n v="3300"/>
    <n v="3834"/>
    <n v="116.18181818181819"/>
    <x v="1"/>
    <x v="121"/>
    <x v="132"/>
    <x v="1"/>
    <s v="USD"/>
    <n v="1515736800"/>
    <n v="1517119200"/>
    <x v="130"/>
    <d v="2018-01-28T06:00:00"/>
    <b v="0"/>
    <b v="1"/>
    <x v="3"/>
    <x v="3"/>
    <x v="3"/>
  </r>
  <r>
    <n v="133"/>
    <s v="Gates PLC"/>
    <s v="Secured content-based product"/>
    <n v="4500"/>
    <n v="13985"/>
    <n v="310.77777777777777"/>
    <x v="1"/>
    <x v="122"/>
    <x v="133"/>
    <x v="1"/>
    <s v="USD"/>
    <n v="1313125200"/>
    <n v="1315026000"/>
    <x v="131"/>
    <d v="2011-09-03T05:00:00"/>
    <b v="0"/>
    <b v="0"/>
    <x v="21"/>
    <x v="1"/>
    <x v="21"/>
  </r>
  <r>
    <n v="134"/>
    <s v="Caldwell LLC"/>
    <s v="Secured executive concept"/>
    <n v="99500"/>
    <n v="89288"/>
    <n v="89.73668341708543"/>
    <x v="0"/>
    <x v="123"/>
    <x v="134"/>
    <x v="5"/>
    <s v="CHF"/>
    <n v="1308459600"/>
    <n v="1312693200"/>
    <x v="132"/>
    <d v="2011-08-07T05:00:00"/>
    <b v="0"/>
    <b v="1"/>
    <x v="4"/>
    <x v="4"/>
    <x v="4"/>
  </r>
  <r>
    <n v="135"/>
    <s v="Le, Burton and Evans"/>
    <s v="Balanced zero-defect software"/>
    <n v="7700"/>
    <n v="5488"/>
    <n v="71.27272727272728"/>
    <x v="0"/>
    <x v="124"/>
    <x v="135"/>
    <x v="1"/>
    <s v="USD"/>
    <n v="1362636000"/>
    <n v="1363064400"/>
    <x v="133"/>
    <d v="2013-03-12T05:00:00"/>
    <b v="0"/>
    <b v="1"/>
    <x v="3"/>
    <x v="3"/>
    <x v="3"/>
  </r>
  <r>
    <n v="136"/>
    <s v="Briggs PLC"/>
    <s v="Distributed context-sensitive flexibility"/>
    <n v="82800"/>
    <n v="2721"/>
    <n v="3.2862318840579712"/>
    <x v="3"/>
    <x v="125"/>
    <x v="136"/>
    <x v="1"/>
    <s v="USD"/>
    <n v="1402117200"/>
    <n v="1403154000"/>
    <x v="134"/>
    <d v="2014-06-19T05:00:00"/>
    <b v="0"/>
    <b v="1"/>
    <x v="6"/>
    <x v="4"/>
    <x v="6"/>
  </r>
  <r>
    <n v="137"/>
    <s v="Hudson-Nguyen"/>
    <s v="Down-sized disintermediate support"/>
    <n v="1800"/>
    <n v="4712"/>
    <n v="261.77777777777777"/>
    <x v="1"/>
    <x v="126"/>
    <x v="137"/>
    <x v="1"/>
    <s v="USD"/>
    <n v="1286341200"/>
    <n v="1286859600"/>
    <x v="135"/>
    <d v="2010-10-12T05:00:00"/>
    <b v="0"/>
    <b v="0"/>
    <x v="9"/>
    <x v="5"/>
    <x v="9"/>
  </r>
  <r>
    <n v="138"/>
    <s v="Hogan Ltd"/>
    <s v="Stand-alone mission-critical moratorium"/>
    <n v="9600"/>
    <n v="9216"/>
    <n v="96"/>
    <x v="0"/>
    <x v="127"/>
    <x v="138"/>
    <x v="1"/>
    <s v="USD"/>
    <n v="1348808400"/>
    <n v="1349326800"/>
    <x v="136"/>
    <d v="2012-10-04T05:00: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x v="128"/>
    <x v="139"/>
    <x v="1"/>
    <s v="USD"/>
    <n v="1429592400"/>
    <n v="1430974800"/>
    <x v="137"/>
    <d v="2015-05-07T05:00: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x v="129"/>
    <x v="140"/>
    <x v="1"/>
    <s v="USD"/>
    <n v="1519538400"/>
    <n v="1519970400"/>
    <x v="138"/>
    <d v="2018-03-02T06:00:00"/>
    <b v="0"/>
    <b v="0"/>
    <x v="4"/>
    <x v="4"/>
    <x v="4"/>
  </r>
  <r>
    <n v="141"/>
    <s v="Jackson LLC"/>
    <s v="Distributed motivating algorithm"/>
    <n v="64300"/>
    <n v="65323"/>
    <n v="101.59097978227061"/>
    <x v="1"/>
    <x v="130"/>
    <x v="141"/>
    <x v="1"/>
    <s v="USD"/>
    <n v="1434085200"/>
    <n v="1434603600"/>
    <x v="139"/>
    <d v="2015-06-18T05:00:00"/>
    <b v="0"/>
    <b v="0"/>
    <x v="2"/>
    <x v="2"/>
    <x v="2"/>
  </r>
  <r>
    <n v="142"/>
    <s v="Figueroa Ltd"/>
    <s v="Expanded solution-oriented benchmark"/>
    <n v="5000"/>
    <n v="11502"/>
    <n v="230.03999999999996"/>
    <x v="1"/>
    <x v="124"/>
    <x v="142"/>
    <x v="1"/>
    <s v="USD"/>
    <n v="1333688400"/>
    <n v="1337230800"/>
    <x v="107"/>
    <d v="2012-05-17T05:00:00"/>
    <b v="0"/>
    <b v="0"/>
    <x v="2"/>
    <x v="2"/>
    <x v="2"/>
  </r>
  <r>
    <n v="143"/>
    <s v="Avila-Jones"/>
    <s v="Implemented discrete secured line"/>
    <n v="5400"/>
    <n v="7322"/>
    <n v="135.59259259259261"/>
    <x v="1"/>
    <x v="131"/>
    <x v="143"/>
    <x v="1"/>
    <s v="USD"/>
    <n v="1277701200"/>
    <n v="1279429200"/>
    <x v="140"/>
    <d v="2010-07-18T05:00:00"/>
    <b v="0"/>
    <b v="0"/>
    <x v="7"/>
    <x v="1"/>
    <x v="7"/>
  </r>
  <r>
    <n v="144"/>
    <s v="Martin, Lopez and Hunter"/>
    <s v="Multi-lateral actuating installation"/>
    <n v="9000"/>
    <n v="11619"/>
    <n v="129.1"/>
    <x v="1"/>
    <x v="18"/>
    <x v="144"/>
    <x v="1"/>
    <s v="USD"/>
    <n v="1560747600"/>
    <n v="1561438800"/>
    <x v="141"/>
    <d v="2019-06-25T05:00:00"/>
    <b v="0"/>
    <b v="0"/>
    <x v="3"/>
    <x v="3"/>
    <x v="3"/>
  </r>
  <r>
    <n v="145"/>
    <s v="Fields-Moore"/>
    <s v="Secured reciprocal array"/>
    <n v="25000"/>
    <n v="59128"/>
    <n v="236.512"/>
    <x v="1"/>
    <x v="132"/>
    <x v="145"/>
    <x v="5"/>
    <s v="CHF"/>
    <n v="1410066000"/>
    <n v="1410498000"/>
    <x v="142"/>
    <d v="2014-09-12T05:00:00"/>
    <b v="0"/>
    <b v="0"/>
    <x v="8"/>
    <x v="2"/>
    <x v="8"/>
  </r>
  <r>
    <n v="146"/>
    <s v="Harris-Golden"/>
    <s v="Optional bandwidth-monitored middleware"/>
    <n v="8800"/>
    <n v="1518"/>
    <n v="17.25"/>
    <x v="3"/>
    <x v="133"/>
    <x v="146"/>
    <x v="1"/>
    <s v="USD"/>
    <n v="1320732000"/>
    <n v="1322460000"/>
    <x v="143"/>
    <d v="2011-11-28T06:00: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x v="134"/>
    <x v="147"/>
    <x v="1"/>
    <s v="USD"/>
    <n v="1465794000"/>
    <n v="1466312400"/>
    <x v="144"/>
    <d v="2016-06-19T05:00: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x v="37"/>
    <x v="148"/>
    <x v="1"/>
    <s v="USD"/>
    <n v="1500958800"/>
    <n v="1501736400"/>
    <x v="145"/>
    <d v="2017-08-03T05:00: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x v="135"/>
    <x v="149"/>
    <x v="1"/>
    <s v="USD"/>
    <n v="1357020000"/>
    <n v="1361512800"/>
    <x v="146"/>
    <d v="2013-02-22T06:00:00"/>
    <b v="0"/>
    <b v="0"/>
    <x v="7"/>
    <x v="1"/>
    <x v="7"/>
  </r>
  <r>
    <n v="150"/>
    <s v="Brown, Palmer and Pace"/>
    <s v="Networked stable workforce"/>
    <n v="100"/>
    <n v="1"/>
    <n v="1"/>
    <x v="0"/>
    <x v="49"/>
    <x v="100"/>
    <x v="1"/>
    <s v="USD"/>
    <n v="1544940000"/>
    <n v="1545026400"/>
    <x v="147"/>
    <d v="2018-12-17T06:00:00"/>
    <b v="0"/>
    <b v="0"/>
    <x v="1"/>
    <x v="1"/>
    <x v="1"/>
  </r>
  <r>
    <n v="151"/>
    <s v="Parker LLC"/>
    <s v="Customizable intermediate extranet"/>
    <n v="137200"/>
    <n v="88037"/>
    <n v="64.166909620991248"/>
    <x v="0"/>
    <x v="50"/>
    <x v="150"/>
    <x v="1"/>
    <s v="USD"/>
    <n v="1402290000"/>
    <n v="1406696400"/>
    <x v="148"/>
    <d v="2014-07-30T05:00: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x v="136"/>
    <x v="151"/>
    <x v="1"/>
    <s v="USD"/>
    <n v="1487311200"/>
    <n v="1487916000"/>
    <x v="149"/>
    <d v="2017-02-24T06:00: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x v="137"/>
    <x v="152"/>
    <x v="1"/>
    <s v="USD"/>
    <n v="1350622800"/>
    <n v="1351141200"/>
    <x v="150"/>
    <d v="2012-10-25T05:00:00"/>
    <b v="0"/>
    <b v="0"/>
    <x v="3"/>
    <x v="3"/>
    <x v="3"/>
  </r>
  <r>
    <n v="154"/>
    <s v="Rodriguez-Brown"/>
    <s v="Devolved foreground benchmark"/>
    <n v="171300"/>
    <n v="100650"/>
    <n v="58.756567425569173"/>
    <x v="0"/>
    <x v="138"/>
    <x v="153"/>
    <x v="1"/>
    <s v="USD"/>
    <n v="1463029200"/>
    <n v="1465016400"/>
    <x v="151"/>
    <d v="2016-06-04T05:00:00"/>
    <b v="0"/>
    <b v="1"/>
    <x v="7"/>
    <x v="1"/>
    <x v="7"/>
  </r>
  <r>
    <n v="155"/>
    <s v="Hall-Schaefer"/>
    <s v="Distributed eco-centric methodology"/>
    <n v="139500"/>
    <n v="90706"/>
    <n v="65.022222222222226"/>
    <x v="0"/>
    <x v="139"/>
    <x v="154"/>
    <x v="1"/>
    <s v="USD"/>
    <n v="1269493200"/>
    <n v="1270789200"/>
    <x v="152"/>
    <d v="2010-04-09T05:00:00"/>
    <b v="0"/>
    <b v="0"/>
    <x v="3"/>
    <x v="3"/>
    <x v="3"/>
  </r>
  <r>
    <n v="156"/>
    <s v="Meza-Rogers"/>
    <s v="Streamlined encompassing encryption"/>
    <n v="36400"/>
    <n v="26914"/>
    <n v="73.939560439560438"/>
    <x v="3"/>
    <x v="140"/>
    <x v="155"/>
    <x v="2"/>
    <s v="AUD"/>
    <n v="1570251600"/>
    <n v="1572325200"/>
    <x v="153"/>
    <d v="2019-10-29T05:00:00"/>
    <b v="0"/>
    <b v="0"/>
    <x v="1"/>
    <x v="1"/>
    <x v="1"/>
  </r>
  <r>
    <n v="157"/>
    <s v="Curtis-Curtis"/>
    <s v="User-friendly reciprocal initiative"/>
    <n v="4200"/>
    <n v="2212"/>
    <n v="52.666666666666664"/>
    <x v="0"/>
    <x v="141"/>
    <x v="156"/>
    <x v="2"/>
    <s v="AUD"/>
    <n v="1388383200"/>
    <n v="1389420000"/>
    <x v="154"/>
    <d v="2014-01-11T06:00:00"/>
    <b v="0"/>
    <b v="0"/>
    <x v="14"/>
    <x v="7"/>
    <x v="14"/>
  </r>
  <r>
    <n v="158"/>
    <s v="Carlson Inc"/>
    <s v="Ergonomic fresh-thinking installation"/>
    <n v="2100"/>
    <n v="4640"/>
    <n v="220.95238095238096"/>
    <x v="1"/>
    <x v="142"/>
    <x v="157"/>
    <x v="1"/>
    <s v="USD"/>
    <n v="1449554400"/>
    <n v="1449640800"/>
    <x v="155"/>
    <d v="2015-12-09T06:00:00"/>
    <b v="0"/>
    <b v="0"/>
    <x v="1"/>
    <x v="1"/>
    <x v="1"/>
  </r>
  <r>
    <n v="159"/>
    <s v="Clarke, Anderson and Lee"/>
    <s v="Robust explicit hardware"/>
    <n v="191200"/>
    <n v="191222"/>
    <n v="100.01150627615063"/>
    <x v="1"/>
    <x v="143"/>
    <x v="158"/>
    <x v="1"/>
    <s v="USD"/>
    <n v="1553662800"/>
    <n v="1555218000"/>
    <x v="156"/>
    <d v="2019-04-14T05:00:00"/>
    <b v="0"/>
    <b v="1"/>
    <x v="3"/>
    <x v="3"/>
    <x v="3"/>
  </r>
  <r>
    <n v="160"/>
    <s v="Evans Group"/>
    <s v="Stand-alone actuating support"/>
    <n v="8000"/>
    <n v="12985"/>
    <n v="162.3125"/>
    <x v="1"/>
    <x v="55"/>
    <x v="159"/>
    <x v="1"/>
    <s v="USD"/>
    <n v="1556341200"/>
    <n v="1557723600"/>
    <x v="157"/>
    <d v="2019-05-13T05:00: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x v="51"/>
    <x v="160"/>
    <x v="1"/>
    <s v="USD"/>
    <n v="1442984400"/>
    <n v="1443502800"/>
    <x v="158"/>
    <d v="2015-09-29T05:00: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x v="144"/>
    <x v="161"/>
    <x v="5"/>
    <s v="CHF"/>
    <n v="1544248800"/>
    <n v="1546840800"/>
    <x v="159"/>
    <d v="2019-01-07T06:00:00"/>
    <b v="0"/>
    <b v="0"/>
    <x v="1"/>
    <x v="1"/>
    <x v="1"/>
  </r>
  <r>
    <n v="163"/>
    <s v="Burton-Watkins"/>
    <s v="Extended reciprocal circuit"/>
    <n v="3500"/>
    <n v="8864"/>
    <n v="253.25714285714284"/>
    <x v="1"/>
    <x v="67"/>
    <x v="162"/>
    <x v="1"/>
    <s v="USD"/>
    <n v="1508475600"/>
    <n v="1512712800"/>
    <x v="160"/>
    <d v="2017-12-08T06:00: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x v="20"/>
    <x v="163"/>
    <x v="1"/>
    <s v="USD"/>
    <n v="1507438800"/>
    <n v="1507525200"/>
    <x v="161"/>
    <d v="2017-10-09T05:00:00"/>
    <b v="0"/>
    <b v="0"/>
    <x v="3"/>
    <x v="3"/>
    <x v="3"/>
  </r>
  <r>
    <n v="165"/>
    <s v="Cordova Ltd"/>
    <s v="Synergized radical product"/>
    <n v="90400"/>
    <n v="110279"/>
    <n v="121.99004424778761"/>
    <x v="1"/>
    <x v="145"/>
    <x v="164"/>
    <x v="1"/>
    <s v="USD"/>
    <n v="1501563600"/>
    <n v="1504328400"/>
    <x v="162"/>
    <d v="2017-09-02T05:00:00"/>
    <b v="0"/>
    <b v="0"/>
    <x v="2"/>
    <x v="2"/>
    <x v="2"/>
  </r>
  <r>
    <n v="166"/>
    <s v="Brown-Vang"/>
    <s v="Robust heuristic artificial intelligence"/>
    <n v="9800"/>
    <n v="13439"/>
    <n v="137.13265306122449"/>
    <x v="1"/>
    <x v="146"/>
    <x v="165"/>
    <x v="1"/>
    <s v="USD"/>
    <n v="1292997600"/>
    <n v="1293343200"/>
    <x v="163"/>
    <d v="2010-12-26T06:00:00"/>
    <b v="0"/>
    <b v="0"/>
    <x v="14"/>
    <x v="7"/>
    <x v="14"/>
  </r>
  <r>
    <n v="167"/>
    <s v="Cruz-Ward"/>
    <s v="Robust content-based emulation"/>
    <n v="2600"/>
    <n v="10804"/>
    <n v="415.53846153846149"/>
    <x v="1"/>
    <x v="147"/>
    <x v="166"/>
    <x v="2"/>
    <s v="AUD"/>
    <n v="1370840400"/>
    <n v="1371704400"/>
    <x v="164"/>
    <d v="2013-06-20T05:00:00"/>
    <b v="0"/>
    <b v="0"/>
    <x v="3"/>
    <x v="3"/>
    <x v="3"/>
  </r>
  <r>
    <n v="168"/>
    <s v="Hernandez Group"/>
    <s v="Ergonomic uniform open system"/>
    <n v="128100"/>
    <n v="40107"/>
    <n v="31.30913348946136"/>
    <x v="0"/>
    <x v="148"/>
    <x v="167"/>
    <x v="3"/>
    <s v="DKK"/>
    <n v="1550815200"/>
    <n v="1552798800"/>
    <x v="165"/>
    <d v="2019-03-17T05:00: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x v="149"/>
    <x v="168"/>
    <x v="1"/>
    <s v="USD"/>
    <n v="1339909200"/>
    <n v="1342328400"/>
    <x v="166"/>
    <d v="2012-07-15T05:00: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x v="109"/>
    <x v="169"/>
    <x v="1"/>
    <s v="USD"/>
    <n v="1501736400"/>
    <n v="1502341200"/>
    <x v="167"/>
    <d v="2017-08-10T05:00: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x v="62"/>
    <x v="170"/>
    <x v="1"/>
    <s v="USD"/>
    <n v="1395291600"/>
    <n v="1397192400"/>
    <x v="168"/>
    <d v="2014-04-11T05:00:00"/>
    <b v="0"/>
    <b v="0"/>
    <x v="18"/>
    <x v="5"/>
    <x v="18"/>
  </r>
  <r>
    <n v="172"/>
    <s v="Nixon Inc"/>
    <s v="Centralized national firmware"/>
    <n v="800"/>
    <n v="663"/>
    <n v="82.875"/>
    <x v="0"/>
    <x v="150"/>
    <x v="171"/>
    <x v="1"/>
    <s v="USD"/>
    <n v="1405746000"/>
    <n v="1407042000"/>
    <x v="169"/>
    <d v="2014-08-03T05:00:00"/>
    <b v="0"/>
    <b v="1"/>
    <x v="4"/>
    <x v="4"/>
    <x v="4"/>
  </r>
  <r>
    <n v="173"/>
    <s v="White LLC"/>
    <s v="Cross-group 4thgeneration middleware"/>
    <n v="96700"/>
    <n v="157635"/>
    <n v="163.01447776628748"/>
    <x v="1"/>
    <x v="151"/>
    <x v="172"/>
    <x v="1"/>
    <s v="USD"/>
    <n v="1368853200"/>
    <n v="1369371600"/>
    <x v="170"/>
    <d v="2013-05-24T05:00:00"/>
    <b v="0"/>
    <b v="0"/>
    <x v="3"/>
    <x v="3"/>
    <x v="3"/>
  </r>
  <r>
    <n v="174"/>
    <s v="Santos, Black and Donovan"/>
    <s v="Pre-emptive scalable access"/>
    <n v="600"/>
    <n v="5368"/>
    <n v="894.66666666666674"/>
    <x v="1"/>
    <x v="44"/>
    <x v="173"/>
    <x v="1"/>
    <s v="USD"/>
    <n v="1444021200"/>
    <n v="1444107600"/>
    <x v="171"/>
    <d v="2015-10-06T05:00: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x v="152"/>
    <x v="174"/>
    <x v="1"/>
    <s v="USD"/>
    <n v="1472619600"/>
    <n v="1474261200"/>
    <x v="172"/>
    <d v="2016-09-19T05:00: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x v="153"/>
    <x v="175"/>
    <x v="1"/>
    <s v="USD"/>
    <n v="1472878800"/>
    <n v="1473656400"/>
    <x v="173"/>
    <d v="2016-09-12T05:00: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x v="154"/>
    <x v="176"/>
    <x v="1"/>
    <s v="USD"/>
    <n v="1289800800"/>
    <n v="1291960800"/>
    <x v="174"/>
    <d v="2010-12-10T06:00:00"/>
    <b v="0"/>
    <b v="0"/>
    <x v="3"/>
    <x v="3"/>
    <x v="3"/>
  </r>
  <r>
    <n v="178"/>
    <s v="Alexander-Williams"/>
    <s v="Triple-buffered cohesive structure"/>
    <n v="7200"/>
    <n v="6927"/>
    <n v="96.208333333333329"/>
    <x v="0"/>
    <x v="155"/>
    <x v="177"/>
    <x v="1"/>
    <s v="USD"/>
    <n v="1505970000"/>
    <n v="1506747600"/>
    <x v="175"/>
    <d v="2017-09-30T05:00:00"/>
    <b v="0"/>
    <b v="0"/>
    <x v="0"/>
    <x v="0"/>
    <x v="0"/>
  </r>
  <r>
    <n v="179"/>
    <s v="Marks Ltd"/>
    <s v="Realigned human-resource orchestration"/>
    <n v="44500"/>
    <n v="159185"/>
    <n v="357.71910112359546"/>
    <x v="1"/>
    <x v="156"/>
    <x v="178"/>
    <x v="0"/>
    <s v="CAD"/>
    <n v="1363496400"/>
    <n v="1363582800"/>
    <x v="176"/>
    <d v="2013-03-18T05:00: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x v="157"/>
    <x v="179"/>
    <x v="2"/>
    <s v="AUD"/>
    <n v="1269234000"/>
    <n v="1269666000"/>
    <x v="177"/>
    <d v="2010-03-27T05:00:00"/>
    <b v="0"/>
    <b v="0"/>
    <x v="8"/>
    <x v="2"/>
    <x v="8"/>
  </r>
  <r>
    <n v="181"/>
    <s v="Daniels, Rose and Tyler"/>
    <s v="Centralized global approach"/>
    <n v="8600"/>
    <n v="5315"/>
    <n v="61.802325581395344"/>
    <x v="0"/>
    <x v="158"/>
    <x v="180"/>
    <x v="1"/>
    <s v="USD"/>
    <n v="1507093200"/>
    <n v="1508648400"/>
    <x v="178"/>
    <d v="2017-10-22T05:00: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x v="159"/>
    <x v="181"/>
    <x v="3"/>
    <s v="DKK"/>
    <n v="1560574800"/>
    <n v="1561957200"/>
    <x v="179"/>
    <d v="2019-07-01T05:00: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x v="99"/>
    <x v="182"/>
    <x v="0"/>
    <s v="CAD"/>
    <n v="1284008400"/>
    <n v="1285131600"/>
    <x v="180"/>
    <d v="2010-09-22T05:00: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x v="160"/>
    <x v="183"/>
    <x v="1"/>
    <s v="USD"/>
    <n v="1556859600"/>
    <n v="1556946000"/>
    <x v="181"/>
    <d v="2019-05-04T05:00:00"/>
    <b v="0"/>
    <b v="0"/>
    <x v="3"/>
    <x v="3"/>
    <x v="3"/>
  </r>
  <r>
    <n v="185"/>
    <s v="Bailey PLC"/>
    <s v="Innovative actuating conglomeration"/>
    <n v="1000"/>
    <n v="718"/>
    <n v="71.8"/>
    <x v="0"/>
    <x v="161"/>
    <x v="184"/>
    <x v="1"/>
    <s v="USD"/>
    <n v="1526187600"/>
    <n v="1527138000"/>
    <x v="182"/>
    <d v="2018-05-24T05:00:00"/>
    <b v="0"/>
    <b v="0"/>
    <x v="19"/>
    <x v="4"/>
    <x v="19"/>
  </r>
  <r>
    <n v="186"/>
    <s v="Parker Group"/>
    <s v="Grass-roots foreground policy"/>
    <n v="88800"/>
    <n v="28358"/>
    <n v="31.934684684684683"/>
    <x v="0"/>
    <x v="162"/>
    <x v="185"/>
    <x v="1"/>
    <s v="USD"/>
    <n v="1400821200"/>
    <n v="1402117200"/>
    <x v="183"/>
    <d v="2014-06-07T05:00:00"/>
    <b v="0"/>
    <b v="0"/>
    <x v="3"/>
    <x v="3"/>
    <x v="3"/>
  </r>
  <r>
    <n v="187"/>
    <s v="Fox Group"/>
    <s v="Horizontal transitional paradigm"/>
    <n v="60200"/>
    <n v="138384"/>
    <n v="229.87375415282392"/>
    <x v="1"/>
    <x v="163"/>
    <x v="186"/>
    <x v="0"/>
    <s v="CAD"/>
    <n v="1361599200"/>
    <n v="1364014800"/>
    <x v="184"/>
    <d v="2013-03-23T05:00: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x v="164"/>
    <x v="187"/>
    <x v="6"/>
    <s v="EUR"/>
    <n v="1417500000"/>
    <n v="1417586400"/>
    <x v="185"/>
    <d v="2014-12-03T06:00:00"/>
    <b v="0"/>
    <b v="0"/>
    <x v="3"/>
    <x v="3"/>
    <x v="3"/>
  </r>
  <r>
    <n v="189"/>
    <s v="Anthony-Shaw"/>
    <s v="Switchable contextually-based access"/>
    <n v="191300"/>
    <n v="45004"/>
    <n v="23.525352848928385"/>
    <x v="3"/>
    <x v="165"/>
    <x v="188"/>
    <x v="1"/>
    <s v="USD"/>
    <n v="1457071200"/>
    <n v="1457071200"/>
    <x v="186"/>
    <d v="2016-03-04T06:00:00"/>
    <b v="0"/>
    <b v="0"/>
    <x v="3"/>
    <x v="3"/>
    <x v="3"/>
  </r>
  <r>
    <n v="190"/>
    <s v="Cook LLC"/>
    <s v="Up-sized dynamic throughput"/>
    <n v="3700"/>
    <n v="2538"/>
    <n v="68.594594594594597"/>
    <x v="0"/>
    <x v="3"/>
    <x v="189"/>
    <x v="1"/>
    <s v="USD"/>
    <n v="1370322000"/>
    <n v="1370408400"/>
    <x v="187"/>
    <d v="2013-06-05T05:00:00"/>
    <b v="0"/>
    <b v="1"/>
    <x v="3"/>
    <x v="3"/>
    <x v="3"/>
  </r>
  <r>
    <n v="191"/>
    <s v="Sutton PLC"/>
    <s v="Mandatory reciprocal superstructure"/>
    <n v="8400"/>
    <n v="3188"/>
    <n v="37.952380952380956"/>
    <x v="0"/>
    <x v="99"/>
    <x v="190"/>
    <x v="6"/>
    <s v="EUR"/>
    <n v="1552366800"/>
    <n v="1552626000"/>
    <x v="188"/>
    <d v="2019-03-15T05:00: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x v="166"/>
    <x v="191"/>
    <x v="1"/>
    <s v="USD"/>
    <n v="1403845200"/>
    <n v="1404190800"/>
    <x v="189"/>
    <d v="2014-07-01T05:00:00"/>
    <b v="0"/>
    <b v="0"/>
    <x v="1"/>
    <x v="1"/>
    <x v="1"/>
  </r>
  <r>
    <n v="193"/>
    <s v="Calhoun, Rogers and Long"/>
    <s v="Progressive discrete hub"/>
    <n v="6600"/>
    <n v="3012"/>
    <n v="45.636363636363633"/>
    <x v="0"/>
    <x v="167"/>
    <x v="192"/>
    <x v="1"/>
    <s v="USD"/>
    <n v="1523163600"/>
    <n v="1523509200"/>
    <x v="190"/>
    <d v="2018-04-12T05:00:00"/>
    <b v="1"/>
    <b v="0"/>
    <x v="7"/>
    <x v="1"/>
    <x v="7"/>
  </r>
  <r>
    <n v="194"/>
    <s v="Sandoval Group"/>
    <s v="Assimilated multi-tasking archive"/>
    <n v="7100"/>
    <n v="8716"/>
    <n v="122.7605633802817"/>
    <x v="1"/>
    <x v="105"/>
    <x v="193"/>
    <x v="1"/>
    <s v="USD"/>
    <n v="1442206800"/>
    <n v="1443589200"/>
    <x v="191"/>
    <d v="2015-09-30T05:00:00"/>
    <b v="0"/>
    <b v="0"/>
    <x v="16"/>
    <x v="1"/>
    <x v="16"/>
  </r>
  <r>
    <n v="195"/>
    <s v="Smith and Sons"/>
    <s v="Upgradable high-level solution"/>
    <n v="15800"/>
    <n v="57157"/>
    <n v="361.75316455696202"/>
    <x v="1"/>
    <x v="168"/>
    <x v="194"/>
    <x v="1"/>
    <s v="USD"/>
    <n v="1532840400"/>
    <n v="1533445200"/>
    <x v="192"/>
    <d v="2018-08-05T05:00:00"/>
    <b v="0"/>
    <b v="0"/>
    <x v="5"/>
    <x v="1"/>
    <x v="5"/>
  </r>
  <r>
    <n v="196"/>
    <s v="King Inc"/>
    <s v="Organic bandwidth-monitored frame"/>
    <n v="8200"/>
    <n v="5178"/>
    <n v="63.146341463414636"/>
    <x v="0"/>
    <x v="16"/>
    <x v="195"/>
    <x v="3"/>
    <s v="DKK"/>
    <n v="1472878800"/>
    <n v="1474520400"/>
    <x v="173"/>
    <d v="2016-09-22T05:00: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x v="169"/>
    <x v="196"/>
    <x v="1"/>
    <s v="USD"/>
    <n v="1498194000"/>
    <n v="1499403600"/>
    <x v="193"/>
    <d v="2017-07-07T05:00:00"/>
    <b v="0"/>
    <b v="0"/>
    <x v="6"/>
    <x v="4"/>
    <x v="6"/>
  </r>
  <r>
    <n v="198"/>
    <s v="Palmer Inc"/>
    <s v="Universal multi-state capability"/>
    <n v="63200"/>
    <n v="6041"/>
    <n v="9.5585443037974684"/>
    <x v="0"/>
    <x v="170"/>
    <x v="197"/>
    <x v="1"/>
    <s v="USD"/>
    <n v="1281070800"/>
    <n v="1283576400"/>
    <x v="194"/>
    <d v="2010-09-04T05:00: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x v="171"/>
    <x v="198"/>
    <x v="1"/>
    <s v="USD"/>
    <n v="1436245200"/>
    <n v="1436590800"/>
    <x v="195"/>
    <d v="2015-07-11T05:00:00"/>
    <b v="0"/>
    <b v="0"/>
    <x v="1"/>
    <x v="1"/>
    <x v="1"/>
  </r>
  <r>
    <n v="200"/>
    <s v="Becker, Rice and White"/>
    <s v="Reduced dedicated capability"/>
    <n v="100"/>
    <n v="2"/>
    <n v="2"/>
    <x v="0"/>
    <x v="49"/>
    <x v="50"/>
    <x v="0"/>
    <s v="CAD"/>
    <n v="1269493200"/>
    <n v="1270443600"/>
    <x v="152"/>
    <d v="2010-04-05T05:00: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x v="144"/>
    <x v="199"/>
    <x v="1"/>
    <s v="USD"/>
    <n v="1406264400"/>
    <n v="1407819600"/>
    <x v="196"/>
    <d v="2014-08-12T05:00:00"/>
    <b v="0"/>
    <b v="0"/>
    <x v="2"/>
    <x v="2"/>
    <x v="2"/>
  </r>
  <r>
    <n v="202"/>
    <s v="Mcknight-Freeman"/>
    <s v="Upgradable scalable methodology"/>
    <n v="8300"/>
    <n v="6543"/>
    <n v="78.831325301204828"/>
    <x v="3"/>
    <x v="172"/>
    <x v="200"/>
    <x v="1"/>
    <s v="USD"/>
    <n v="1317531600"/>
    <n v="1317877200"/>
    <x v="197"/>
    <d v="2011-10-06T05:00: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x v="173"/>
    <x v="201"/>
    <x v="2"/>
    <s v="AUD"/>
    <n v="1484632800"/>
    <n v="1484805600"/>
    <x v="198"/>
    <d v="2017-01-19T06:00:00"/>
    <b v="0"/>
    <b v="0"/>
    <x v="3"/>
    <x v="3"/>
    <x v="3"/>
  </r>
  <r>
    <n v="204"/>
    <s v="Daniel-Luna"/>
    <s v="Mandatory multimedia leverage"/>
    <n v="75000"/>
    <n v="2529"/>
    <n v="3.3719999999999999"/>
    <x v="0"/>
    <x v="174"/>
    <x v="202"/>
    <x v="1"/>
    <s v="USD"/>
    <n v="1301806800"/>
    <n v="1302670800"/>
    <x v="199"/>
    <d v="2011-04-13T05:00:00"/>
    <b v="0"/>
    <b v="0"/>
    <x v="17"/>
    <x v="1"/>
    <x v="17"/>
  </r>
  <r>
    <n v="205"/>
    <s v="Weaver-Marquez"/>
    <s v="Focused analyzing circuit"/>
    <n v="1300"/>
    <n v="5614"/>
    <n v="431.84615384615387"/>
    <x v="1"/>
    <x v="175"/>
    <x v="203"/>
    <x v="1"/>
    <s v="USD"/>
    <n v="1539752400"/>
    <n v="1540789200"/>
    <x v="200"/>
    <d v="2018-10-29T05:00: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x v="176"/>
    <x v="204"/>
    <x v="1"/>
    <s v="USD"/>
    <n v="1267250400"/>
    <n v="1268028000"/>
    <x v="201"/>
    <d v="2010-03-08T06:00:00"/>
    <b v="0"/>
    <b v="0"/>
    <x v="13"/>
    <x v="5"/>
    <x v="13"/>
  </r>
  <r>
    <n v="207"/>
    <s v="Carney-Anderson"/>
    <s v="Digitized 5thgeneration knowledgebase"/>
    <n v="1000"/>
    <n v="4257"/>
    <n v="425.7"/>
    <x v="1"/>
    <x v="177"/>
    <x v="205"/>
    <x v="1"/>
    <s v="USD"/>
    <n v="1535432400"/>
    <n v="1537160400"/>
    <x v="202"/>
    <d v="2018-09-17T05:00:00"/>
    <b v="0"/>
    <b v="1"/>
    <x v="1"/>
    <x v="1"/>
    <x v="1"/>
  </r>
  <r>
    <n v="208"/>
    <s v="Jackson Inc"/>
    <s v="Mandatory multi-tasking encryption"/>
    <n v="196900"/>
    <n v="199110"/>
    <n v="101.12239715591672"/>
    <x v="1"/>
    <x v="178"/>
    <x v="206"/>
    <x v="1"/>
    <s v="USD"/>
    <n v="1510207200"/>
    <n v="1512280800"/>
    <x v="203"/>
    <d v="2017-12-03T06:00:00"/>
    <b v="0"/>
    <b v="0"/>
    <x v="4"/>
    <x v="4"/>
    <x v="4"/>
  </r>
  <r>
    <n v="209"/>
    <s v="Warren Ltd"/>
    <s v="Distributed system-worthy application"/>
    <n v="194500"/>
    <n v="41212"/>
    <n v="21.188688946015425"/>
    <x v="2"/>
    <x v="179"/>
    <x v="207"/>
    <x v="2"/>
    <s v="AUD"/>
    <n v="1462510800"/>
    <n v="1463115600"/>
    <x v="204"/>
    <d v="2016-05-13T05:00:00"/>
    <b v="0"/>
    <b v="0"/>
    <x v="4"/>
    <x v="4"/>
    <x v="4"/>
  </r>
  <r>
    <n v="210"/>
    <s v="Schultz Inc"/>
    <s v="Synergistic tertiary time-frame"/>
    <n v="9400"/>
    <n v="6338"/>
    <n v="67.425531914893625"/>
    <x v="0"/>
    <x v="31"/>
    <x v="208"/>
    <x v="3"/>
    <s v="DKK"/>
    <n v="1488520800"/>
    <n v="1490850000"/>
    <x v="205"/>
    <d v="2017-03-30T05:00: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x v="180"/>
    <x v="209"/>
    <x v="1"/>
    <s v="USD"/>
    <n v="1377579600"/>
    <n v="1379653200"/>
    <x v="206"/>
    <d v="2013-09-20T05:00:00"/>
    <b v="0"/>
    <b v="0"/>
    <x v="3"/>
    <x v="3"/>
    <x v="3"/>
  </r>
  <r>
    <n v="212"/>
    <s v="Johnson Inc"/>
    <s v="Profound next generation infrastructure"/>
    <n v="8100"/>
    <n v="12300"/>
    <n v="151.85185185185185"/>
    <x v="1"/>
    <x v="170"/>
    <x v="210"/>
    <x v="1"/>
    <s v="USD"/>
    <n v="1576389600"/>
    <n v="1580364000"/>
    <x v="207"/>
    <d v="2020-01-30T06:00: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x v="181"/>
    <x v="211"/>
    <x v="1"/>
    <s v="USD"/>
    <n v="1289019600"/>
    <n v="1289714400"/>
    <x v="208"/>
    <d v="2010-11-14T06:00:00"/>
    <b v="0"/>
    <b v="1"/>
    <x v="7"/>
    <x v="1"/>
    <x v="7"/>
  </r>
  <r>
    <n v="214"/>
    <s v="Sullivan Group"/>
    <s v="Open-source fresh-thinking policy"/>
    <n v="1400"/>
    <n v="14324"/>
    <n v="1023.1428571428571"/>
    <x v="1"/>
    <x v="34"/>
    <x v="212"/>
    <x v="1"/>
    <s v="USD"/>
    <n v="1282194000"/>
    <n v="1282712400"/>
    <x v="209"/>
    <d v="2010-08-25T05:00: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x v="182"/>
    <x v="213"/>
    <x v="1"/>
    <s v="USD"/>
    <n v="1550037600"/>
    <n v="1550210400"/>
    <x v="210"/>
    <d v="2019-02-15T06:00: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x v="183"/>
    <x v="214"/>
    <x v="1"/>
    <s v="USD"/>
    <n v="1321941600"/>
    <n v="1322114400"/>
    <x v="211"/>
    <d v="2011-11-24T06:00: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x v="184"/>
    <x v="215"/>
    <x v="1"/>
    <s v="USD"/>
    <n v="1556427600"/>
    <n v="1557205200"/>
    <x v="212"/>
    <d v="2019-05-07T05:00:00"/>
    <b v="0"/>
    <b v="0"/>
    <x v="22"/>
    <x v="4"/>
    <x v="22"/>
  </r>
  <r>
    <n v="218"/>
    <s v="Price-Rodriguez"/>
    <s v="Adaptive logistical initiative"/>
    <n v="5700"/>
    <n v="12309"/>
    <n v="215.94736842105263"/>
    <x v="1"/>
    <x v="185"/>
    <x v="216"/>
    <x v="4"/>
    <s v="GBP"/>
    <n v="1320991200"/>
    <n v="1323928800"/>
    <x v="213"/>
    <d v="2011-12-15T06:00: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x v="186"/>
    <x v="217"/>
    <x v="1"/>
    <s v="USD"/>
    <n v="1345093200"/>
    <n v="1346130000"/>
    <x v="214"/>
    <d v="2012-08-28T05:00:00"/>
    <b v="0"/>
    <b v="0"/>
    <x v="10"/>
    <x v="4"/>
    <x v="10"/>
  </r>
  <r>
    <n v="220"/>
    <s v="Owens-Le"/>
    <s v="Focused composite approach"/>
    <n v="7900"/>
    <n v="667"/>
    <n v="8.4430379746835449"/>
    <x v="0"/>
    <x v="68"/>
    <x v="218"/>
    <x v="1"/>
    <s v="USD"/>
    <n v="1309496400"/>
    <n v="1311051600"/>
    <x v="215"/>
    <d v="2011-07-19T05:00: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x v="187"/>
    <x v="219"/>
    <x v="1"/>
    <s v="USD"/>
    <n v="1340254800"/>
    <n v="1340427600"/>
    <x v="216"/>
    <d v="2012-06-23T05:00:00"/>
    <b v="1"/>
    <b v="0"/>
    <x v="0"/>
    <x v="0"/>
    <x v="0"/>
  </r>
  <r>
    <n v="222"/>
    <s v="Johnson LLC"/>
    <s v="Cross-group cohesive circuit"/>
    <n v="4800"/>
    <n v="6623"/>
    <n v="137.97916666666669"/>
    <x v="1"/>
    <x v="188"/>
    <x v="220"/>
    <x v="1"/>
    <s v="USD"/>
    <n v="1412226000"/>
    <n v="1412312400"/>
    <x v="217"/>
    <d v="2014-10-03T05:00: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x v="189"/>
    <x v="221"/>
    <x v="1"/>
    <s v="USD"/>
    <n v="1458104400"/>
    <n v="1459314000"/>
    <x v="218"/>
    <d v="2016-03-30T05:00:00"/>
    <b v="0"/>
    <b v="0"/>
    <x v="3"/>
    <x v="3"/>
    <x v="3"/>
  </r>
  <r>
    <n v="224"/>
    <s v="Lester-Moore"/>
    <s v="Diverse analyzing definition"/>
    <n v="46300"/>
    <n v="186885"/>
    <n v="403.63930885529157"/>
    <x v="1"/>
    <x v="190"/>
    <x v="222"/>
    <x v="1"/>
    <s v="USD"/>
    <n v="1411534800"/>
    <n v="1415426400"/>
    <x v="219"/>
    <d v="2014-11-08T06:00:00"/>
    <b v="0"/>
    <b v="0"/>
    <x v="22"/>
    <x v="4"/>
    <x v="22"/>
  </r>
  <r>
    <n v="225"/>
    <s v="Fox-Quinn"/>
    <s v="Enterprise-wide reciprocal success"/>
    <n v="67800"/>
    <n v="176398"/>
    <n v="260.1740412979351"/>
    <x v="1"/>
    <x v="191"/>
    <x v="223"/>
    <x v="1"/>
    <s v="USD"/>
    <n v="1399093200"/>
    <n v="1399093200"/>
    <x v="220"/>
    <d v="2014-05-03T05:00:00"/>
    <b v="1"/>
    <b v="0"/>
    <x v="1"/>
    <x v="1"/>
    <x v="1"/>
  </r>
  <r>
    <n v="226"/>
    <s v="Garcia Inc"/>
    <s v="Progressive neutral middleware"/>
    <n v="3000"/>
    <n v="10999"/>
    <n v="366.63333333333333"/>
    <x v="1"/>
    <x v="192"/>
    <x v="224"/>
    <x v="1"/>
    <s v="USD"/>
    <n v="1270702800"/>
    <n v="1273899600"/>
    <x v="221"/>
    <d v="2010-05-15T05:00: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x v="193"/>
    <x v="225"/>
    <x v="1"/>
    <s v="USD"/>
    <n v="1431666000"/>
    <n v="1432184400"/>
    <x v="222"/>
    <d v="2015-05-21T05:00:00"/>
    <b v="0"/>
    <b v="0"/>
    <x v="20"/>
    <x v="6"/>
    <x v="20"/>
  </r>
  <r>
    <n v="228"/>
    <s v="Pineda Group"/>
    <s v="Exclusive real-time protocol"/>
    <n v="137900"/>
    <n v="165352"/>
    <n v="119.90717911530093"/>
    <x v="1"/>
    <x v="194"/>
    <x v="226"/>
    <x v="1"/>
    <s v="USD"/>
    <n v="1472619600"/>
    <n v="1474779600"/>
    <x v="172"/>
    <d v="2016-09-25T05:00:00"/>
    <b v="0"/>
    <b v="0"/>
    <x v="10"/>
    <x v="4"/>
    <x v="10"/>
  </r>
  <r>
    <n v="229"/>
    <s v="Hoffman-Howard"/>
    <s v="Extended encompassing application"/>
    <n v="85600"/>
    <n v="165798"/>
    <n v="193.68925233644859"/>
    <x v="1"/>
    <x v="195"/>
    <x v="227"/>
    <x v="1"/>
    <s v="USD"/>
    <n v="1496293200"/>
    <n v="1500440400"/>
    <x v="223"/>
    <d v="2017-07-19T05:00: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x v="196"/>
    <x v="228"/>
    <x v="1"/>
    <s v="USD"/>
    <n v="1575612000"/>
    <n v="1575612000"/>
    <x v="224"/>
    <d v="2019-12-06T06:00: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x v="109"/>
    <x v="229"/>
    <x v="1"/>
    <s v="USD"/>
    <n v="1369112400"/>
    <n v="1374123600"/>
    <x v="225"/>
    <d v="2013-07-18T05:00:00"/>
    <b v="0"/>
    <b v="0"/>
    <x v="3"/>
    <x v="3"/>
    <x v="3"/>
  </r>
  <r>
    <n v="232"/>
    <s v="Davis-Rodriguez"/>
    <s v="Progressive secondary portal"/>
    <n v="3400"/>
    <n v="5823"/>
    <n v="171.26470588235293"/>
    <x v="1"/>
    <x v="45"/>
    <x v="230"/>
    <x v="1"/>
    <s v="USD"/>
    <n v="1469422800"/>
    <n v="1469509200"/>
    <x v="226"/>
    <d v="2016-07-26T05:00:00"/>
    <b v="0"/>
    <b v="0"/>
    <x v="3"/>
    <x v="3"/>
    <x v="3"/>
  </r>
  <r>
    <n v="233"/>
    <s v="Reid, Rivera and Perry"/>
    <s v="Multi-lateral national adapter"/>
    <n v="3800"/>
    <n v="6000"/>
    <n v="157.89473684210526"/>
    <x v="1"/>
    <x v="197"/>
    <x v="231"/>
    <x v="1"/>
    <s v="USD"/>
    <n v="1307854800"/>
    <n v="1309237200"/>
    <x v="227"/>
    <d v="2011-06-28T05:00:00"/>
    <b v="0"/>
    <b v="0"/>
    <x v="10"/>
    <x v="4"/>
    <x v="10"/>
  </r>
  <r>
    <n v="234"/>
    <s v="Mendoza-Parker"/>
    <s v="Enterprise-wide motivating matrices"/>
    <n v="7500"/>
    <n v="8181"/>
    <n v="109.08"/>
    <x v="1"/>
    <x v="46"/>
    <x v="232"/>
    <x v="6"/>
    <s v="EUR"/>
    <n v="1503378000"/>
    <n v="1503982800"/>
    <x v="228"/>
    <d v="2017-08-29T05:00: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x v="45"/>
    <x v="233"/>
    <x v="1"/>
    <s v="USD"/>
    <n v="1486965600"/>
    <n v="1487397600"/>
    <x v="229"/>
    <d v="2017-02-18T06:00:00"/>
    <b v="0"/>
    <b v="0"/>
    <x v="10"/>
    <x v="4"/>
    <x v="10"/>
  </r>
  <r>
    <n v="236"/>
    <s v="Gallegos-Cobb"/>
    <s v="Object-based directional function"/>
    <n v="39500"/>
    <n v="4323"/>
    <n v="10.944303797468354"/>
    <x v="0"/>
    <x v="176"/>
    <x v="234"/>
    <x v="2"/>
    <s v="AUD"/>
    <n v="1561438800"/>
    <n v="1562043600"/>
    <x v="230"/>
    <d v="2019-07-02T05:00: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x v="198"/>
    <x v="235"/>
    <x v="1"/>
    <s v="USD"/>
    <n v="1398402000"/>
    <n v="1398574800"/>
    <x v="231"/>
    <d v="2014-04-27T05:00: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x v="199"/>
    <x v="236"/>
    <x v="3"/>
    <s v="DKK"/>
    <n v="1513231200"/>
    <n v="1515391200"/>
    <x v="232"/>
    <d v="2018-01-08T06:00:00"/>
    <b v="0"/>
    <b v="1"/>
    <x v="3"/>
    <x v="3"/>
    <x v="3"/>
  </r>
  <r>
    <n v="239"/>
    <s v="Mason-Sanders"/>
    <s v="Networked web-enabled instruction set"/>
    <n v="3200"/>
    <n v="3127"/>
    <n v="97.71875"/>
    <x v="0"/>
    <x v="142"/>
    <x v="237"/>
    <x v="1"/>
    <s v="USD"/>
    <n v="1440824400"/>
    <n v="1441170000"/>
    <x v="233"/>
    <d v="2015-09-02T05:00:00"/>
    <b v="0"/>
    <b v="0"/>
    <x v="8"/>
    <x v="2"/>
    <x v="8"/>
  </r>
  <r>
    <n v="240"/>
    <s v="Pitts-Reed"/>
    <s v="Vision-oriented dynamic service-desk"/>
    <n v="29400"/>
    <n v="123124"/>
    <n v="418.78911564625849"/>
    <x v="1"/>
    <x v="200"/>
    <x v="238"/>
    <x v="1"/>
    <s v="USD"/>
    <n v="1281070800"/>
    <n v="1281157200"/>
    <x v="194"/>
    <d v="2010-08-07T05:00: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x v="74"/>
    <x v="239"/>
    <x v="2"/>
    <s v="AUD"/>
    <n v="1397365200"/>
    <n v="1398229200"/>
    <x v="234"/>
    <d v="2014-04-23T05:00:00"/>
    <b v="0"/>
    <b v="1"/>
    <x v="9"/>
    <x v="5"/>
    <x v="9"/>
  </r>
  <r>
    <n v="242"/>
    <s v="Hill, Martin and Garcia"/>
    <s v="Sharable scalable core"/>
    <n v="8400"/>
    <n v="10729"/>
    <n v="127.72619047619047"/>
    <x v="1"/>
    <x v="201"/>
    <x v="240"/>
    <x v="1"/>
    <s v="USD"/>
    <n v="1494392400"/>
    <n v="1495256400"/>
    <x v="235"/>
    <d v="2017-05-20T05:00: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x v="202"/>
    <x v="241"/>
    <x v="1"/>
    <s v="USD"/>
    <n v="1520143200"/>
    <n v="1520402400"/>
    <x v="236"/>
    <d v="2018-03-07T06:00: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x v="4"/>
    <x v="242"/>
    <x v="1"/>
    <s v="USD"/>
    <n v="1405314000"/>
    <n v="1409806800"/>
    <x v="237"/>
    <d v="2014-09-04T05:00:00"/>
    <b v="0"/>
    <b v="0"/>
    <x v="3"/>
    <x v="3"/>
    <x v="3"/>
  </r>
  <r>
    <n v="245"/>
    <s v="Russell-Gardner"/>
    <s v="Re-engineered systematic monitoring"/>
    <n v="2900"/>
    <n v="14771"/>
    <n v="509.34482758620686"/>
    <x v="1"/>
    <x v="203"/>
    <x v="243"/>
    <x v="1"/>
    <s v="USD"/>
    <n v="1396846800"/>
    <n v="1396933200"/>
    <x v="238"/>
    <d v="2014-04-08T05:00:00"/>
    <b v="0"/>
    <b v="0"/>
    <x v="3"/>
    <x v="3"/>
    <x v="3"/>
  </r>
  <r>
    <n v="246"/>
    <s v="Walters-Carter"/>
    <s v="Seamless value-added standardization"/>
    <n v="4500"/>
    <n v="14649"/>
    <n v="325.5333333333333"/>
    <x v="1"/>
    <x v="42"/>
    <x v="244"/>
    <x v="1"/>
    <s v="USD"/>
    <n v="1375678800"/>
    <n v="1376024400"/>
    <x v="239"/>
    <d v="2013-08-09T05:00: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x v="204"/>
    <x v="245"/>
    <x v="1"/>
    <s v="USD"/>
    <n v="1482386400"/>
    <n v="1483682400"/>
    <x v="240"/>
    <d v="2017-01-06T06:00: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x v="205"/>
    <x v="246"/>
    <x v="2"/>
    <s v="AUD"/>
    <n v="1420005600"/>
    <n v="1420437600"/>
    <x v="241"/>
    <d v="2015-01-05T06:00:00"/>
    <b v="0"/>
    <b v="0"/>
    <x v="20"/>
    <x v="6"/>
    <x v="20"/>
  </r>
  <r>
    <n v="249"/>
    <s v="Avila-Nelson"/>
    <s v="Up-sized intermediate website"/>
    <n v="61500"/>
    <n v="168095"/>
    <n v="273.32520325203251"/>
    <x v="1"/>
    <x v="206"/>
    <x v="247"/>
    <x v="1"/>
    <s v="USD"/>
    <n v="1420178400"/>
    <n v="1420783200"/>
    <x v="242"/>
    <d v="2015-01-09T06:00:00"/>
    <b v="0"/>
    <b v="0"/>
    <x v="18"/>
    <x v="5"/>
    <x v="18"/>
  </r>
  <r>
    <n v="250"/>
    <s v="Robbins and Sons"/>
    <s v="Future-proofed directional synergy"/>
    <n v="100"/>
    <n v="3"/>
    <n v="3"/>
    <x v="0"/>
    <x v="49"/>
    <x v="248"/>
    <x v="1"/>
    <s v="USD"/>
    <n v="1264399200"/>
    <n v="1267423200"/>
    <x v="67"/>
    <d v="2010-03-01T06:00:00"/>
    <b v="0"/>
    <b v="0"/>
    <x v="1"/>
    <x v="1"/>
    <x v="1"/>
  </r>
  <r>
    <n v="251"/>
    <s v="Singleton Ltd"/>
    <s v="Enhanced user-facing function"/>
    <n v="7100"/>
    <n v="3840"/>
    <n v="54.084507042253513"/>
    <x v="0"/>
    <x v="196"/>
    <x v="249"/>
    <x v="1"/>
    <s v="USD"/>
    <n v="1355032800"/>
    <n v="1355205600"/>
    <x v="243"/>
    <d v="2012-12-11T06:00:00"/>
    <b v="0"/>
    <b v="0"/>
    <x v="3"/>
    <x v="3"/>
    <x v="3"/>
  </r>
  <r>
    <n v="252"/>
    <s v="Perez PLC"/>
    <s v="Operative bandwidth-monitored interface"/>
    <n v="1000"/>
    <n v="6263"/>
    <n v="626.29999999999995"/>
    <x v="1"/>
    <x v="207"/>
    <x v="250"/>
    <x v="1"/>
    <s v="USD"/>
    <n v="1382677200"/>
    <n v="1383109200"/>
    <x v="244"/>
    <d v="2013-10-30T05:00: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x v="208"/>
    <x v="251"/>
    <x v="0"/>
    <s v="CAD"/>
    <n v="1302238800"/>
    <n v="1303275600"/>
    <x v="245"/>
    <d v="2011-04-20T05:00:00"/>
    <b v="0"/>
    <b v="0"/>
    <x v="6"/>
    <x v="4"/>
    <x v="6"/>
  </r>
  <r>
    <n v="254"/>
    <s v="Barry Group"/>
    <s v="De-engineered static Local Area Network"/>
    <n v="4600"/>
    <n v="8505"/>
    <n v="184.89130434782609"/>
    <x v="1"/>
    <x v="39"/>
    <x v="252"/>
    <x v="1"/>
    <s v="USD"/>
    <n v="1487656800"/>
    <n v="1487829600"/>
    <x v="246"/>
    <d v="2017-02-23T06:00: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x v="209"/>
    <x v="253"/>
    <x v="1"/>
    <s v="USD"/>
    <n v="1297836000"/>
    <n v="1298268000"/>
    <x v="247"/>
    <d v="2011-02-21T06:00:00"/>
    <b v="0"/>
    <b v="1"/>
    <x v="1"/>
    <x v="1"/>
    <x v="1"/>
  </r>
  <r>
    <n v="256"/>
    <s v="Smith-Reid"/>
    <s v="Optimized actuating toolset"/>
    <n v="4100"/>
    <n v="959"/>
    <n v="23.390243902439025"/>
    <x v="0"/>
    <x v="27"/>
    <x v="254"/>
    <x v="4"/>
    <s v="GBP"/>
    <n v="1453615200"/>
    <n v="1456812000"/>
    <x v="248"/>
    <d v="2016-03-01T06:00:00"/>
    <b v="0"/>
    <b v="0"/>
    <x v="1"/>
    <x v="1"/>
    <x v="1"/>
  </r>
  <r>
    <n v="257"/>
    <s v="Williams Inc"/>
    <s v="Decentralized exuding strategy"/>
    <n v="5700"/>
    <n v="8322"/>
    <n v="146"/>
    <x v="1"/>
    <x v="45"/>
    <x v="255"/>
    <x v="1"/>
    <s v="USD"/>
    <n v="1362463200"/>
    <n v="1363669200"/>
    <x v="249"/>
    <d v="2013-03-19T05:00:00"/>
    <b v="0"/>
    <b v="0"/>
    <x v="3"/>
    <x v="3"/>
    <x v="3"/>
  </r>
  <r>
    <n v="258"/>
    <s v="Duncan, Mcdonald and Miller"/>
    <s v="Assimilated coherent hardware"/>
    <n v="5000"/>
    <n v="13424"/>
    <n v="268.48"/>
    <x v="1"/>
    <x v="129"/>
    <x v="256"/>
    <x v="1"/>
    <s v="USD"/>
    <n v="1481176800"/>
    <n v="1482904800"/>
    <x v="250"/>
    <d v="2016-12-28T06:00:00"/>
    <b v="0"/>
    <b v="1"/>
    <x v="3"/>
    <x v="3"/>
    <x v="3"/>
  </r>
  <r>
    <n v="259"/>
    <s v="Watkins Ltd"/>
    <s v="Multi-channeled responsive implementation"/>
    <n v="1800"/>
    <n v="10755"/>
    <n v="597.5"/>
    <x v="1"/>
    <x v="188"/>
    <x v="257"/>
    <x v="1"/>
    <s v="USD"/>
    <n v="1354946400"/>
    <n v="1356588000"/>
    <x v="251"/>
    <d v="2012-12-27T06:00:00"/>
    <b v="1"/>
    <b v="0"/>
    <x v="14"/>
    <x v="7"/>
    <x v="14"/>
  </r>
  <r>
    <n v="260"/>
    <s v="Allen-Jones"/>
    <s v="Centralized modular initiative"/>
    <n v="6300"/>
    <n v="9935"/>
    <n v="157.69841269841268"/>
    <x v="1"/>
    <x v="210"/>
    <x v="258"/>
    <x v="1"/>
    <s v="USD"/>
    <n v="1348808400"/>
    <n v="1349845200"/>
    <x v="136"/>
    <d v="2012-10-10T05:00:00"/>
    <b v="0"/>
    <b v="0"/>
    <x v="1"/>
    <x v="1"/>
    <x v="1"/>
  </r>
  <r>
    <n v="261"/>
    <s v="Mason-Smith"/>
    <s v="Reverse-engineered cohesive migration"/>
    <n v="84300"/>
    <n v="26303"/>
    <n v="31.201660735468568"/>
    <x v="0"/>
    <x v="211"/>
    <x v="259"/>
    <x v="1"/>
    <s v="USD"/>
    <n v="1282712400"/>
    <n v="1283058000"/>
    <x v="252"/>
    <d v="2010-08-29T05:00:00"/>
    <b v="0"/>
    <b v="1"/>
    <x v="1"/>
    <x v="1"/>
    <x v="1"/>
  </r>
  <r>
    <n v="262"/>
    <s v="Lloyd, Kennedy and Davis"/>
    <s v="Compatible multimedia hub"/>
    <n v="1700"/>
    <n v="5328"/>
    <n v="313.41176470588238"/>
    <x v="1"/>
    <x v="37"/>
    <x v="260"/>
    <x v="1"/>
    <s v="USD"/>
    <n v="1301979600"/>
    <n v="1304226000"/>
    <x v="253"/>
    <d v="2011-05-01T05:00:00"/>
    <b v="0"/>
    <b v="1"/>
    <x v="7"/>
    <x v="1"/>
    <x v="7"/>
  </r>
  <r>
    <n v="263"/>
    <s v="Walker Ltd"/>
    <s v="Organic eco-centric success"/>
    <n v="2900"/>
    <n v="10756"/>
    <n v="370.89655172413791"/>
    <x v="1"/>
    <x v="134"/>
    <x v="261"/>
    <x v="1"/>
    <s v="USD"/>
    <n v="1263016800"/>
    <n v="1263016800"/>
    <x v="254"/>
    <d v="2010-01-09T06:00:00"/>
    <b v="0"/>
    <b v="0"/>
    <x v="14"/>
    <x v="7"/>
    <x v="14"/>
  </r>
  <r>
    <n v="264"/>
    <s v="Gordon PLC"/>
    <s v="Virtual reciprocal policy"/>
    <n v="45600"/>
    <n v="165375"/>
    <n v="362.66447368421052"/>
    <x v="1"/>
    <x v="212"/>
    <x v="262"/>
    <x v="1"/>
    <s v="USD"/>
    <n v="1360648800"/>
    <n v="1362031200"/>
    <x v="255"/>
    <d v="2013-02-28T06:00:00"/>
    <b v="0"/>
    <b v="0"/>
    <x v="3"/>
    <x v="3"/>
    <x v="3"/>
  </r>
  <r>
    <n v="265"/>
    <s v="Lee and Sons"/>
    <s v="Persevering interactive emulation"/>
    <n v="4900"/>
    <n v="6031"/>
    <n v="123.08163265306122"/>
    <x v="1"/>
    <x v="99"/>
    <x v="263"/>
    <x v="1"/>
    <s v="USD"/>
    <n v="1451800800"/>
    <n v="1455602400"/>
    <x v="256"/>
    <d v="2016-02-16T06:00:00"/>
    <b v="0"/>
    <b v="0"/>
    <x v="3"/>
    <x v="3"/>
    <x v="3"/>
  </r>
  <r>
    <n v="266"/>
    <s v="Cole LLC"/>
    <s v="Proactive responsive emulation"/>
    <n v="111900"/>
    <n v="85902"/>
    <n v="76.766756032171585"/>
    <x v="0"/>
    <x v="213"/>
    <x v="264"/>
    <x v="6"/>
    <s v="EUR"/>
    <n v="1415340000"/>
    <n v="1418191200"/>
    <x v="257"/>
    <d v="2014-12-10T06:00:00"/>
    <b v="0"/>
    <b v="1"/>
    <x v="17"/>
    <x v="1"/>
    <x v="17"/>
  </r>
  <r>
    <n v="267"/>
    <s v="Acosta PLC"/>
    <s v="Extended eco-centric function"/>
    <n v="61600"/>
    <n v="143910"/>
    <n v="233.62012987012989"/>
    <x v="1"/>
    <x v="214"/>
    <x v="265"/>
    <x v="2"/>
    <s v="AUD"/>
    <n v="1351054800"/>
    <n v="1352440800"/>
    <x v="258"/>
    <d v="2012-11-09T06:00:00"/>
    <b v="0"/>
    <b v="0"/>
    <x v="3"/>
    <x v="3"/>
    <x v="3"/>
  </r>
  <r>
    <n v="268"/>
    <s v="Brown-Mckee"/>
    <s v="Networked optimal productivity"/>
    <n v="1500"/>
    <n v="2708"/>
    <n v="180.53333333333333"/>
    <x v="1"/>
    <x v="44"/>
    <x v="266"/>
    <x v="1"/>
    <s v="USD"/>
    <n v="1349326800"/>
    <n v="1353304800"/>
    <x v="259"/>
    <d v="2012-11-19T06:00:00"/>
    <b v="0"/>
    <b v="0"/>
    <x v="4"/>
    <x v="4"/>
    <x v="4"/>
  </r>
  <r>
    <n v="269"/>
    <s v="Miles and Sons"/>
    <s v="Persistent attitude-oriented approach"/>
    <n v="3500"/>
    <n v="8842"/>
    <n v="252.62857142857143"/>
    <x v="1"/>
    <x v="215"/>
    <x v="267"/>
    <x v="1"/>
    <s v="USD"/>
    <n v="1548914400"/>
    <n v="1550728800"/>
    <x v="260"/>
    <d v="2019-02-21T06:00: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x v="216"/>
    <x v="268"/>
    <x v="1"/>
    <s v="USD"/>
    <n v="1291269600"/>
    <n v="1291442400"/>
    <x v="261"/>
    <d v="2010-12-04T06:00: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x v="217"/>
    <x v="269"/>
    <x v="1"/>
    <s v="USD"/>
    <n v="1449468000"/>
    <n v="1452146400"/>
    <x v="262"/>
    <d v="2016-01-07T06:00: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x v="218"/>
    <x v="270"/>
    <x v="1"/>
    <s v="USD"/>
    <n v="1562734800"/>
    <n v="1564894800"/>
    <x v="263"/>
    <d v="2019-08-04T05:00:00"/>
    <b v="0"/>
    <b v="1"/>
    <x v="3"/>
    <x v="3"/>
    <x v="3"/>
  </r>
  <r>
    <n v="273"/>
    <s v="Thomas and Sons"/>
    <s v="Re-engineered heuristic forecast"/>
    <n v="7800"/>
    <n v="10704"/>
    <n v="137.23076923076923"/>
    <x v="1"/>
    <x v="219"/>
    <x v="271"/>
    <x v="0"/>
    <s v="CAD"/>
    <n v="1505624400"/>
    <n v="1505883600"/>
    <x v="264"/>
    <d v="2017-09-20T05:00:00"/>
    <b v="0"/>
    <b v="0"/>
    <x v="3"/>
    <x v="3"/>
    <x v="3"/>
  </r>
  <r>
    <n v="274"/>
    <s v="Morgan-Jenkins"/>
    <s v="Fully-configurable background algorithm"/>
    <n v="2400"/>
    <n v="773"/>
    <n v="32.208333333333336"/>
    <x v="0"/>
    <x v="27"/>
    <x v="272"/>
    <x v="1"/>
    <s v="USD"/>
    <n v="1509948000"/>
    <n v="1510380000"/>
    <x v="265"/>
    <d v="2017-11-11T06:00: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x v="220"/>
    <x v="273"/>
    <x v="1"/>
    <s v="USD"/>
    <n v="1554526800"/>
    <n v="1555218000"/>
    <x v="266"/>
    <d v="2019-04-14T05:00:00"/>
    <b v="0"/>
    <b v="0"/>
    <x v="18"/>
    <x v="5"/>
    <x v="18"/>
  </r>
  <r>
    <n v="276"/>
    <s v="Fields Ltd"/>
    <s v="Front-line foreground project"/>
    <n v="5500"/>
    <n v="5324"/>
    <n v="96.8"/>
    <x v="0"/>
    <x v="221"/>
    <x v="274"/>
    <x v="1"/>
    <s v="USD"/>
    <n v="1334811600"/>
    <n v="1335243600"/>
    <x v="267"/>
    <d v="2012-04-24T05:00: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x v="100"/>
    <x v="275"/>
    <x v="1"/>
    <s v="USD"/>
    <n v="1279515600"/>
    <n v="1279688400"/>
    <x v="268"/>
    <d v="2010-07-21T05:00: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x v="222"/>
    <x v="276"/>
    <x v="1"/>
    <s v="USD"/>
    <n v="1353909600"/>
    <n v="1356069600"/>
    <x v="269"/>
    <d v="2012-12-21T06:00:00"/>
    <b v="0"/>
    <b v="0"/>
    <x v="2"/>
    <x v="2"/>
    <x v="2"/>
  </r>
  <r>
    <n v="279"/>
    <s v="Smith-Jenkins"/>
    <s v="Vision-oriented methodical application"/>
    <n v="8000"/>
    <n v="13656"/>
    <n v="170.70000000000002"/>
    <x v="1"/>
    <x v="223"/>
    <x v="277"/>
    <x v="1"/>
    <s v="USD"/>
    <n v="1535950800"/>
    <n v="1536210000"/>
    <x v="270"/>
    <d v="2018-09-06T05:00:00"/>
    <b v="0"/>
    <b v="0"/>
    <x v="3"/>
    <x v="3"/>
    <x v="3"/>
  </r>
  <r>
    <n v="280"/>
    <s v="Braun PLC"/>
    <s v="Function-based high-level infrastructure"/>
    <n v="2500"/>
    <n v="14536"/>
    <n v="581.44000000000005"/>
    <x v="1"/>
    <x v="224"/>
    <x v="278"/>
    <x v="1"/>
    <s v="USD"/>
    <n v="1511244000"/>
    <n v="1511762400"/>
    <x v="271"/>
    <d v="2017-11-27T06:00:00"/>
    <b v="0"/>
    <b v="0"/>
    <x v="10"/>
    <x v="4"/>
    <x v="10"/>
  </r>
  <r>
    <n v="281"/>
    <s v="Drake PLC"/>
    <s v="Profound object-oriented paradigm"/>
    <n v="164500"/>
    <n v="150552"/>
    <n v="91.520972644376897"/>
    <x v="0"/>
    <x v="225"/>
    <x v="279"/>
    <x v="1"/>
    <s v="USD"/>
    <n v="1331445600"/>
    <n v="1333256400"/>
    <x v="272"/>
    <d v="2012-04-01T05:00: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x v="221"/>
    <x v="280"/>
    <x v="1"/>
    <s v="USD"/>
    <n v="1480226400"/>
    <n v="1480744800"/>
    <x v="73"/>
    <d v="2016-12-03T06:00: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x v="226"/>
    <x v="281"/>
    <x v="3"/>
    <s v="DKK"/>
    <n v="1464584400"/>
    <n v="1465016400"/>
    <x v="273"/>
    <d v="2016-06-04T05:00:00"/>
    <b v="0"/>
    <b v="0"/>
    <x v="1"/>
    <x v="1"/>
    <x v="1"/>
  </r>
  <r>
    <n v="284"/>
    <s v="Tran LLC"/>
    <s v="Ameliorated fresh-thinking protocol"/>
    <n v="9800"/>
    <n v="8153"/>
    <n v="83.193877551020407"/>
    <x v="0"/>
    <x v="227"/>
    <x v="282"/>
    <x v="1"/>
    <s v="USD"/>
    <n v="1335848400"/>
    <n v="1336280400"/>
    <x v="274"/>
    <d v="2012-05-06T05:00: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x v="228"/>
    <x v="283"/>
    <x v="1"/>
    <s v="USD"/>
    <n v="1473483600"/>
    <n v="1476766800"/>
    <x v="275"/>
    <d v="2016-10-18T05:00:00"/>
    <b v="0"/>
    <b v="0"/>
    <x v="3"/>
    <x v="3"/>
    <x v="3"/>
  </r>
  <r>
    <n v="286"/>
    <s v="Obrien-Aguirre"/>
    <s v="Devolved uniform complexity"/>
    <n v="112100"/>
    <n v="19557"/>
    <n v="17.446030330062445"/>
    <x v="3"/>
    <x v="229"/>
    <x v="284"/>
    <x v="1"/>
    <s v="USD"/>
    <n v="1479880800"/>
    <n v="1480485600"/>
    <x v="276"/>
    <d v="2016-11-30T06:00:00"/>
    <b v="0"/>
    <b v="0"/>
    <x v="3"/>
    <x v="3"/>
    <x v="3"/>
  </r>
  <r>
    <n v="287"/>
    <s v="Ferguson PLC"/>
    <s v="Public-key intangible superstructure"/>
    <n v="6300"/>
    <n v="13213"/>
    <n v="209.73015873015873"/>
    <x v="1"/>
    <x v="230"/>
    <x v="285"/>
    <x v="1"/>
    <s v="USD"/>
    <n v="1430197200"/>
    <n v="1430197200"/>
    <x v="277"/>
    <d v="2015-04-28T05:00:00"/>
    <b v="0"/>
    <b v="0"/>
    <x v="5"/>
    <x v="1"/>
    <x v="5"/>
  </r>
  <r>
    <n v="288"/>
    <s v="Garcia Ltd"/>
    <s v="Secured global success"/>
    <n v="5600"/>
    <n v="5476"/>
    <n v="97.785714285714292"/>
    <x v="0"/>
    <x v="231"/>
    <x v="286"/>
    <x v="3"/>
    <s v="DKK"/>
    <n v="1331701200"/>
    <n v="1331787600"/>
    <x v="278"/>
    <d v="2012-03-15T05:00:00"/>
    <b v="0"/>
    <b v="1"/>
    <x v="16"/>
    <x v="1"/>
    <x v="16"/>
  </r>
  <r>
    <n v="289"/>
    <s v="Smith, Love and Smith"/>
    <s v="Grass-roots mission-critical capability"/>
    <n v="800"/>
    <n v="13474"/>
    <n v="1684.25"/>
    <x v="1"/>
    <x v="232"/>
    <x v="287"/>
    <x v="0"/>
    <s v="CAD"/>
    <n v="1438578000"/>
    <n v="1438837200"/>
    <x v="279"/>
    <d v="2015-08-06T05:00: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x v="233"/>
    <x v="288"/>
    <x v="1"/>
    <s v="USD"/>
    <n v="1368162000"/>
    <n v="1370926800"/>
    <x v="280"/>
    <d v="2013-06-11T05:00: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x v="37"/>
    <x v="289"/>
    <x v="1"/>
    <s v="USD"/>
    <n v="1318654800"/>
    <n v="1319000400"/>
    <x v="281"/>
    <d v="2011-10-19T05:00:00"/>
    <b v="1"/>
    <b v="0"/>
    <x v="2"/>
    <x v="2"/>
    <x v="2"/>
  </r>
  <r>
    <n v="292"/>
    <s v="Ho-Harris"/>
    <s v="Versatile cohesive encoding"/>
    <n v="7300"/>
    <n v="717"/>
    <n v="9.8219178082191778"/>
    <x v="0"/>
    <x v="234"/>
    <x v="290"/>
    <x v="1"/>
    <s v="USD"/>
    <n v="1331874000"/>
    <n v="1333429200"/>
    <x v="282"/>
    <d v="2012-04-03T05:00:00"/>
    <b v="0"/>
    <b v="0"/>
    <x v="0"/>
    <x v="0"/>
    <x v="0"/>
  </r>
  <r>
    <n v="293"/>
    <s v="Ross Group"/>
    <s v="Organized executive solution"/>
    <n v="6500"/>
    <n v="1065"/>
    <n v="16.384615384615383"/>
    <x v="3"/>
    <x v="235"/>
    <x v="291"/>
    <x v="6"/>
    <s v="EUR"/>
    <n v="1286254800"/>
    <n v="1287032400"/>
    <x v="283"/>
    <d v="2010-10-14T05:00:00"/>
    <b v="0"/>
    <b v="0"/>
    <x v="3"/>
    <x v="3"/>
    <x v="3"/>
  </r>
  <r>
    <n v="294"/>
    <s v="Turner-Davis"/>
    <s v="Automated local emulation"/>
    <n v="600"/>
    <n v="8038"/>
    <n v="1339.6666666666667"/>
    <x v="1"/>
    <x v="236"/>
    <x v="292"/>
    <x v="1"/>
    <s v="USD"/>
    <n v="1540530000"/>
    <n v="1541570400"/>
    <x v="284"/>
    <d v="2018-11-07T06:00: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x v="237"/>
    <x v="293"/>
    <x v="5"/>
    <s v="CHF"/>
    <n v="1381813200"/>
    <n v="1383976800"/>
    <x v="285"/>
    <d v="2013-11-09T06:00:00"/>
    <b v="0"/>
    <b v="0"/>
    <x v="3"/>
    <x v="3"/>
    <x v="3"/>
  </r>
  <r>
    <n v="296"/>
    <s v="Smith-Hess"/>
    <s v="Grass-roots real-time Local Area Network"/>
    <n v="6100"/>
    <n v="3352"/>
    <n v="54.950819672131146"/>
    <x v="0"/>
    <x v="63"/>
    <x v="294"/>
    <x v="2"/>
    <s v="AUD"/>
    <n v="1548655200"/>
    <n v="1550556000"/>
    <x v="286"/>
    <d v="2019-02-19T06:00: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x v="238"/>
    <x v="295"/>
    <x v="2"/>
    <s v="AUD"/>
    <n v="1389679200"/>
    <n v="1390456800"/>
    <x v="287"/>
    <d v="2014-01-23T06:00: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x v="239"/>
    <x v="296"/>
    <x v="1"/>
    <s v="USD"/>
    <n v="1456466400"/>
    <n v="1458018000"/>
    <x v="288"/>
    <d v="2016-03-15T05:00: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x v="240"/>
    <x v="297"/>
    <x v="1"/>
    <s v="USD"/>
    <n v="1456984800"/>
    <n v="1461819600"/>
    <x v="289"/>
    <d v="2016-04-28T05:00:00"/>
    <b v="0"/>
    <b v="0"/>
    <x v="0"/>
    <x v="0"/>
    <x v="0"/>
  </r>
  <r>
    <n v="300"/>
    <s v="Cooke PLC"/>
    <s v="Focused executive core"/>
    <n v="100"/>
    <n v="5"/>
    <n v="5"/>
    <x v="0"/>
    <x v="49"/>
    <x v="298"/>
    <x v="3"/>
    <s v="DKK"/>
    <n v="1504069200"/>
    <n v="1504155600"/>
    <x v="290"/>
    <d v="2017-08-31T05:00:00"/>
    <b v="0"/>
    <b v="1"/>
    <x v="9"/>
    <x v="5"/>
    <x v="9"/>
  </r>
  <r>
    <n v="301"/>
    <s v="Wong-Walker"/>
    <s v="Multi-channeled disintermediate policy"/>
    <n v="900"/>
    <n v="12102"/>
    <n v="1344.6666666666667"/>
    <x v="1"/>
    <x v="241"/>
    <x v="299"/>
    <x v="1"/>
    <s v="USD"/>
    <n v="1424930400"/>
    <n v="1426395600"/>
    <x v="291"/>
    <d v="2015-03-15T05:00: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x v="242"/>
    <x v="300"/>
    <x v="1"/>
    <s v="USD"/>
    <n v="1535864400"/>
    <n v="1537074000"/>
    <x v="292"/>
    <d v="2018-09-16T05:00: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x v="235"/>
    <x v="301"/>
    <x v="1"/>
    <s v="USD"/>
    <n v="1452146400"/>
    <n v="1452578400"/>
    <x v="293"/>
    <d v="2016-01-12T06:00:00"/>
    <b v="0"/>
    <b v="0"/>
    <x v="7"/>
    <x v="1"/>
    <x v="7"/>
  </r>
  <r>
    <n v="304"/>
    <s v="Peterson PLC"/>
    <s v="User-friendly discrete benchmark"/>
    <n v="2100"/>
    <n v="11469"/>
    <n v="546.14285714285722"/>
    <x v="1"/>
    <x v="23"/>
    <x v="302"/>
    <x v="1"/>
    <s v="USD"/>
    <n v="1470546000"/>
    <n v="1474088400"/>
    <x v="294"/>
    <d v="2016-09-17T05:00:00"/>
    <b v="0"/>
    <b v="0"/>
    <x v="4"/>
    <x v="4"/>
    <x v="4"/>
  </r>
  <r>
    <n v="305"/>
    <s v="Townsend Ltd"/>
    <s v="Grass-roots actuating policy"/>
    <n v="2800"/>
    <n v="8014"/>
    <n v="286.21428571428572"/>
    <x v="1"/>
    <x v="72"/>
    <x v="303"/>
    <x v="1"/>
    <s v="USD"/>
    <n v="1458363600"/>
    <n v="1461906000"/>
    <x v="295"/>
    <d v="2016-04-29T05:00: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x v="243"/>
    <x v="304"/>
    <x v="1"/>
    <s v="USD"/>
    <n v="1500008400"/>
    <n v="1500267600"/>
    <x v="296"/>
    <d v="2017-07-17T05:00: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x v="244"/>
    <x v="305"/>
    <x v="3"/>
    <s v="DKK"/>
    <n v="1338958800"/>
    <n v="1340686800"/>
    <x v="297"/>
    <d v="2012-06-26T05:00:00"/>
    <b v="0"/>
    <b v="1"/>
    <x v="13"/>
    <x v="5"/>
    <x v="13"/>
  </r>
  <r>
    <n v="308"/>
    <s v="Davis Ltd"/>
    <s v="Grass-roots optimizing projection"/>
    <n v="118200"/>
    <n v="87560"/>
    <n v="74.077834179357026"/>
    <x v="0"/>
    <x v="245"/>
    <x v="306"/>
    <x v="1"/>
    <s v="USD"/>
    <n v="1303102800"/>
    <n v="1303189200"/>
    <x v="298"/>
    <d v="2011-04-19T05:00:00"/>
    <b v="0"/>
    <b v="0"/>
    <x v="3"/>
    <x v="3"/>
    <x v="3"/>
  </r>
  <r>
    <n v="309"/>
    <s v="Harris-Perry"/>
    <s v="User-centric 6thgeneration attitude"/>
    <n v="4100"/>
    <n v="3087"/>
    <n v="75.292682926829272"/>
    <x v="3"/>
    <x v="51"/>
    <x v="307"/>
    <x v="1"/>
    <s v="USD"/>
    <n v="1316581200"/>
    <n v="1318309200"/>
    <x v="299"/>
    <d v="2011-10-11T05:00: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x v="36"/>
    <x v="308"/>
    <x v="1"/>
    <s v="USD"/>
    <n v="1270789200"/>
    <n v="1272171600"/>
    <x v="300"/>
    <d v="2010-04-25T05:00:00"/>
    <b v="0"/>
    <b v="0"/>
    <x v="11"/>
    <x v="6"/>
    <x v="11"/>
  </r>
  <r>
    <n v="311"/>
    <s v="Flores PLC"/>
    <s v="Focused real-time help-desk"/>
    <n v="6300"/>
    <n v="12812"/>
    <n v="203.36507936507937"/>
    <x v="1"/>
    <x v="246"/>
    <x v="309"/>
    <x v="1"/>
    <s v="USD"/>
    <n v="1297836000"/>
    <n v="1298872800"/>
    <x v="247"/>
    <d v="2011-02-28T06:00:00"/>
    <b v="0"/>
    <b v="0"/>
    <x v="3"/>
    <x v="3"/>
    <x v="3"/>
  </r>
  <r>
    <n v="312"/>
    <s v="Martinez LLC"/>
    <s v="Robust impactful approach"/>
    <n v="59100"/>
    <n v="183345"/>
    <n v="310.2284263959391"/>
    <x v="1"/>
    <x v="247"/>
    <x v="310"/>
    <x v="1"/>
    <s v="USD"/>
    <n v="1382677200"/>
    <n v="1383282000"/>
    <x v="244"/>
    <d v="2013-11-01T05:00:00"/>
    <b v="0"/>
    <b v="0"/>
    <x v="3"/>
    <x v="3"/>
    <x v="3"/>
  </r>
  <r>
    <n v="313"/>
    <s v="Miller-Irwin"/>
    <s v="Secured maximized policy"/>
    <n v="2200"/>
    <n v="8697"/>
    <n v="395.31818181818181"/>
    <x v="1"/>
    <x v="248"/>
    <x v="311"/>
    <x v="1"/>
    <s v="USD"/>
    <n v="1330322400"/>
    <n v="1330495200"/>
    <x v="301"/>
    <d v="2012-02-29T06:00:00"/>
    <b v="0"/>
    <b v="0"/>
    <x v="1"/>
    <x v="1"/>
    <x v="1"/>
  </r>
  <r>
    <n v="314"/>
    <s v="Sanchez-Morgan"/>
    <s v="Realigned upward-trending strategy"/>
    <n v="1400"/>
    <n v="4126"/>
    <n v="294.71428571428572"/>
    <x v="1"/>
    <x v="221"/>
    <x v="312"/>
    <x v="1"/>
    <s v="USD"/>
    <n v="1552366800"/>
    <n v="1552798800"/>
    <x v="188"/>
    <d v="2019-03-17T05:00: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x v="249"/>
    <x v="313"/>
    <x v="1"/>
    <s v="USD"/>
    <n v="1400907600"/>
    <n v="1403413200"/>
    <x v="302"/>
    <d v="2014-06-22T05:00:00"/>
    <b v="0"/>
    <b v="0"/>
    <x v="3"/>
    <x v="3"/>
    <x v="3"/>
  </r>
  <r>
    <n v="316"/>
    <s v="Martin-Marshall"/>
    <s v="Configurable demand-driven matrix"/>
    <n v="9600"/>
    <n v="6401"/>
    <n v="66.677083333333329"/>
    <x v="0"/>
    <x v="250"/>
    <x v="314"/>
    <x v="6"/>
    <s v="EUR"/>
    <n v="1574143200"/>
    <n v="1574229600"/>
    <x v="303"/>
    <d v="2019-11-20T06:00:00"/>
    <b v="0"/>
    <b v="1"/>
    <x v="0"/>
    <x v="0"/>
    <x v="0"/>
  </r>
  <r>
    <n v="317"/>
    <s v="Summers PLC"/>
    <s v="Cross-group coherent hierarchy"/>
    <n v="6600"/>
    <n v="1269"/>
    <n v="19.227272727272727"/>
    <x v="0"/>
    <x v="141"/>
    <x v="315"/>
    <x v="1"/>
    <s v="USD"/>
    <n v="1494738000"/>
    <n v="1495861200"/>
    <x v="304"/>
    <d v="2017-05-27T05:00: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x v="68"/>
    <x v="316"/>
    <x v="1"/>
    <s v="USD"/>
    <n v="1392357600"/>
    <n v="1392530400"/>
    <x v="305"/>
    <d v="2014-02-16T06:00:00"/>
    <b v="0"/>
    <b v="0"/>
    <x v="1"/>
    <x v="1"/>
    <x v="1"/>
  </r>
  <r>
    <n v="319"/>
    <s v="Mills Group"/>
    <s v="Advanced empowering matrix"/>
    <n v="8400"/>
    <n v="3251"/>
    <n v="38.702380952380956"/>
    <x v="3"/>
    <x v="251"/>
    <x v="317"/>
    <x v="1"/>
    <s v="USD"/>
    <n v="1281589200"/>
    <n v="1283662800"/>
    <x v="306"/>
    <d v="2010-09-05T05:00:00"/>
    <b v="0"/>
    <b v="0"/>
    <x v="2"/>
    <x v="2"/>
    <x v="2"/>
  </r>
  <r>
    <n v="320"/>
    <s v="Sandoval-Powell"/>
    <s v="Phased holistic implementation"/>
    <n v="84400"/>
    <n v="8092"/>
    <n v="9.5876777251184837"/>
    <x v="0"/>
    <x v="175"/>
    <x v="318"/>
    <x v="1"/>
    <s v="USD"/>
    <n v="1305003600"/>
    <n v="1305781200"/>
    <x v="307"/>
    <d v="2011-05-19T05:00: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x v="194"/>
    <x v="319"/>
    <x v="1"/>
    <s v="USD"/>
    <n v="1301634000"/>
    <n v="1302325200"/>
    <x v="308"/>
    <d v="2011-04-09T05:00: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x v="252"/>
    <x v="320"/>
    <x v="1"/>
    <s v="USD"/>
    <n v="1290664800"/>
    <n v="1291788000"/>
    <x v="309"/>
    <d v="2010-12-08T06:00:00"/>
    <b v="0"/>
    <b v="0"/>
    <x v="3"/>
    <x v="3"/>
    <x v="3"/>
  </r>
  <r>
    <n v="323"/>
    <s v="Cole, Smith and Wood"/>
    <s v="Integrated zero-defect help-desk"/>
    <n v="8900"/>
    <n v="2148"/>
    <n v="24.134831460674157"/>
    <x v="0"/>
    <x v="150"/>
    <x v="321"/>
    <x v="4"/>
    <s v="GBP"/>
    <n v="1395896400"/>
    <n v="1396069200"/>
    <x v="310"/>
    <d v="2014-03-29T05:00:00"/>
    <b v="0"/>
    <b v="0"/>
    <x v="4"/>
    <x v="4"/>
    <x v="4"/>
  </r>
  <r>
    <n v="324"/>
    <s v="Harris, Hall and Harris"/>
    <s v="Inverse analyzing matrices"/>
    <n v="7100"/>
    <n v="11648"/>
    <n v="164.05633802816902"/>
    <x v="1"/>
    <x v="253"/>
    <x v="322"/>
    <x v="1"/>
    <s v="USD"/>
    <n v="1434862800"/>
    <n v="1435899600"/>
    <x v="311"/>
    <d v="2015-07-03T05:00:00"/>
    <b v="0"/>
    <b v="1"/>
    <x v="3"/>
    <x v="3"/>
    <x v="3"/>
  </r>
  <r>
    <n v="325"/>
    <s v="Saunders Group"/>
    <s v="Programmable systemic implementation"/>
    <n v="6500"/>
    <n v="5897"/>
    <n v="90.723076923076931"/>
    <x v="0"/>
    <x v="107"/>
    <x v="323"/>
    <x v="1"/>
    <s v="USD"/>
    <n v="1529125200"/>
    <n v="1531112400"/>
    <x v="79"/>
    <d v="2018-07-09T05:00: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x v="58"/>
    <x v="324"/>
    <x v="1"/>
    <s v="USD"/>
    <n v="1451109600"/>
    <n v="1451628000"/>
    <x v="312"/>
    <d v="2016-01-01T06:00: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x v="254"/>
    <x v="325"/>
    <x v="1"/>
    <s v="USD"/>
    <n v="1566968400"/>
    <n v="1567314000"/>
    <x v="313"/>
    <d v="2019-09-01T05:00: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x v="255"/>
    <x v="326"/>
    <x v="1"/>
    <s v="USD"/>
    <n v="1543557600"/>
    <n v="1544508000"/>
    <x v="314"/>
    <d v="2018-12-11T06:00:00"/>
    <b v="0"/>
    <b v="0"/>
    <x v="1"/>
    <x v="1"/>
    <x v="1"/>
  </r>
  <r>
    <n v="329"/>
    <s v="Willis and Sons"/>
    <s v="Fundamental incremental database"/>
    <n v="93800"/>
    <n v="21477"/>
    <n v="22.896588486140725"/>
    <x v="2"/>
    <x v="57"/>
    <x v="327"/>
    <x v="1"/>
    <s v="USD"/>
    <n v="1481522400"/>
    <n v="1482472800"/>
    <x v="315"/>
    <d v="2016-12-23T06:00: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x v="256"/>
    <x v="328"/>
    <x v="4"/>
    <s v="GBP"/>
    <n v="1512712800"/>
    <n v="1512799200"/>
    <x v="316"/>
    <d v="2017-12-09T06:00:00"/>
    <b v="0"/>
    <b v="0"/>
    <x v="4"/>
    <x v="4"/>
    <x v="4"/>
  </r>
  <r>
    <n v="331"/>
    <s v="Rose-Silva"/>
    <s v="Intuitive static portal"/>
    <n v="3300"/>
    <n v="14643"/>
    <n v="443.72727272727275"/>
    <x v="1"/>
    <x v="257"/>
    <x v="329"/>
    <x v="1"/>
    <s v="USD"/>
    <n v="1324274400"/>
    <n v="1324360800"/>
    <x v="317"/>
    <d v="2011-12-20T06:00: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x v="258"/>
    <x v="330"/>
    <x v="1"/>
    <s v="USD"/>
    <n v="1364446800"/>
    <n v="1364533200"/>
    <x v="318"/>
    <d v="2013-03-29T05:00: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x v="259"/>
    <x v="331"/>
    <x v="1"/>
    <s v="USD"/>
    <n v="1542693600"/>
    <n v="1545112800"/>
    <x v="319"/>
    <d v="2018-12-18T06:00:00"/>
    <b v="0"/>
    <b v="0"/>
    <x v="3"/>
    <x v="3"/>
    <x v="3"/>
  </r>
  <r>
    <n v="334"/>
    <s v="Mcgee Group"/>
    <s v="Assimilated discrete algorithm"/>
    <n v="66200"/>
    <n v="123538"/>
    <n v="186.61329305135951"/>
    <x v="1"/>
    <x v="260"/>
    <x v="332"/>
    <x v="1"/>
    <s v="USD"/>
    <n v="1515564000"/>
    <n v="1516168800"/>
    <x v="32"/>
    <d v="2018-01-17T06:00:00"/>
    <b v="0"/>
    <b v="0"/>
    <x v="1"/>
    <x v="1"/>
    <x v="1"/>
  </r>
  <r>
    <n v="335"/>
    <s v="Jordan-Acosta"/>
    <s v="Operative uniform hub"/>
    <n v="173800"/>
    <n v="198628"/>
    <n v="114.28538550057536"/>
    <x v="1"/>
    <x v="261"/>
    <x v="333"/>
    <x v="1"/>
    <s v="USD"/>
    <n v="1573797600"/>
    <n v="1574920800"/>
    <x v="320"/>
    <d v="2019-11-28T06:00:00"/>
    <b v="0"/>
    <b v="0"/>
    <x v="1"/>
    <x v="1"/>
    <x v="1"/>
  </r>
  <r>
    <n v="336"/>
    <s v="Nunez Inc"/>
    <s v="Customizable intangible capability"/>
    <n v="70700"/>
    <n v="68602"/>
    <n v="97.032531824611041"/>
    <x v="0"/>
    <x v="262"/>
    <x v="334"/>
    <x v="1"/>
    <s v="USD"/>
    <n v="1292392800"/>
    <n v="1292479200"/>
    <x v="321"/>
    <d v="2010-12-16T06:00:00"/>
    <b v="0"/>
    <b v="1"/>
    <x v="1"/>
    <x v="1"/>
    <x v="1"/>
  </r>
  <r>
    <n v="337"/>
    <s v="Hayden Ltd"/>
    <s v="Innovative didactic analyzer"/>
    <n v="94500"/>
    <n v="116064"/>
    <n v="122.81904761904762"/>
    <x v="1"/>
    <x v="263"/>
    <x v="335"/>
    <x v="1"/>
    <s v="USD"/>
    <n v="1573452000"/>
    <n v="1573538400"/>
    <x v="322"/>
    <d v="2019-11-12T06:00:00"/>
    <b v="0"/>
    <b v="0"/>
    <x v="3"/>
    <x v="3"/>
    <x v="3"/>
  </r>
  <r>
    <n v="338"/>
    <s v="Gonzalez-Burton"/>
    <s v="Decentralized intangible encoding"/>
    <n v="69800"/>
    <n v="125042"/>
    <n v="179.14326647564468"/>
    <x v="1"/>
    <x v="264"/>
    <x v="336"/>
    <x v="1"/>
    <s v="USD"/>
    <n v="1317790800"/>
    <n v="1320382800"/>
    <x v="323"/>
    <d v="2011-11-04T05:00: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x v="265"/>
    <x v="337"/>
    <x v="0"/>
    <s v="CAD"/>
    <n v="1501650000"/>
    <n v="1502859600"/>
    <x v="324"/>
    <d v="2017-08-16T05:00: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x v="224"/>
    <x v="338"/>
    <x v="1"/>
    <s v="USD"/>
    <n v="1323669600"/>
    <n v="1323756000"/>
    <x v="325"/>
    <d v="2011-12-13T06:00: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x v="266"/>
    <x v="339"/>
    <x v="1"/>
    <s v="USD"/>
    <n v="1440738000"/>
    <n v="1441342800"/>
    <x v="326"/>
    <d v="2015-09-04T05:00:00"/>
    <b v="0"/>
    <b v="0"/>
    <x v="7"/>
    <x v="1"/>
    <x v="7"/>
  </r>
  <r>
    <n v="342"/>
    <s v="Gibson-Hernandez"/>
    <s v="Visionary foreground middleware"/>
    <n v="47900"/>
    <n v="31864"/>
    <n v="66.521920668058456"/>
    <x v="0"/>
    <x v="267"/>
    <x v="340"/>
    <x v="1"/>
    <s v="USD"/>
    <n v="1374296400"/>
    <n v="1375333200"/>
    <x v="327"/>
    <d v="2013-08-01T05:00:00"/>
    <b v="0"/>
    <b v="0"/>
    <x v="3"/>
    <x v="3"/>
    <x v="3"/>
  </r>
  <r>
    <n v="343"/>
    <s v="Spencer-Weber"/>
    <s v="Optional zero-defect task-force"/>
    <n v="9000"/>
    <n v="4853"/>
    <n v="53.922222222222224"/>
    <x v="0"/>
    <x v="98"/>
    <x v="341"/>
    <x v="1"/>
    <s v="USD"/>
    <n v="1384840800"/>
    <n v="1389420000"/>
    <x v="328"/>
    <d v="2014-01-11T06:00: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x v="268"/>
    <x v="342"/>
    <x v="1"/>
    <s v="USD"/>
    <n v="1516600800"/>
    <n v="1520056800"/>
    <x v="329"/>
    <d v="2018-03-03T06:00: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x v="269"/>
    <x v="343"/>
    <x v="4"/>
    <s v="GBP"/>
    <n v="1436418000"/>
    <n v="1436504400"/>
    <x v="330"/>
    <d v="2015-07-10T05:00:00"/>
    <b v="0"/>
    <b v="0"/>
    <x v="6"/>
    <x v="4"/>
    <x v="6"/>
  </r>
  <r>
    <n v="346"/>
    <s v="Little-Marsh"/>
    <s v="Virtual attitude-oriented migration"/>
    <n v="8000"/>
    <n v="2758"/>
    <n v="34.475000000000001"/>
    <x v="0"/>
    <x v="270"/>
    <x v="344"/>
    <x v="1"/>
    <s v="USD"/>
    <n v="1503550800"/>
    <n v="1508302800"/>
    <x v="331"/>
    <d v="2017-10-18T05:00:00"/>
    <b v="0"/>
    <b v="1"/>
    <x v="7"/>
    <x v="1"/>
    <x v="7"/>
  </r>
  <r>
    <n v="347"/>
    <s v="Petersen and Sons"/>
    <s v="Open-source full-range portal"/>
    <n v="900"/>
    <n v="12607"/>
    <n v="1400.7777777777778"/>
    <x v="1"/>
    <x v="271"/>
    <x v="345"/>
    <x v="1"/>
    <s v="USD"/>
    <n v="1423634400"/>
    <n v="1425708000"/>
    <x v="332"/>
    <d v="2015-03-07T06:00:00"/>
    <b v="0"/>
    <b v="0"/>
    <x v="2"/>
    <x v="2"/>
    <x v="2"/>
  </r>
  <r>
    <n v="348"/>
    <s v="Hensley Ltd"/>
    <s v="Versatile cohesive open system"/>
    <n v="199000"/>
    <n v="142823"/>
    <n v="71.770351758793964"/>
    <x v="0"/>
    <x v="272"/>
    <x v="346"/>
    <x v="1"/>
    <s v="USD"/>
    <n v="1487224800"/>
    <n v="1488348000"/>
    <x v="333"/>
    <d v="2017-03-01T06:00:00"/>
    <b v="0"/>
    <b v="0"/>
    <x v="0"/>
    <x v="0"/>
    <x v="0"/>
  </r>
  <r>
    <n v="349"/>
    <s v="Navarro and Sons"/>
    <s v="Multi-layered bottom-line frame"/>
    <n v="180800"/>
    <n v="95958"/>
    <n v="53.074115044247783"/>
    <x v="0"/>
    <x v="273"/>
    <x v="347"/>
    <x v="1"/>
    <s v="USD"/>
    <n v="1500008400"/>
    <n v="1502600400"/>
    <x v="296"/>
    <d v="2017-08-13T05:00:00"/>
    <b v="0"/>
    <b v="0"/>
    <x v="3"/>
    <x v="3"/>
    <x v="3"/>
  </r>
  <r>
    <n v="350"/>
    <s v="Shannon Ltd"/>
    <s v="Pre-emptive neutral capacity"/>
    <n v="100"/>
    <n v="5"/>
    <n v="5"/>
    <x v="0"/>
    <x v="49"/>
    <x v="298"/>
    <x v="1"/>
    <s v="USD"/>
    <n v="1432098000"/>
    <n v="1433653200"/>
    <x v="334"/>
    <d v="2015-06-07T05:00:00"/>
    <b v="0"/>
    <b v="1"/>
    <x v="17"/>
    <x v="1"/>
    <x v="17"/>
  </r>
  <r>
    <n v="351"/>
    <s v="Young LLC"/>
    <s v="Universal maximized methodology"/>
    <n v="74100"/>
    <n v="94631"/>
    <n v="127.70715249662618"/>
    <x v="1"/>
    <x v="274"/>
    <x v="348"/>
    <x v="1"/>
    <s v="USD"/>
    <n v="1440392400"/>
    <n v="1441602000"/>
    <x v="335"/>
    <d v="2015-09-07T05:00:00"/>
    <b v="0"/>
    <b v="0"/>
    <x v="1"/>
    <x v="1"/>
    <x v="1"/>
  </r>
  <r>
    <n v="352"/>
    <s v="Adams, Willis and Sanchez"/>
    <s v="Expanded hybrid hardware"/>
    <n v="2800"/>
    <n v="977"/>
    <n v="34.892857142857139"/>
    <x v="0"/>
    <x v="254"/>
    <x v="349"/>
    <x v="0"/>
    <s v="CAD"/>
    <n v="1446876000"/>
    <n v="1447567200"/>
    <x v="336"/>
    <d v="2015-11-15T06:00:00"/>
    <b v="0"/>
    <b v="0"/>
    <x v="3"/>
    <x v="3"/>
    <x v="3"/>
  </r>
  <r>
    <n v="353"/>
    <s v="Mills-Roy"/>
    <s v="Profit-focused multi-tasking access"/>
    <n v="33600"/>
    <n v="137961"/>
    <n v="410.59821428571428"/>
    <x v="1"/>
    <x v="275"/>
    <x v="350"/>
    <x v="1"/>
    <s v="USD"/>
    <n v="1562302800"/>
    <n v="1562389200"/>
    <x v="337"/>
    <d v="2019-07-06T05:00:00"/>
    <b v="0"/>
    <b v="0"/>
    <x v="3"/>
    <x v="3"/>
    <x v="3"/>
  </r>
  <r>
    <n v="354"/>
    <s v="Brown Group"/>
    <s v="Profit-focused transitional capability"/>
    <n v="6100"/>
    <n v="7548"/>
    <n v="123.73770491803278"/>
    <x v="1"/>
    <x v="175"/>
    <x v="351"/>
    <x v="3"/>
    <s v="DKK"/>
    <n v="1378184400"/>
    <n v="1378789200"/>
    <x v="338"/>
    <d v="2013-09-10T05:00:00"/>
    <b v="0"/>
    <b v="0"/>
    <x v="4"/>
    <x v="4"/>
    <x v="4"/>
  </r>
  <r>
    <n v="355"/>
    <s v="Burns-Burnett"/>
    <s v="Front-line scalable definition"/>
    <n v="3800"/>
    <n v="2241"/>
    <n v="58.973684210526315"/>
    <x v="2"/>
    <x v="99"/>
    <x v="352"/>
    <x v="1"/>
    <s v="USD"/>
    <n v="1485064800"/>
    <n v="1488520800"/>
    <x v="339"/>
    <d v="2017-03-03T06:00: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x v="174"/>
    <x v="353"/>
    <x v="6"/>
    <s v="EUR"/>
    <n v="1326520800"/>
    <n v="1327298400"/>
    <x v="340"/>
    <d v="2012-01-23T06:00: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x v="142"/>
    <x v="354"/>
    <x v="1"/>
    <s v="USD"/>
    <n v="1441256400"/>
    <n v="1443416400"/>
    <x v="341"/>
    <d v="2015-09-28T05:00:00"/>
    <b v="0"/>
    <b v="0"/>
    <x v="11"/>
    <x v="6"/>
    <x v="11"/>
  </r>
  <r>
    <n v="358"/>
    <s v="Diaz-Garcia"/>
    <s v="Profit-focused 3rdgeneration circuit"/>
    <n v="9700"/>
    <n v="1146"/>
    <n v="11.814432989690722"/>
    <x v="0"/>
    <x v="276"/>
    <x v="355"/>
    <x v="0"/>
    <s v="CAD"/>
    <n v="1533877200"/>
    <n v="1534136400"/>
    <x v="342"/>
    <d v="2018-08-13T05:00:00"/>
    <b v="1"/>
    <b v="0"/>
    <x v="14"/>
    <x v="7"/>
    <x v="14"/>
  </r>
  <r>
    <n v="359"/>
    <s v="Salazar-Moon"/>
    <s v="Compatible needs-based architecture"/>
    <n v="4000"/>
    <n v="11948"/>
    <n v="298.7"/>
    <x v="1"/>
    <x v="277"/>
    <x v="356"/>
    <x v="1"/>
    <s v="USD"/>
    <n v="1314421200"/>
    <n v="1315026000"/>
    <x v="343"/>
    <d v="2011-09-03T05:00: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x v="278"/>
    <x v="357"/>
    <x v="4"/>
    <s v="GBP"/>
    <n v="1293861600"/>
    <n v="1295071200"/>
    <x v="344"/>
    <d v="2011-01-15T06:00: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x v="39"/>
    <x v="358"/>
    <x v="1"/>
    <s v="USD"/>
    <n v="1507352400"/>
    <n v="1509426000"/>
    <x v="345"/>
    <d v="2017-10-31T05:00:00"/>
    <b v="0"/>
    <b v="0"/>
    <x v="3"/>
    <x v="3"/>
    <x v="3"/>
  </r>
  <r>
    <n v="362"/>
    <s v="Lawrence Group"/>
    <s v="Automated actuating conglomeration"/>
    <n v="3700"/>
    <n v="13755"/>
    <n v="371.75675675675677"/>
    <x v="1"/>
    <x v="271"/>
    <x v="359"/>
    <x v="1"/>
    <s v="USD"/>
    <n v="1296108000"/>
    <n v="1299391200"/>
    <x v="65"/>
    <d v="2011-03-06T06:00:00"/>
    <b v="0"/>
    <b v="0"/>
    <x v="1"/>
    <x v="1"/>
    <x v="1"/>
  </r>
  <r>
    <n v="363"/>
    <s v="Gray-Davis"/>
    <s v="Re-contextualized local initiative"/>
    <n v="5200"/>
    <n v="8330"/>
    <n v="160.19230769230771"/>
    <x v="1"/>
    <x v="279"/>
    <x v="360"/>
    <x v="1"/>
    <s v="USD"/>
    <n v="1324965600"/>
    <n v="1325052000"/>
    <x v="346"/>
    <d v="2011-12-28T06:00:00"/>
    <b v="0"/>
    <b v="0"/>
    <x v="1"/>
    <x v="1"/>
    <x v="1"/>
  </r>
  <r>
    <n v="364"/>
    <s v="Ramirez-Myers"/>
    <s v="Switchable intangible definition"/>
    <n v="900"/>
    <n v="14547"/>
    <n v="1616.3333333333335"/>
    <x v="1"/>
    <x v="129"/>
    <x v="361"/>
    <x v="1"/>
    <s v="USD"/>
    <n v="1520229600"/>
    <n v="1522818000"/>
    <x v="347"/>
    <d v="2018-04-04T05:00:00"/>
    <b v="0"/>
    <b v="0"/>
    <x v="7"/>
    <x v="1"/>
    <x v="7"/>
  </r>
  <r>
    <n v="365"/>
    <s v="Lucas, Hall and Bonilla"/>
    <s v="Networked bottom-line initiative"/>
    <n v="1600"/>
    <n v="11735"/>
    <n v="733.4375"/>
    <x v="1"/>
    <x v="192"/>
    <x v="362"/>
    <x v="2"/>
    <s v="AUD"/>
    <n v="1482991200"/>
    <n v="1485324000"/>
    <x v="348"/>
    <d v="2017-01-25T06:00: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x v="196"/>
    <x v="363"/>
    <x v="1"/>
    <s v="USD"/>
    <n v="1294034400"/>
    <n v="1294120800"/>
    <x v="349"/>
    <d v="2011-01-04T06:00: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x v="51"/>
    <x v="364"/>
    <x v="1"/>
    <s v="USD"/>
    <n v="1413608400"/>
    <n v="1415685600"/>
    <x v="350"/>
    <d v="2014-11-11T06:00: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x v="280"/>
    <x v="365"/>
    <x v="4"/>
    <s v="GBP"/>
    <n v="1286946000"/>
    <n v="1288933200"/>
    <x v="351"/>
    <d v="2010-11-05T05:00:00"/>
    <b v="0"/>
    <b v="1"/>
    <x v="4"/>
    <x v="4"/>
    <x v="4"/>
  </r>
  <r>
    <n v="369"/>
    <s v="Smith-Gonzalez"/>
    <s v="Polarized needs-based approach"/>
    <n v="5400"/>
    <n v="14743"/>
    <n v="273.01851851851848"/>
    <x v="1"/>
    <x v="110"/>
    <x v="366"/>
    <x v="1"/>
    <s v="USD"/>
    <n v="1359871200"/>
    <n v="1363237200"/>
    <x v="352"/>
    <d v="2013-03-14T05:00:00"/>
    <b v="0"/>
    <b v="1"/>
    <x v="19"/>
    <x v="4"/>
    <x v="19"/>
  </r>
  <r>
    <n v="370"/>
    <s v="Skinner PLC"/>
    <s v="Intuitive well-modulated middleware"/>
    <n v="112300"/>
    <n v="178965"/>
    <n v="159.36331255565449"/>
    <x v="1"/>
    <x v="281"/>
    <x v="367"/>
    <x v="1"/>
    <s v="USD"/>
    <n v="1555304400"/>
    <n v="1555822800"/>
    <x v="353"/>
    <d v="2019-04-21T05:00: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x v="282"/>
    <x v="368"/>
    <x v="1"/>
    <s v="USD"/>
    <n v="1423375200"/>
    <n v="1427778000"/>
    <x v="354"/>
    <d v="2015-03-31T05:00: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x v="283"/>
    <x v="369"/>
    <x v="1"/>
    <s v="USD"/>
    <n v="1420696800"/>
    <n v="1422424800"/>
    <x v="355"/>
    <d v="2015-01-28T06:00:00"/>
    <b v="0"/>
    <b v="1"/>
    <x v="4"/>
    <x v="4"/>
    <x v="4"/>
  </r>
  <r>
    <n v="373"/>
    <s v="Brown-Parker"/>
    <s v="Down-sized coherent toolset"/>
    <n v="22500"/>
    <n v="164291"/>
    <n v="730.18222222222221"/>
    <x v="1"/>
    <x v="284"/>
    <x v="370"/>
    <x v="1"/>
    <s v="USD"/>
    <n v="1502946000"/>
    <n v="1503637200"/>
    <x v="356"/>
    <d v="2017-08-25T05:00: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x v="165"/>
    <x v="371"/>
    <x v="1"/>
    <s v="USD"/>
    <n v="1547186400"/>
    <n v="1547618400"/>
    <x v="357"/>
    <d v="2019-01-16T06:00: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x v="270"/>
    <x v="372"/>
    <x v="1"/>
    <s v="USD"/>
    <n v="1444971600"/>
    <n v="1449900000"/>
    <x v="358"/>
    <d v="2015-12-12T06:00:00"/>
    <b v="0"/>
    <b v="0"/>
    <x v="7"/>
    <x v="1"/>
    <x v="7"/>
  </r>
  <r>
    <n v="376"/>
    <s v="Perry PLC"/>
    <s v="Mandatory uniform matrix"/>
    <n v="3400"/>
    <n v="12275"/>
    <n v="361.02941176470591"/>
    <x v="1"/>
    <x v="54"/>
    <x v="373"/>
    <x v="1"/>
    <s v="USD"/>
    <n v="1404622800"/>
    <n v="1405141200"/>
    <x v="359"/>
    <d v="2014-07-12T05:00: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x v="78"/>
    <x v="374"/>
    <x v="1"/>
    <s v="USD"/>
    <n v="1571720400"/>
    <n v="1572933600"/>
    <x v="12"/>
    <d v="2019-11-05T06:00:00"/>
    <b v="0"/>
    <b v="0"/>
    <x v="3"/>
    <x v="3"/>
    <x v="3"/>
  </r>
  <r>
    <n v="378"/>
    <s v="Fleming-Oliver"/>
    <s v="Managed stable function"/>
    <n v="178200"/>
    <n v="24882"/>
    <n v="13.962962962962964"/>
    <x v="0"/>
    <x v="285"/>
    <x v="375"/>
    <x v="1"/>
    <s v="USD"/>
    <n v="1526878800"/>
    <n v="1530162000"/>
    <x v="360"/>
    <d v="2018-06-28T05:00: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x v="9"/>
    <x v="376"/>
    <x v="4"/>
    <s v="GBP"/>
    <n v="1319691600"/>
    <n v="1320904800"/>
    <x v="361"/>
    <d v="2011-11-10T06:00: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x v="286"/>
    <x v="377"/>
    <x v="1"/>
    <s v="USD"/>
    <n v="1371963600"/>
    <n v="1372395600"/>
    <x v="362"/>
    <d v="2013-06-28T05:00: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x v="287"/>
    <x v="378"/>
    <x v="1"/>
    <s v="USD"/>
    <n v="1433739600"/>
    <n v="1437714000"/>
    <x v="363"/>
    <d v="2015-07-24T05:00:00"/>
    <b v="0"/>
    <b v="0"/>
    <x v="3"/>
    <x v="3"/>
    <x v="3"/>
  </r>
  <r>
    <n v="382"/>
    <s v="King Ltd"/>
    <s v="Visionary systemic process improvement"/>
    <n v="9100"/>
    <n v="5803"/>
    <n v="63.769230769230766"/>
    <x v="0"/>
    <x v="109"/>
    <x v="379"/>
    <x v="1"/>
    <s v="USD"/>
    <n v="1508130000"/>
    <n v="1509771600"/>
    <x v="364"/>
    <d v="2017-11-04T05:00:00"/>
    <b v="0"/>
    <b v="0"/>
    <x v="14"/>
    <x v="7"/>
    <x v="14"/>
  </r>
  <r>
    <n v="383"/>
    <s v="Baker Ltd"/>
    <s v="Progressive intangible flexibility"/>
    <n v="6300"/>
    <n v="14199"/>
    <n v="225.38095238095238"/>
    <x v="1"/>
    <x v="288"/>
    <x v="380"/>
    <x v="1"/>
    <s v="USD"/>
    <n v="1550037600"/>
    <n v="1550556000"/>
    <x v="210"/>
    <d v="2019-02-19T06:00: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x v="289"/>
    <x v="381"/>
    <x v="1"/>
    <s v="USD"/>
    <n v="1486706400"/>
    <n v="1489039200"/>
    <x v="365"/>
    <d v="2017-03-09T06:00: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x v="290"/>
    <x v="382"/>
    <x v="1"/>
    <s v="USD"/>
    <n v="1553835600"/>
    <n v="1556600400"/>
    <x v="366"/>
    <d v="2019-04-30T05:00: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x v="291"/>
    <x v="383"/>
    <x v="1"/>
    <s v="USD"/>
    <n v="1277528400"/>
    <n v="1278565200"/>
    <x v="367"/>
    <d v="2010-07-08T05:00:00"/>
    <b v="0"/>
    <b v="0"/>
    <x v="3"/>
    <x v="3"/>
    <x v="3"/>
  </r>
  <r>
    <n v="387"/>
    <s v="Flores-Lambert"/>
    <s v="Triple-buffered logistical frame"/>
    <n v="109000"/>
    <n v="42795"/>
    <n v="39.261467889908261"/>
    <x v="0"/>
    <x v="292"/>
    <x v="384"/>
    <x v="1"/>
    <s v="USD"/>
    <n v="1339477200"/>
    <n v="1339909200"/>
    <x v="368"/>
    <d v="2012-06-17T05:00:00"/>
    <b v="0"/>
    <b v="0"/>
    <x v="8"/>
    <x v="2"/>
    <x v="8"/>
  </r>
  <r>
    <n v="388"/>
    <s v="Cruz Ltd"/>
    <s v="Exclusive dynamic adapter"/>
    <n v="114800"/>
    <n v="12938"/>
    <n v="11.270034843205574"/>
    <x v="3"/>
    <x v="293"/>
    <x v="385"/>
    <x v="5"/>
    <s v="CHF"/>
    <n v="1325656800"/>
    <n v="1325829600"/>
    <x v="369"/>
    <d v="2012-01-06T06:00:00"/>
    <b v="0"/>
    <b v="0"/>
    <x v="7"/>
    <x v="1"/>
    <x v="7"/>
  </r>
  <r>
    <n v="389"/>
    <s v="Knox-Garner"/>
    <s v="Automated systemic hierarchy"/>
    <n v="83000"/>
    <n v="101352"/>
    <n v="122.11084337349398"/>
    <x v="1"/>
    <x v="294"/>
    <x v="386"/>
    <x v="1"/>
    <s v="USD"/>
    <n v="1288242000"/>
    <n v="1290578400"/>
    <x v="370"/>
    <d v="2010-11-24T06:00:00"/>
    <b v="0"/>
    <b v="0"/>
    <x v="3"/>
    <x v="3"/>
    <x v="3"/>
  </r>
  <r>
    <n v="390"/>
    <s v="Davis-Allen"/>
    <s v="Digitized eco-centric core"/>
    <n v="2400"/>
    <n v="4477"/>
    <n v="186.54166666666669"/>
    <x v="1"/>
    <x v="126"/>
    <x v="387"/>
    <x v="1"/>
    <s v="USD"/>
    <n v="1379048400"/>
    <n v="1380344400"/>
    <x v="371"/>
    <d v="2013-09-28T05:00:00"/>
    <b v="0"/>
    <b v="0"/>
    <x v="14"/>
    <x v="7"/>
    <x v="14"/>
  </r>
  <r>
    <n v="391"/>
    <s v="Miller-Patel"/>
    <s v="Mandatory uniform strategy"/>
    <n v="60400"/>
    <n v="4393"/>
    <n v="7.2731788079470201"/>
    <x v="0"/>
    <x v="295"/>
    <x v="388"/>
    <x v="1"/>
    <s v="USD"/>
    <n v="1389679200"/>
    <n v="1389852000"/>
    <x v="287"/>
    <d v="2014-01-16T06:00: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x v="296"/>
    <x v="389"/>
    <x v="1"/>
    <s v="USD"/>
    <n v="1294293600"/>
    <n v="1294466400"/>
    <x v="372"/>
    <d v="2011-01-08T06:00: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x v="297"/>
    <x v="390"/>
    <x v="0"/>
    <s v="CAD"/>
    <n v="1500267600"/>
    <n v="1500354000"/>
    <x v="373"/>
    <d v="2017-07-18T05:00:00"/>
    <b v="0"/>
    <b v="0"/>
    <x v="17"/>
    <x v="1"/>
    <x v="17"/>
  </r>
  <r>
    <n v="394"/>
    <s v="Noble-Bailey"/>
    <s v="Customizable dynamic info-mediaries"/>
    <n v="800"/>
    <n v="3755"/>
    <n v="469.37499999999994"/>
    <x v="1"/>
    <x v="298"/>
    <x v="391"/>
    <x v="1"/>
    <s v="USD"/>
    <n v="1375074000"/>
    <n v="1375938000"/>
    <x v="374"/>
    <d v="2013-08-08T05:00:00"/>
    <b v="0"/>
    <b v="1"/>
    <x v="4"/>
    <x v="4"/>
    <x v="4"/>
  </r>
  <r>
    <n v="395"/>
    <s v="Taylor PLC"/>
    <s v="Enhanced incremental budgetary management"/>
    <n v="7100"/>
    <n v="9238"/>
    <n v="130.11267605633802"/>
    <x v="1"/>
    <x v="10"/>
    <x v="392"/>
    <x v="1"/>
    <s v="USD"/>
    <n v="1323324000"/>
    <n v="1323410400"/>
    <x v="375"/>
    <d v="2011-12-09T06:00:00"/>
    <b v="1"/>
    <b v="0"/>
    <x v="3"/>
    <x v="3"/>
    <x v="3"/>
  </r>
  <r>
    <n v="396"/>
    <s v="Holmes PLC"/>
    <s v="Digitized local info-mediaries"/>
    <n v="46100"/>
    <n v="77012"/>
    <n v="167.05422993492408"/>
    <x v="1"/>
    <x v="299"/>
    <x v="393"/>
    <x v="2"/>
    <s v="AUD"/>
    <n v="1538715600"/>
    <n v="1539406800"/>
    <x v="376"/>
    <d v="2018-10-13T05:00:00"/>
    <b v="0"/>
    <b v="0"/>
    <x v="6"/>
    <x v="4"/>
    <x v="6"/>
  </r>
  <r>
    <n v="397"/>
    <s v="Jones-Martin"/>
    <s v="Virtual systematic monitoring"/>
    <n v="8100"/>
    <n v="14083"/>
    <n v="173.8641975308642"/>
    <x v="1"/>
    <x v="211"/>
    <x v="394"/>
    <x v="1"/>
    <s v="USD"/>
    <n v="1369285200"/>
    <n v="1369803600"/>
    <x v="377"/>
    <d v="2013-05-29T05:00:00"/>
    <b v="0"/>
    <b v="0"/>
    <x v="1"/>
    <x v="1"/>
    <x v="1"/>
  </r>
  <r>
    <n v="398"/>
    <s v="Myers LLC"/>
    <s v="Reactive bottom-line open architecture"/>
    <n v="1700"/>
    <n v="12202"/>
    <n v="717.76470588235293"/>
    <x v="1"/>
    <x v="300"/>
    <x v="395"/>
    <x v="6"/>
    <s v="EUR"/>
    <n v="1525755600"/>
    <n v="1525928400"/>
    <x v="378"/>
    <d v="2018-05-10T05:00: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x v="301"/>
    <x v="396"/>
    <x v="1"/>
    <s v="USD"/>
    <n v="1296626400"/>
    <n v="1297231200"/>
    <x v="379"/>
    <d v="2011-02-09T06:00:00"/>
    <b v="0"/>
    <b v="0"/>
    <x v="7"/>
    <x v="1"/>
    <x v="7"/>
  </r>
  <r>
    <n v="400"/>
    <s v="Bell PLC"/>
    <s v="Ergonomic eco-centric open architecture"/>
    <n v="100"/>
    <n v="2"/>
    <n v="2"/>
    <x v="0"/>
    <x v="49"/>
    <x v="50"/>
    <x v="1"/>
    <s v="USD"/>
    <n v="1376629200"/>
    <n v="1378530000"/>
    <x v="380"/>
    <d v="2013-09-07T05:00:00"/>
    <b v="0"/>
    <b v="1"/>
    <x v="14"/>
    <x v="7"/>
    <x v="14"/>
  </r>
  <r>
    <n v="401"/>
    <s v="Smith-Schmidt"/>
    <s v="Inverse radical hierarchy"/>
    <n v="900"/>
    <n v="13772"/>
    <n v="1530.2222222222222"/>
    <x v="1"/>
    <x v="302"/>
    <x v="397"/>
    <x v="1"/>
    <s v="USD"/>
    <n v="1572152400"/>
    <n v="1572152400"/>
    <x v="381"/>
    <d v="2019-10-27T05:00: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x v="174"/>
    <x v="398"/>
    <x v="1"/>
    <s v="USD"/>
    <n v="1325829600"/>
    <n v="1329890400"/>
    <x v="382"/>
    <d v="2012-02-22T06:00:00"/>
    <b v="0"/>
    <b v="1"/>
    <x v="12"/>
    <x v="4"/>
    <x v="12"/>
  </r>
  <r>
    <n v="403"/>
    <s v="Leonard-Mcclain"/>
    <s v="Virtual foreground throughput"/>
    <n v="195800"/>
    <n v="168820"/>
    <n v="86.220633299284984"/>
    <x v="0"/>
    <x v="303"/>
    <x v="399"/>
    <x v="0"/>
    <s v="CAD"/>
    <n v="1273640400"/>
    <n v="1276750800"/>
    <x v="125"/>
    <d v="2010-06-17T05:00:00"/>
    <b v="0"/>
    <b v="1"/>
    <x v="3"/>
    <x v="3"/>
    <x v="3"/>
  </r>
  <r>
    <n v="404"/>
    <s v="Bailey-Boyer"/>
    <s v="Visionary exuding Internet solution"/>
    <n v="48900"/>
    <n v="154321"/>
    <n v="315.58486707566465"/>
    <x v="1"/>
    <x v="304"/>
    <x v="400"/>
    <x v="1"/>
    <s v="USD"/>
    <n v="1510639200"/>
    <n v="1510898400"/>
    <x v="383"/>
    <d v="2017-11-17T06:00:00"/>
    <b v="0"/>
    <b v="0"/>
    <x v="3"/>
    <x v="3"/>
    <x v="3"/>
  </r>
  <r>
    <n v="405"/>
    <s v="Lee LLC"/>
    <s v="Synchronized secondary analyzer"/>
    <n v="29600"/>
    <n v="26527"/>
    <n v="89.618243243243242"/>
    <x v="0"/>
    <x v="305"/>
    <x v="401"/>
    <x v="1"/>
    <s v="USD"/>
    <n v="1528088400"/>
    <n v="1532408400"/>
    <x v="384"/>
    <d v="2018-07-24T05:00:00"/>
    <b v="0"/>
    <b v="0"/>
    <x v="3"/>
    <x v="3"/>
    <x v="3"/>
  </r>
  <r>
    <n v="406"/>
    <s v="Lyons Inc"/>
    <s v="Balanced attitude-oriented parallelism"/>
    <n v="39300"/>
    <n v="71583"/>
    <n v="182.14503816793894"/>
    <x v="1"/>
    <x v="306"/>
    <x v="402"/>
    <x v="1"/>
    <s v="USD"/>
    <n v="1359525600"/>
    <n v="1360562400"/>
    <x v="385"/>
    <d v="2013-02-11T06:00:00"/>
    <b v="1"/>
    <b v="0"/>
    <x v="4"/>
    <x v="4"/>
    <x v="4"/>
  </r>
  <r>
    <n v="407"/>
    <s v="Herrera-Wilson"/>
    <s v="Organized bandwidth-monitored core"/>
    <n v="3400"/>
    <n v="12100"/>
    <n v="355.88235294117646"/>
    <x v="1"/>
    <x v="307"/>
    <x v="403"/>
    <x v="3"/>
    <s v="DKK"/>
    <n v="1570942800"/>
    <n v="1571547600"/>
    <x v="386"/>
    <d v="2019-10-20T05:00: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x v="110"/>
    <x v="404"/>
    <x v="0"/>
    <s v="CAD"/>
    <n v="1466398800"/>
    <n v="1468126800"/>
    <x v="387"/>
    <d v="2016-07-10T05:00:00"/>
    <b v="0"/>
    <b v="0"/>
    <x v="4"/>
    <x v="4"/>
    <x v="4"/>
  </r>
  <r>
    <n v="409"/>
    <s v="Stewart LLC"/>
    <s v="Secured asymmetric projection"/>
    <n v="135600"/>
    <n v="62804"/>
    <n v="46.315634218289084"/>
    <x v="0"/>
    <x v="308"/>
    <x v="405"/>
    <x v="1"/>
    <s v="USD"/>
    <n v="1492491600"/>
    <n v="1492837200"/>
    <x v="388"/>
    <d v="2017-04-22T05:00:00"/>
    <b v="0"/>
    <b v="0"/>
    <x v="1"/>
    <x v="1"/>
    <x v="1"/>
  </r>
  <r>
    <n v="410"/>
    <s v="Mcmillan Group"/>
    <s v="Advanced cohesive Graphic Interface"/>
    <n v="153700"/>
    <n v="55536"/>
    <n v="36.132726089785294"/>
    <x v="2"/>
    <x v="309"/>
    <x v="406"/>
    <x v="1"/>
    <s v="USD"/>
    <n v="1430197200"/>
    <n v="1430197200"/>
    <x v="277"/>
    <d v="2015-04-28T05:00: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x v="172"/>
    <x v="407"/>
    <x v="1"/>
    <s v="USD"/>
    <n v="1496034000"/>
    <n v="1496206800"/>
    <x v="389"/>
    <d v="2017-05-31T05:00:00"/>
    <b v="0"/>
    <b v="0"/>
    <x v="3"/>
    <x v="3"/>
    <x v="3"/>
  </r>
  <r>
    <n v="412"/>
    <s v="Rodriguez-Scott"/>
    <s v="Realigned zero tolerance software"/>
    <n v="2100"/>
    <n v="14046"/>
    <n v="668.85714285714289"/>
    <x v="1"/>
    <x v="38"/>
    <x v="408"/>
    <x v="1"/>
    <s v="USD"/>
    <n v="1388728800"/>
    <n v="1389592800"/>
    <x v="390"/>
    <d v="2014-01-13T06:00:00"/>
    <b v="0"/>
    <b v="0"/>
    <x v="13"/>
    <x v="5"/>
    <x v="13"/>
  </r>
  <r>
    <n v="413"/>
    <s v="Rush-Bowers"/>
    <s v="Persevering analyzing extranet"/>
    <n v="189500"/>
    <n v="117628"/>
    <n v="62.072823218997364"/>
    <x v="2"/>
    <x v="310"/>
    <x v="409"/>
    <x v="1"/>
    <s v="USD"/>
    <n v="1543298400"/>
    <n v="1545631200"/>
    <x v="391"/>
    <d v="2018-12-24T06:00: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x v="311"/>
    <x v="410"/>
    <x v="1"/>
    <s v="USD"/>
    <n v="1271739600"/>
    <n v="1272430800"/>
    <x v="392"/>
    <d v="2010-04-28T05:00:00"/>
    <b v="0"/>
    <b v="1"/>
    <x v="0"/>
    <x v="0"/>
    <x v="0"/>
  </r>
  <r>
    <n v="415"/>
    <s v="Anderson-Pham"/>
    <s v="Intuitive needs-based monitoring"/>
    <n v="113500"/>
    <n v="12552"/>
    <n v="11.059030837004405"/>
    <x v="0"/>
    <x v="312"/>
    <x v="411"/>
    <x v="1"/>
    <s v="USD"/>
    <n v="1326434400"/>
    <n v="1327903200"/>
    <x v="393"/>
    <d v="2012-01-30T06:00: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x v="313"/>
    <x v="412"/>
    <x v="1"/>
    <s v="USD"/>
    <n v="1295244000"/>
    <n v="1296021600"/>
    <x v="394"/>
    <d v="2011-01-26T06:00:00"/>
    <b v="0"/>
    <b v="1"/>
    <x v="4"/>
    <x v="4"/>
    <x v="4"/>
  </r>
  <r>
    <n v="417"/>
    <s v="Bradshaw, Smith and Ryan"/>
    <s v="Upgradable 24/7 emulation"/>
    <n v="1700"/>
    <n v="943"/>
    <n v="55.470588235294116"/>
    <x v="0"/>
    <x v="27"/>
    <x v="413"/>
    <x v="1"/>
    <s v="USD"/>
    <n v="1541221200"/>
    <n v="1543298400"/>
    <x v="395"/>
    <d v="2018-11-27T06:00:00"/>
    <b v="0"/>
    <b v="0"/>
    <x v="3"/>
    <x v="3"/>
    <x v="3"/>
  </r>
  <r>
    <n v="418"/>
    <s v="Jackson PLC"/>
    <s v="Quality-focused client-server core"/>
    <n v="163700"/>
    <n v="93963"/>
    <n v="57.399511301160658"/>
    <x v="0"/>
    <x v="314"/>
    <x v="414"/>
    <x v="0"/>
    <s v="CAD"/>
    <n v="1336280400"/>
    <n v="1336366800"/>
    <x v="396"/>
    <d v="2012-05-07T05:00:00"/>
    <b v="0"/>
    <b v="0"/>
    <x v="4"/>
    <x v="4"/>
    <x v="4"/>
  </r>
  <r>
    <n v="419"/>
    <s v="Ware-Arias"/>
    <s v="Upgradable maximized protocol"/>
    <n v="113800"/>
    <n v="140469"/>
    <n v="123.43497363796135"/>
    <x v="1"/>
    <x v="315"/>
    <x v="415"/>
    <x v="1"/>
    <s v="USD"/>
    <n v="1324533600"/>
    <n v="1325052000"/>
    <x v="397"/>
    <d v="2011-12-28T06:00:00"/>
    <b v="0"/>
    <b v="0"/>
    <x v="2"/>
    <x v="2"/>
    <x v="2"/>
  </r>
  <r>
    <n v="420"/>
    <s v="Blair, Reyes and Woods"/>
    <s v="Cross-platform interactive synergy"/>
    <n v="5000"/>
    <n v="6423"/>
    <n v="128.46"/>
    <x v="1"/>
    <x v="115"/>
    <x v="416"/>
    <x v="1"/>
    <s v="USD"/>
    <n v="1498366800"/>
    <n v="1499576400"/>
    <x v="398"/>
    <d v="2017-07-09T05:00:00"/>
    <b v="0"/>
    <b v="0"/>
    <x v="3"/>
    <x v="3"/>
    <x v="3"/>
  </r>
  <r>
    <n v="421"/>
    <s v="Thomas-Lopez"/>
    <s v="User-centric fault-tolerant archive"/>
    <n v="9400"/>
    <n v="6015"/>
    <n v="63.989361702127653"/>
    <x v="0"/>
    <x v="316"/>
    <x v="417"/>
    <x v="1"/>
    <s v="USD"/>
    <n v="1498712400"/>
    <n v="1501304400"/>
    <x v="399"/>
    <d v="2017-07-29T05:00: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x v="317"/>
    <x v="418"/>
    <x v="1"/>
    <s v="USD"/>
    <n v="1271480400"/>
    <n v="1273208400"/>
    <x v="400"/>
    <d v="2010-05-07T05:00:00"/>
    <b v="0"/>
    <b v="1"/>
    <x v="3"/>
    <x v="3"/>
    <x v="3"/>
  </r>
  <r>
    <n v="423"/>
    <s v="Jones-Riddle"/>
    <s v="Self-enabling real-time definition"/>
    <n v="147800"/>
    <n v="15723"/>
    <n v="10.638024357239512"/>
    <x v="0"/>
    <x v="318"/>
    <x v="419"/>
    <x v="1"/>
    <s v="USD"/>
    <n v="1316667600"/>
    <n v="1316840400"/>
    <x v="116"/>
    <d v="2011-09-24T05:00:00"/>
    <b v="0"/>
    <b v="1"/>
    <x v="0"/>
    <x v="0"/>
    <x v="0"/>
  </r>
  <r>
    <n v="424"/>
    <s v="Schmidt-Gomez"/>
    <s v="User-centric impactful projection"/>
    <n v="5100"/>
    <n v="2064"/>
    <n v="40.470588235294116"/>
    <x v="0"/>
    <x v="100"/>
    <x v="420"/>
    <x v="1"/>
    <s v="USD"/>
    <n v="1524027600"/>
    <n v="1524546000"/>
    <x v="401"/>
    <d v="2018-04-24T05:00: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x v="45"/>
    <x v="421"/>
    <x v="1"/>
    <s v="USD"/>
    <n v="1438059600"/>
    <n v="1438578000"/>
    <x v="402"/>
    <d v="2015-08-03T05:00:00"/>
    <b v="0"/>
    <b v="0"/>
    <x v="14"/>
    <x v="7"/>
    <x v="14"/>
  </r>
  <r>
    <n v="426"/>
    <s v="Edwards-Kane"/>
    <s v="Virtual leadingedge framework"/>
    <n v="1800"/>
    <n v="10313"/>
    <n v="572.94444444444446"/>
    <x v="1"/>
    <x v="319"/>
    <x v="422"/>
    <x v="1"/>
    <s v="USD"/>
    <n v="1361944800"/>
    <n v="1362549600"/>
    <x v="403"/>
    <d v="2013-03-06T06:00:00"/>
    <b v="0"/>
    <b v="0"/>
    <x v="3"/>
    <x v="3"/>
    <x v="3"/>
  </r>
  <r>
    <n v="427"/>
    <s v="Hicks, Wall and Webb"/>
    <s v="Managed discrete framework"/>
    <n v="174500"/>
    <n v="197018"/>
    <n v="112.90429799426933"/>
    <x v="1"/>
    <x v="320"/>
    <x v="423"/>
    <x v="1"/>
    <s v="USD"/>
    <n v="1410584400"/>
    <n v="1413349200"/>
    <x v="404"/>
    <d v="2014-10-15T05:00:00"/>
    <b v="0"/>
    <b v="1"/>
    <x v="3"/>
    <x v="3"/>
    <x v="3"/>
  </r>
  <r>
    <n v="428"/>
    <s v="Mayer-Richmond"/>
    <s v="Progressive zero-defect capability"/>
    <n v="101400"/>
    <n v="47037"/>
    <n v="46.387573964497044"/>
    <x v="0"/>
    <x v="321"/>
    <x v="424"/>
    <x v="1"/>
    <s v="USD"/>
    <n v="1297404000"/>
    <n v="1298008800"/>
    <x v="405"/>
    <d v="2011-02-18T06:00:00"/>
    <b v="0"/>
    <b v="0"/>
    <x v="10"/>
    <x v="4"/>
    <x v="10"/>
  </r>
  <r>
    <n v="429"/>
    <s v="Robles Ltd"/>
    <s v="Right-sized demand-driven adapter"/>
    <n v="191000"/>
    <n v="173191"/>
    <n v="90.675916230366497"/>
    <x v="3"/>
    <x v="322"/>
    <x v="425"/>
    <x v="1"/>
    <s v="USD"/>
    <n v="1392012000"/>
    <n v="1394427600"/>
    <x v="406"/>
    <d v="2014-03-10T05:00:00"/>
    <b v="0"/>
    <b v="1"/>
    <x v="14"/>
    <x v="7"/>
    <x v="14"/>
  </r>
  <r>
    <n v="430"/>
    <s v="Cochran Ltd"/>
    <s v="Re-engineered attitude-oriented frame"/>
    <n v="8100"/>
    <n v="5487"/>
    <n v="67.740740740740748"/>
    <x v="0"/>
    <x v="286"/>
    <x v="426"/>
    <x v="1"/>
    <s v="USD"/>
    <n v="1569733200"/>
    <n v="1572670800"/>
    <x v="407"/>
    <d v="2019-11-02T05:00:00"/>
    <b v="0"/>
    <b v="0"/>
    <x v="3"/>
    <x v="3"/>
    <x v="3"/>
  </r>
  <r>
    <n v="431"/>
    <s v="Rosales LLC"/>
    <s v="Compatible multimedia utilization"/>
    <n v="5100"/>
    <n v="9817"/>
    <n v="192.49019607843135"/>
    <x v="1"/>
    <x v="115"/>
    <x v="427"/>
    <x v="1"/>
    <s v="USD"/>
    <n v="1529643600"/>
    <n v="1531112400"/>
    <x v="408"/>
    <d v="2018-07-09T05:00:00"/>
    <b v="1"/>
    <b v="0"/>
    <x v="3"/>
    <x v="3"/>
    <x v="3"/>
  </r>
  <r>
    <n v="432"/>
    <s v="Harper-Bryan"/>
    <s v="Re-contextualized dedicated hardware"/>
    <n v="7700"/>
    <n v="6369"/>
    <n v="82.714285714285722"/>
    <x v="0"/>
    <x v="222"/>
    <x v="428"/>
    <x v="1"/>
    <s v="USD"/>
    <n v="1399006800"/>
    <n v="1400734800"/>
    <x v="409"/>
    <d v="2014-05-22T05:00: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x v="323"/>
    <x v="429"/>
    <x v="1"/>
    <s v="USD"/>
    <n v="1385359200"/>
    <n v="1386741600"/>
    <x v="410"/>
    <d v="2013-12-11T06:00:00"/>
    <b v="0"/>
    <b v="1"/>
    <x v="4"/>
    <x v="4"/>
    <x v="4"/>
  </r>
  <r>
    <n v="434"/>
    <s v="Floyd-Sims"/>
    <s v="Cloned transitional hierarchy"/>
    <n v="5400"/>
    <n v="903"/>
    <n v="16.722222222222221"/>
    <x v="3"/>
    <x v="234"/>
    <x v="430"/>
    <x v="0"/>
    <s v="CAD"/>
    <n v="1480572000"/>
    <n v="1481781600"/>
    <x v="411"/>
    <d v="2016-12-15T06:00: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x v="324"/>
    <x v="431"/>
    <x v="6"/>
    <s v="EUR"/>
    <n v="1418623200"/>
    <n v="1419660000"/>
    <x v="412"/>
    <d v="2014-12-27T06:00:00"/>
    <b v="0"/>
    <b v="1"/>
    <x v="3"/>
    <x v="3"/>
    <x v="3"/>
  </r>
  <r>
    <n v="436"/>
    <s v="King-Nguyen"/>
    <s v="Open-source incremental throughput"/>
    <n v="1300"/>
    <n v="13678"/>
    <n v="1052.1538461538462"/>
    <x v="1"/>
    <x v="61"/>
    <x v="432"/>
    <x v="1"/>
    <s v="USD"/>
    <n v="1555736400"/>
    <n v="1555822800"/>
    <x v="413"/>
    <d v="2019-04-21T05:00:00"/>
    <b v="0"/>
    <b v="0"/>
    <x v="17"/>
    <x v="1"/>
    <x v="17"/>
  </r>
  <r>
    <n v="437"/>
    <s v="Hansen Group"/>
    <s v="Centralized regional interface"/>
    <n v="8100"/>
    <n v="9969"/>
    <n v="123.07407407407408"/>
    <x v="1"/>
    <x v="325"/>
    <x v="433"/>
    <x v="1"/>
    <s v="USD"/>
    <n v="1442120400"/>
    <n v="1442379600"/>
    <x v="414"/>
    <d v="2015-09-16T05:00: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x v="326"/>
    <x v="434"/>
    <x v="1"/>
    <s v="USD"/>
    <n v="1362376800"/>
    <n v="1364965200"/>
    <x v="415"/>
    <d v="2013-04-03T05:00:00"/>
    <b v="0"/>
    <b v="0"/>
    <x v="3"/>
    <x v="3"/>
    <x v="3"/>
  </r>
  <r>
    <n v="439"/>
    <s v="Cummings Inc"/>
    <s v="Digitized transitional monitoring"/>
    <n v="28400"/>
    <n v="100900"/>
    <n v="355.28169014084506"/>
    <x v="1"/>
    <x v="327"/>
    <x v="435"/>
    <x v="1"/>
    <s v="USD"/>
    <n v="1478408400"/>
    <n v="1479016800"/>
    <x v="416"/>
    <d v="2016-11-13T06:00:00"/>
    <b v="0"/>
    <b v="0"/>
    <x v="22"/>
    <x v="4"/>
    <x v="22"/>
  </r>
  <r>
    <n v="440"/>
    <s v="Miller-Poole"/>
    <s v="Networked optimal adapter"/>
    <n v="102500"/>
    <n v="165954"/>
    <n v="161.90634146341463"/>
    <x v="1"/>
    <x v="328"/>
    <x v="436"/>
    <x v="1"/>
    <s v="USD"/>
    <n v="1498798800"/>
    <n v="1499662800"/>
    <x v="417"/>
    <d v="2017-07-10T05:00:00"/>
    <b v="0"/>
    <b v="0"/>
    <x v="19"/>
    <x v="4"/>
    <x v="19"/>
  </r>
  <r>
    <n v="441"/>
    <s v="Rodriguez-West"/>
    <s v="Automated optimal function"/>
    <n v="7000"/>
    <n v="1744"/>
    <n v="24.914285714285715"/>
    <x v="0"/>
    <x v="235"/>
    <x v="437"/>
    <x v="1"/>
    <s v="USD"/>
    <n v="1335416400"/>
    <n v="1337835600"/>
    <x v="418"/>
    <d v="2012-05-24T05:00: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x v="182"/>
    <x v="438"/>
    <x v="6"/>
    <s v="EUR"/>
    <n v="1504328400"/>
    <n v="1505710800"/>
    <x v="419"/>
    <d v="2017-09-18T05:00:00"/>
    <b v="0"/>
    <b v="0"/>
    <x v="3"/>
    <x v="3"/>
    <x v="3"/>
  </r>
  <r>
    <n v="443"/>
    <s v="Clark-Bowman"/>
    <s v="Stand-alone user-facing service-desk"/>
    <n v="9300"/>
    <n v="3232"/>
    <n v="34.752688172043008"/>
    <x v="3"/>
    <x v="329"/>
    <x v="439"/>
    <x v="1"/>
    <s v="USD"/>
    <n v="1285822800"/>
    <n v="1287464400"/>
    <x v="420"/>
    <d v="2010-10-19T05:00:00"/>
    <b v="0"/>
    <b v="0"/>
    <x v="3"/>
    <x v="3"/>
    <x v="3"/>
  </r>
  <r>
    <n v="444"/>
    <s v="Hensley Ltd"/>
    <s v="Versatile global attitude"/>
    <n v="6200"/>
    <n v="10938"/>
    <n v="176.41935483870967"/>
    <x v="1"/>
    <x v="102"/>
    <x v="440"/>
    <x v="1"/>
    <s v="USD"/>
    <n v="1311483600"/>
    <n v="1311656400"/>
    <x v="421"/>
    <d v="2011-07-26T05:00: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x v="73"/>
    <x v="441"/>
    <x v="1"/>
    <s v="USD"/>
    <n v="1291356000"/>
    <n v="1293170400"/>
    <x v="422"/>
    <d v="2010-12-24T06:00: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x v="129"/>
    <x v="442"/>
    <x v="1"/>
    <s v="USD"/>
    <n v="1355810400"/>
    <n v="1355983200"/>
    <x v="423"/>
    <d v="2012-12-20T06:00: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x v="330"/>
    <x v="443"/>
    <x v="4"/>
    <s v="GBP"/>
    <n v="1513663200"/>
    <n v="1515045600"/>
    <x v="424"/>
    <d v="2018-01-04T06:00: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x v="331"/>
    <x v="444"/>
    <x v="1"/>
    <s v="USD"/>
    <n v="1365915600"/>
    <n v="1366088400"/>
    <x v="425"/>
    <d v="2013-04-16T05:00:00"/>
    <b v="0"/>
    <b v="1"/>
    <x v="11"/>
    <x v="6"/>
    <x v="11"/>
  </r>
  <r>
    <n v="449"/>
    <s v="Cuevas-Morales"/>
    <s v="Public-key coherent ability"/>
    <n v="900"/>
    <n v="8703"/>
    <n v="967"/>
    <x v="1"/>
    <x v="99"/>
    <x v="445"/>
    <x v="3"/>
    <s v="DKK"/>
    <n v="1551852000"/>
    <n v="1553317200"/>
    <x v="426"/>
    <d v="2019-03-23T05:00:00"/>
    <b v="0"/>
    <b v="0"/>
    <x v="11"/>
    <x v="6"/>
    <x v="11"/>
  </r>
  <r>
    <n v="450"/>
    <s v="Delgado-Hatfield"/>
    <s v="Up-sized composite success"/>
    <n v="100"/>
    <n v="4"/>
    <n v="4"/>
    <x v="0"/>
    <x v="49"/>
    <x v="446"/>
    <x v="0"/>
    <s v="CAD"/>
    <n v="1540098000"/>
    <n v="1542088800"/>
    <x v="427"/>
    <d v="2018-11-13T06:00:00"/>
    <b v="0"/>
    <b v="0"/>
    <x v="10"/>
    <x v="4"/>
    <x v="10"/>
  </r>
  <r>
    <n v="451"/>
    <s v="Padilla-Porter"/>
    <s v="Innovative exuding matrix"/>
    <n v="148400"/>
    <n v="182302"/>
    <n v="122.84501347708894"/>
    <x v="1"/>
    <x v="332"/>
    <x v="447"/>
    <x v="1"/>
    <s v="USD"/>
    <n v="1500440400"/>
    <n v="1503118800"/>
    <x v="428"/>
    <d v="2017-08-19T05:00:00"/>
    <b v="0"/>
    <b v="0"/>
    <x v="1"/>
    <x v="1"/>
    <x v="1"/>
  </r>
  <r>
    <n v="452"/>
    <s v="Morris Group"/>
    <s v="Realigned impactful artificial intelligence"/>
    <n v="4800"/>
    <n v="3045"/>
    <n v="63.4375"/>
    <x v="0"/>
    <x v="249"/>
    <x v="448"/>
    <x v="1"/>
    <s v="USD"/>
    <n v="1278392400"/>
    <n v="1278478800"/>
    <x v="429"/>
    <d v="2010-07-07T05:00: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x v="333"/>
    <x v="449"/>
    <x v="1"/>
    <s v="USD"/>
    <n v="1480572000"/>
    <n v="1484114400"/>
    <x v="411"/>
    <d v="2017-01-11T06:00:00"/>
    <b v="0"/>
    <b v="0"/>
    <x v="22"/>
    <x v="4"/>
    <x v="22"/>
  </r>
  <r>
    <n v="454"/>
    <s v="Woods Inc"/>
    <s v="Upgradable upward-trending portal"/>
    <n v="4000"/>
    <n v="1763"/>
    <n v="44.074999999999996"/>
    <x v="0"/>
    <x v="334"/>
    <x v="450"/>
    <x v="1"/>
    <s v="USD"/>
    <n v="1382331600"/>
    <n v="1385445600"/>
    <x v="430"/>
    <d v="2013-11-26T06:00: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x v="335"/>
    <x v="451"/>
    <x v="1"/>
    <s v="USD"/>
    <n v="1316754000"/>
    <n v="1318741200"/>
    <x v="431"/>
    <d v="2011-10-16T05:00: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x v="336"/>
    <x v="452"/>
    <x v="1"/>
    <s v="USD"/>
    <n v="1518242400"/>
    <n v="1518242400"/>
    <x v="432"/>
    <d v="2018-02-10T06:00: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x v="337"/>
    <x v="453"/>
    <x v="1"/>
    <s v="USD"/>
    <n v="1476421200"/>
    <n v="1476594000"/>
    <x v="433"/>
    <d v="2016-10-16T05:00: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x v="338"/>
    <x v="454"/>
    <x v="1"/>
    <s v="USD"/>
    <n v="1269752400"/>
    <n v="1273554000"/>
    <x v="434"/>
    <d v="2010-05-11T05:00: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x v="339"/>
    <x v="455"/>
    <x v="1"/>
    <s v="USD"/>
    <n v="1419746400"/>
    <n v="1421906400"/>
    <x v="435"/>
    <d v="2015-01-22T06:00:00"/>
    <b v="0"/>
    <b v="0"/>
    <x v="4"/>
    <x v="4"/>
    <x v="4"/>
  </r>
  <r>
    <n v="460"/>
    <s v="Rich, Alvarez and King"/>
    <s v="Business-focused static ability"/>
    <n v="2400"/>
    <n v="4119"/>
    <n v="171.625"/>
    <x v="1"/>
    <x v="126"/>
    <x v="456"/>
    <x v="1"/>
    <s v="USD"/>
    <n v="1281330000"/>
    <n v="1281589200"/>
    <x v="8"/>
    <d v="2010-08-12T05:00:00"/>
    <b v="0"/>
    <b v="0"/>
    <x v="3"/>
    <x v="3"/>
    <x v="3"/>
  </r>
  <r>
    <n v="461"/>
    <s v="Terry-Salinas"/>
    <s v="Networked secondary structure"/>
    <n v="98800"/>
    <n v="139354"/>
    <n v="141.04655870445345"/>
    <x v="1"/>
    <x v="340"/>
    <x v="457"/>
    <x v="1"/>
    <s v="USD"/>
    <n v="1398661200"/>
    <n v="1400389200"/>
    <x v="436"/>
    <d v="2014-05-18T05:00:00"/>
    <b v="0"/>
    <b v="0"/>
    <x v="6"/>
    <x v="4"/>
    <x v="6"/>
  </r>
  <r>
    <n v="462"/>
    <s v="Wang-Rodriguez"/>
    <s v="Total multimedia website"/>
    <n v="188800"/>
    <n v="57734"/>
    <n v="30.57944915254237"/>
    <x v="0"/>
    <x v="341"/>
    <x v="458"/>
    <x v="1"/>
    <s v="USD"/>
    <n v="1359525600"/>
    <n v="1362808800"/>
    <x v="385"/>
    <d v="2013-03-09T06:00: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x v="342"/>
    <x v="459"/>
    <x v="1"/>
    <s v="USD"/>
    <n v="1388469600"/>
    <n v="1388815200"/>
    <x v="437"/>
    <d v="2014-01-04T06:00:00"/>
    <b v="0"/>
    <b v="0"/>
    <x v="10"/>
    <x v="4"/>
    <x v="10"/>
  </r>
  <r>
    <n v="464"/>
    <s v="Gomez LLC"/>
    <s v="Pre-emptive mission-critical hardware"/>
    <n v="71200"/>
    <n v="95020"/>
    <n v="133.45505617977528"/>
    <x v="1"/>
    <x v="343"/>
    <x v="460"/>
    <x v="1"/>
    <s v="USD"/>
    <n v="1518328800"/>
    <n v="1519538400"/>
    <x v="438"/>
    <d v="2018-02-25T06:00:00"/>
    <b v="0"/>
    <b v="0"/>
    <x v="3"/>
    <x v="3"/>
    <x v="3"/>
  </r>
  <r>
    <n v="465"/>
    <s v="Gonzalez-Robbins"/>
    <s v="Up-sized responsive protocol"/>
    <n v="4700"/>
    <n v="8829"/>
    <n v="187.85106382978722"/>
    <x v="1"/>
    <x v="175"/>
    <x v="461"/>
    <x v="1"/>
    <s v="USD"/>
    <n v="1517032800"/>
    <n v="1517810400"/>
    <x v="439"/>
    <d v="2018-02-05T06:00:00"/>
    <b v="0"/>
    <b v="0"/>
    <x v="18"/>
    <x v="5"/>
    <x v="18"/>
  </r>
  <r>
    <n v="466"/>
    <s v="Obrien and Sons"/>
    <s v="Pre-emptive transitional frame"/>
    <n v="1200"/>
    <n v="3984"/>
    <n v="332"/>
    <x v="1"/>
    <x v="344"/>
    <x v="462"/>
    <x v="1"/>
    <s v="USD"/>
    <n v="1368594000"/>
    <n v="1370581200"/>
    <x v="440"/>
    <d v="2013-06-07T05:00:00"/>
    <b v="0"/>
    <b v="1"/>
    <x v="8"/>
    <x v="2"/>
    <x v="8"/>
  </r>
  <r>
    <n v="467"/>
    <s v="Shaw Ltd"/>
    <s v="Profit-focused content-based application"/>
    <n v="1400"/>
    <n v="8053"/>
    <n v="575.21428571428578"/>
    <x v="1"/>
    <x v="279"/>
    <x v="463"/>
    <x v="0"/>
    <s v="CAD"/>
    <n v="1448258400"/>
    <n v="1448863200"/>
    <x v="441"/>
    <d v="2015-11-30T06:00:00"/>
    <b v="0"/>
    <b v="1"/>
    <x v="2"/>
    <x v="2"/>
    <x v="2"/>
  </r>
  <r>
    <n v="468"/>
    <s v="Hughes Inc"/>
    <s v="Streamlined neutral analyzer"/>
    <n v="4000"/>
    <n v="1620"/>
    <n v="40.5"/>
    <x v="0"/>
    <x v="36"/>
    <x v="464"/>
    <x v="1"/>
    <s v="USD"/>
    <n v="1555218000"/>
    <n v="1556600400"/>
    <x v="442"/>
    <d v="2019-04-30T05:00:00"/>
    <b v="0"/>
    <b v="0"/>
    <x v="3"/>
    <x v="3"/>
    <x v="3"/>
  </r>
  <r>
    <n v="469"/>
    <s v="Olsen-Ryan"/>
    <s v="Assimilated neutral utilization"/>
    <n v="5600"/>
    <n v="10328"/>
    <n v="184.42857142857144"/>
    <x v="1"/>
    <x v="122"/>
    <x v="465"/>
    <x v="1"/>
    <s v="USD"/>
    <n v="1431925200"/>
    <n v="1432098000"/>
    <x v="443"/>
    <d v="2015-05-20T05:00:00"/>
    <b v="0"/>
    <b v="0"/>
    <x v="6"/>
    <x v="4"/>
    <x v="6"/>
  </r>
  <r>
    <n v="470"/>
    <s v="Grimes, Holland and Sloan"/>
    <s v="Extended dedicated archive"/>
    <n v="3600"/>
    <n v="10289"/>
    <n v="285.80555555555554"/>
    <x v="1"/>
    <x v="345"/>
    <x v="466"/>
    <x v="1"/>
    <s v="USD"/>
    <n v="1481522400"/>
    <n v="1482127200"/>
    <x v="315"/>
    <d v="2016-12-19T06:00:00"/>
    <b v="0"/>
    <b v="0"/>
    <x v="8"/>
    <x v="2"/>
    <x v="8"/>
  </r>
  <r>
    <n v="471"/>
    <s v="Perry and Sons"/>
    <s v="Configurable static help-desk"/>
    <n v="3100"/>
    <n v="9889"/>
    <n v="319"/>
    <x v="1"/>
    <x v="346"/>
    <x v="467"/>
    <x v="4"/>
    <s v="GBP"/>
    <n v="1335934800"/>
    <n v="1335934800"/>
    <x v="444"/>
    <d v="2012-05-02T05:00: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x v="347"/>
    <x v="468"/>
    <x v="1"/>
    <s v="USD"/>
    <n v="1552280400"/>
    <n v="1556946000"/>
    <x v="445"/>
    <d v="2019-05-04T05:00:00"/>
    <b v="0"/>
    <b v="0"/>
    <x v="1"/>
    <x v="1"/>
    <x v="1"/>
  </r>
  <r>
    <n v="473"/>
    <s v="Richardson Inc"/>
    <s v="Assimilated fault-tolerant capacity"/>
    <n v="5000"/>
    <n v="8907"/>
    <n v="178.14000000000001"/>
    <x v="1"/>
    <x v="88"/>
    <x v="469"/>
    <x v="1"/>
    <s v="USD"/>
    <n v="1529989200"/>
    <n v="1530075600"/>
    <x v="446"/>
    <d v="2018-06-27T05:00:00"/>
    <b v="0"/>
    <b v="0"/>
    <x v="5"/>
    <x v="1"/>
    <x v="5"/>
  </r>
  <r>
    <n v="474"/>
    <s v="Santos-Young"/>
    <s v="Enhanced neutral ability"/>
    <n v="4000"/>
    <n v="14606"/>
    <n v="365.15"/>
    <x v="1"/>
    <x v="23"/>
    <x v="470"/>
    <x v="1"/>
    <s v="USD"/>
    <n v="1418709600"/>
    <n v="1418796000"/>
    <x v="447"/>
    <d v="2014-12-17T06:00: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x v="57"/>
    <x v="471"/>
    <x v="1"/>
    <s v="USD"/>
    <n v="1372136400"/>
    <n v="1372482000"/>
    <x v="448"/>
    <d v="2013-06-29T05:00: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x v="348"/>
    <x v="472"/>
    <x v="1"/>
    <s v="USD"/>
    <n v="1533877200"/>
    <n v="1534395600"/>
    <x v="342"/>
    <d v="2018-08-16T05:00: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x v="86"/>
    <x v="473"/>
    <x v="1"/>
    <s v="USD"/>
    <n v="1309064400"/>
    <n v="1311397200"/>
    <x v="449"/>
    <d v="2011-07-23T05:00:00"/>
    <b v="0"/>
    <b v="0"/>
    <x v="22"/>
    <x v="4"/>
    <x v="22"/>
  </r>
  <r>
    <n v="478"/>
    <s v="Lyons LLC"/>
    <s v="Balanced impactful circuit"/>
    <n v="68800"/>
    <n v="162603"/>
    <n v="236.34156976744185"/>
    <x v="1"/>
    <x v="349"/>
    <x v="474"/>
    <x v="1"/>
    <s v="USD"/>
    <n v="1425877200"/>
    <n v="1426914000"/>
    <x v="450"/>
    <d v="2015-03-21T05:00:00"/>
    <b v="0"/>
    <b v="0"/>
    <x v="8"/>
    <x v="2"/>
    <x v="8"/>
  </r>
  <r>
    <n v="479"/>
    <s v="Long-Greene"/>
    <s v="Future-proofed heuristic encryption"/>
    <n v="2400"/>
    <n v="12310"/>
    <n v="512.91666666666663"/>
    <x v="1"/>
    <x v="350"/>
    <x v="475"/>
    <x v="4"/>
    <s v="GBP"/>
    <n v="1501304400"/>
    <n v="1501477200"/>
    <x v="451"/>
    <d v="2017-07-31T05:00:00"/>
    <b v="0"/>
    <b v="0"/>
    <x v="0"/>
    <x v="0"/>
    <x v="0"/>
  </r>
  <r>
    <n v="480"/>
    <s v="Robles-Hudson"/>
    <s v="Balanced bifurcated leverage"/>
    <n v="8600"/>
    <n v="8656"/>
    <n v="100.65116279069768"/>
    <x v="1"/>
    <x v="215"/>
    <x v="476"/>
    <x v="1"/>
    <s v="USD"/>
    <n v="1268287200"/>
    <n v="1269061200"/>
    <x v="452"/>
    <d v="2010-03-20T05:00: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x v="351"/>
    <x v="477"/>
    <x v="1"/>
    <s v="USD"/>
    <n v="1412139600"/>
    <n v="1415772000"/>
    <x v="453"/>
    <d v="2014-11-12T06:00: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x v="352"/>
    <x v="478"/>
    <x v="1"/>
    <s v="USD"/>
    <n v="1330063200"/>
    <n v="1331013600"/>
    <x v="454"/>
    <d v="2012-03-06T06:00:00"/>
    <b v="0"/>
    <b v="1"/>
    <x v="13"/>
    <x v="5"/>
    <x v="13"/>
  </r>
  <r>
    <n v="483"/>
    <s v="Rice-Parker"/>
    <s v="Down-sized actuating infrastructure"/>
    <n v="91400"/>
    <n v="48236"/>
    <n v="52.774617067833695"/>
    <x v="0"/>
    <x v="353"/>
    <x v="479"/>
    <x v="1"/>
    <s v="USD"/>
    <n v="1576130400"/>
    <n v="1576735200"/>
    <x v="455"/>
    <d v="2019-12-19T06:00:00"/>
    <b v="0"/>
    <b v="0"/>
    <x v="3"/>
    <x v="3"/>
    <x v="3"/>
  </r>
  <r>
    <n v="484"/>
    <s v="Landry Inc"/>
    <s v="Synergistic cohesive adapter"/>
    <n v="29600"/>
    <n v="77021"/>
    <n v="260.20608108108109"/>
    <x v="1"/>
    <x v="354"/>
    <x v="480"/>
    <x v="4"/>
    <s v="GBP"/>
    <n v="1407128400"/>
    <n v="1411362000"/>
    <x v="456"/>
    <d v="2014-09-22T05:00: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x v="355"/>
    <x v="481"/>
    <x v="4"/>
    <s v="GBP"/>
    <n v="1560142800"/>
    <n v="1563685200"/>
    <x v="457"/>
    <d v="2019-07-21T05:00:00"/>
    <b v="0"/>
    <b v="0"/>
    <x v="3"/>
    <x v="3"/>
    <x v="3"/>
  </r>
  <r>
    <n v="486"/>
    <s v="Davis, Cox and Fox"/>
    <s v="Compatible exuding Graphical User Interface"/>
    <n v="5200"/>
    <n v="702"/>
    <n v="13.5"/>
    <x v="0"/>
    <x v="356"/>
    <x v="482"/>
    <x v="4"/>
    <s v="GBP"/>
    <n v="1520575200"/>
    <n v="1521867600"/>
    <x v="458"/>
    <d v="2018-03-24T05:00:00"/>
    <b v="0"/>
    <b v="1"/>
    <x v="18"/>
    <x v="5"/>
    <x v="18"/>
  </r>
  <r>
    <n v="487"/>
    <s v="Smith-Wallace"/>
    <s v="Monitored 24/7 time-frame"/>
    <n v="110300"/>
    <n v="197024"/>
    <n v="178.62556663644605"/>
    <x v="1"/>
    <x v="357"/>
    <x v="483"/>
    <x v="1"/>
    <s v="USD"/>
    <n v="1492664400"/>
    <n v="1495515600"/>
    <x v="459"/>
    <d v="2017-05-23T05:00: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x v="127"/>
    <x v="484"/>
    <x v="1"/>
    <s v="USD"/>
    <n v="1454479200"/>
    <n v="1455948000"/>
    <x v="460"/>
    <d v="2016-02-20T06:00:00"/>
    <b v="0"/>
    <b v="0"/>
    <x v="3"/>
    <x v="3"/>
    <x v="3"/>
  </r>
  <r>
    <n v="489"/>
    <s v="Clark Inc"/>
    <s v="Down-sized mobile time-frame"/>
    <n v="9200"/>
    <n v="9339"/>
    <n v="101.5108695652174"/>
    <x v="1"/>
    <x v="72"/>
    <x v="485"/>
    <x v="6"/>
    <s v="EUR"/>
    <n v="1281934800"/>
    <n v="1282366800"/>
    <x v="461"/>
    <d v="2010-08-21T05:00:00"/>
    <b v="0"/>
    <b v="0"/>
    <x v="8"/>
    <x v="2"/>
    <x v="8"/>
  </r>
  <r>
    <n v="490"/>
    <s v="Young and Sons"/>
    <s v="Innovative disintermediate encryption"/>
    <n v="2400"/>
    <n v="4596"/>
    <n v="191.5"/>
    <x v="1"/>
    <x v="358"/>
    <x v="486"/>
    <x v="1"/>
    <s v="USD"/>
    <n v="1573970400"/>
    <n v="1574575200"/>
    <x v="462"/>
    <d v="2019-11-24T06:00: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x v="120"/>
    <x v="487"/>
    <x v="1"/>
    <s v="USD"/>
    <n v="1372654800"/>
    <n v="1374901200"/>
    <x v="463"/>
    <d v="2013-07-27T05:00:00"/>
    <b v="0"/>
    <b v="1"/>
    <x v="0"/>
    <x v="0"/>
    <x v="0"/>
  </r>
  <r>
    <n v="492"/>
    <s v="Garcia Group"/>
    <s v="Persevering interactive matrix"/>
    <n v="191000"/>
    <n v="45831"/>
    <n v="23.995287958115181"/>
    <x v="3"/>
    <x v="359"/>
    <x v="488"/>
    <x v="1"/>
    <s v="USD"/>
    <n v="1275886800"/>
    <n v="1278910800"/>
    <x v="464"/>
    <d v="2010-07-12T05:00:00"/>
    <b v="1"/>
    <b v="1"/>
    <x v="12"/>
    <x v="4"/>
    <x v="12"/>
  </r>
  <r>
    <n v="493"/>
    <s v="Adams, Walker and Wong"/>
    <s v="Seamless background framework"/>
    <n v="900"/>
    <n v="6514"/>
    <n v="723.77777777777771"/>
    <x v="1"/>
    <x v="251"/>
    <x v="489"/>
    <x v="1"/>
    <s v="USD"/>
    <n v="1561784400"/>
    <n v="1562907600"/>
    <x v="465"/>
    <d v="2019-07-12T05:00:00"/>
    <b v="0"/>
    <b v="0"/>
    <x v="14"/>
    <x v="7"/>
    <x v="14"/>
  </r>
  <r>
    <n v="494"/>
    <s v="Hopkins-Browning"/>
    <s v="Balanced upward-trending productivity"/>
    <n v="2500"/>
    <n v="13684"/>
    <n v="547.36"/>
    <x v="1"/>
    <x v="360"/>
    <x v="490"/>
    <x v="1"/>
    <s v="USD"/>
    <n v="1332392400"/>
    <n v="1332478800"/>
    <x v="466"/>
    <d v="2012-03-23T05:00: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x v="135"/>
    <x v="491"/>
    <x v="3"/>
    <s v="DKK"/>
    <n v="1402376400"/>
    <n v="1402722000"/>
    <x v="467"/>
    <d v="2014-06-14T05:00:00"/>
    <b v="0"/>
    <b v="0"/>
    <x v="3"/>
    <x v="3"/>
    <x v="3"/>
  </r>
  <r>
    <n v="496"/>
    <s v="Morales Group"/>
    <s v="Optimized bi-directional extranet"/>
    <n v="183800"/>
    <n v="1667"/>
    <n v="0.90696409140369971"/>
    <x v="0"/>
    <x v="71"/>
    <x v="492"/>
    <x v="1"/>
    <s v="USD"/>
    <n v="1495342800"/>
    <n v="1496811600"/>
    <x v="468"/>
    <d v="2017-06-07T05:00:00"/>
    <b v="0"/>
    <b v="0"/>
    <x v="10"/>
    <x v="4"/>
    <x v="10"/>
  </r>
  <r>
    <n v="497"/>
    <s v="Lucero Group"/>
    <s v="Intuitive actuating benchmark"/>
    <n v="9800"/>
    <n v="3349"/>
    <n v="34.173469387755098"/>
    <x v="0"/>
    <x v="53"/>
    <x v="493"/>
    <x v="1"/>
    <s v="USD"/>
    <n v="1482213600"/>
    <n v="1482213600"/>
    <x v="469"/>
    <d v="2016-12-20T06:00:00"/>
    <b v="0"/>
    <b v="1"/>
    <x v="8"/>
    <x v="2"/>
    <x v="8"/>
  </r>
  <r>
    <n v="498"/>
    <s v="Smith, Brown and Davis"/>
    <s v="Devolved background project"/>
    <n v="193400"/>
    <n v="46317"/>
    <n v="23.948810754912099"/>
    <x v="0"/>
    <x v="361"/>
    <x v="494"/>
    <x v="3"/>
    <s v="DKK"/>
    <n v="1420092000"/>
    <n v="1420264800"/>
    <x v="470"/>
    <d v="2015-01-03T06:00:00"/>
    <b v="0"/>
    <b v="0"/>
    <x v="2"/>
    <x v="2"/>
    <x v="2"/>
  </r>
  <r>
    <n v="499"/>
    <s v="Hunt Group"/>
    <s v="Reverse-engineered executive emulation"/>
    <n v="163800"/>
    <n v="78743"/>
    <n v="48.072649572649574"/>
    <x v="0"/>
    <x v="362"/>
    <x v="495"/>
    <x v="1"/>
    <s v="USD"/>
    <n v="1458018000"/>
    <n v="1458450000"/>
    <x v="471"/>
    <d v="2016-03-20T05:00:00"/>
    <b v="0"/>
    <b v="1"/>
    <x v="4"/>
    <x v="4"/>
    <x v="4"/>
  </r>
  <r>
    <n v="500"/>
    <s v="Valdez Ltd"/>
    <s v="Team-oriented clear-thinking matrix"/>
    <n v="100"/>
    <n v="0"/>
    <n v="0"/>
    <x v="0"/>
    <x v="0"/>
    <x v="0"/>
    <x v="1"/>
    <s v="USD"/>
    <n v="1367384400"/>
    <n v="1369803600"/>
    <x v="472"/>
    <d v="2013-05-29T05:00:00"/>
    <b v="0"/>
    <b v="1"/>
    <x v="3"/>
    <x v="3"/>
    <x v="3"/>
  </r>
  <r>
    <n v="501"/>
    <s v="Mccann-Le"/>
    <s v="Focused coherent methodology"/>
    <n v="153600"/>
    <n v="107743"/>
    <n v="70.145182291666657"/>
    <x v="0"/>
    <x v="363"/>
    <x v="496"/>
    <x v="1"/>
    <s v="USD"/>
    <n v="1363064400"/>
    <n v="1363237200"/>
    <x v="473"/>
    <d v="2013-03-14T05:00:00"/>
    <b v="0"/>
    <b v="0"/>
    <x v="4"/>
    <x v="4"/>
    <x v="4"/>
  </r>
  <r>
    <n v="502"/>
    <s v="Johnson Inc"/>
    <s v="Reduced context-sensitive complexity"/>
    <n v="1300"/>
    <n v="6889"/>
    <n v="529.92307692307691"/>
    <x v="1"/>
    <x v="129"/>
    <x v="497"/>
    <x v="2"/>
    <s v="AUD"/>
    <n v="1343365200"/>
    <n v="1345870800"/>
    <x v="474"/>
    <d v="2012-08-25T05:00: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x v="364"/>
    <x v="498"/>
    <x v="1"/>
    <s v="USD"/>
    <n v="1435726800"/>
    <n v="1437454800"/>
    <x v="72"/>
    <d v="2015-07-21T05:00:00"/>
    <b v="0"/>
    <b v="0"/>
    <x v="6"/>
    <x v="4"/>
    <x v="6"/>
  </r>
  <r>
    <n v="504"/>
    <s v="Smith-Miller"/>
    <s v="De-engineered cohesive moderator"/>
    <n v="7500"/>
    <n v="6924"/>
    <n v="92.320000000000007"/>
    <x v="0"/>
    <x v="197"/>
    <x v="499"/>
    <x v="6"/>
    <s v="EUR"/>
    <n v="1431925200"/>
    <n v="1432011600"/>
    <x v="443"/>
    <d v="2015-05-19T05:00:00"/>
    <b v="0"/>
    <b v="0"/>
    <x v="1"/>
    <x v="1"/>
    <x v="1"/>
  </r>
  <r>
    <n v="505"/>
    <s v="Jensen-Vargas"/>
    <s v="Ameliorated explicit parallelism"/>
    <n v="89900"/>
    <n v="12497"/>
    <n v="13.901001112347053"/>
    <x v="0"/>
    <x v="365"/>
    <x v="500"/>
    <x v="1"/>
    <s v="USD"/>
    <n v="1362722400"/>
    <n v="1366347600"/>
    <x v="475"/>
    <d v="2013-04-19T05:00: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x v="366"/>
    <x v="501"/>
    <x v="1"/>
    <s v="USD"/>
    <n v="1511416800"/>
    <n v="1512885600"/>
    <x v="81"/>
    <d v="2017-12-10T06:00: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x v="161"/>
    <x v="502"/>
    <x v="1"/>
    <s v="USD"/>
    <n v="1365483600"/>
    <n v="1369717200"/>
    <x v="476"/>
    <d v="2013-05-28T05:00:00"/>
    <b v="0"/>
    <b v="1"/>
    <x v="2"/>
    <x v="2"/>
    <x v="2"/>
  </r>
  <r>
    <n v="508"/>
    <s v="Roberts Group"/>
    <s v="Up-sized radical pricing structure"/>
    <n v="172700"/>
    <n v="193820"/>
    <n v="112.22929936305732"/>
    <x v="1"/>
    <x v="367"/>
    <x v="503"/>
    <x v="1"/>
    <s v="USD"/>
    <n v="1532840400"/>
    <n v="1534654800"/>
    <x v="192"/>
    <d v="2018-08-19T05:00:00"/>
    <b v="0"/>
    <b v="0"/>
    <x v="3"/>
    <x v="3"/>
    <x v="3"/>
  </r>
  <r>
    <n v="509"/>
    <s v="White LLC"/>
    <s v="Robust zero-defect project"/>
    <n v="168500"/>
    <n v="119510"/>
    <n v="70.925816023738875"/>
    <x v="0"/>
    <x v="368"/>
    <x v="504"/>
    <x v="1"/>
    <s v="USD"/>
    <n v="1336194000"/>
    <n v="1337058000"/>
    <x v="477"/>
    <d v="2012-05-15T05:00: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x v="54"/>
    <x v="505"/>
    <x v="2"/>
    <s v="AUD"/>
    <n v="1527742800"/>
    <n v="1529816400"/>
    <x v="478"/>
    <d v="2018-06-24T05:00:00"/>
    <b v="0"/>
    <b v="0"/>
    <x v="6"/>
    <x v="4"/>
    <x v="6"/>
  </r>
  <r>
    <n v="511"/>
    <s v="Smith-Mullins"/>
    <s v="User-centric intangible neural-net"/>
    <n v="147800"/>
    <n v="35498"/>
    <n v="24.017591339648174"/>
    <x v="0"/>
    <x v="369"/>
    <x v="506"/>
    <x v="1"/>
    <s v="USD"/>
    <n v="1564030800"/>
    <n v="1564894800"/>
    <x v="479"/>
    <d v="2019-08-04T05:00:00"/>
    <b v="0"/>
    <b v="0"/>
    <x v="3"/>
    <x v="3"/>
    <x v="3"/>
  </r>
  <r>
    <n v="512"/>
    <s v="Williams-Walsh"/>
    <s v="Organized explicit core"/>
    <n v="9100"/>
    <n v="12678"/>
    <n v="139.31868131868131"/>
    <x v="1"/>
    <x v="370"/>
    <x v="507"/>
    <x v="1"/>
    <s v="USD"/>
    <n v="1404536400"/>
    <n v="1404622800"/>
    <x v="480"/>
    <d v="2014-07-06T05:00: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x v="164"/>
    <x v="508"/>
    <x v="1"/>
    <s v="USD"/>
    <n v="1284008400"/>
    <n v="1284181200"/>
    <x v="180"/>
    <d v="2010-09-11T05:00: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x v="371"/>
    <x v="509"/>
    <x v="5"/>
    <s v="CHF"/>
    <n v="1386309600"/>
    <n v="1386741600"/>
    <x v="481"/>
    <d v="2013-12-11T06:00:00"/>
    <b v="0"/>
    <b v="1"/>
    <x v="1"/>
    <x v="1"/>
    <x v="1"/>
  </r>
  <r>
    <n v="515"/>
    <s v="Cox LLC"/>
    <s v="Phased 24hour flexibility"/>
    <n v="8600"/>
    <n v="4797"/>
    <n v="55.779069767441861"/>
    <x v="0"/>
    <x v="221"/>
    <x v="510"/>
    <x v="0"/>
    <s v="CAD"/>
    <n v="1324620000"/>
    <n v="1324792800"/>
    <x v="482"/>
    <d v="2011-12-25T06:00:00"/>
    <b v="0"/>
    <b v="1"/>
    <x v="3"/>
    <x v="3"/>
    <x v="3"/>
  </r>
  <r>
    <n v="516"/>
    <s v="Morales-Odonnell"/>
    <s v="Exclusive 5thgeneration structure"/>
    <n v="125400"/>
    <n v="53324"/>
    <n v="42.523125996810208"/>
    <x v="0"/>
    <x v="372"/>
    <x v="511"/>
    <x v="1"/>
    <s v="USD"/>
    <n v="1281070800"/>
    <n v="1284354000"/>
    <x v="194"/>
    <d v="2010-09-13T05:00:00"/>
    <b v="0"/>
    <b v="0"/>
    <x v="9"/>
    <x v="5"/>
    <x v="9"/>
  </r>
  <r>
    <n v="517"/>
    <s v="Ramirez LLC"/>
    <s v="Multi-tiered maximized orchestration"/>
    <n v="5900"/>
    <n v="6608"/>
    <n v="112.00000000000001"/>
    <x v="1"/>
    <x v="373"/>
    <x v="512"/>
    <x v="1"/>
    <s v="USD"/>
    <n v="1493960400"/>
    <n v="1494392400"/>
    <x v="483"/>
    <d v="2017-05-10T05:00:00"/>
    <b v="0"/>
    <b v="0"/>
    <x v="0"/>
    <x v="0"/>
    <x v="0"/>
  </r>
  <r>
    <n v="518"/>
    <s v="Ramirez Group"/>
    <s v="Open-architected uniform instruction set"/>
    <n v="8800"/>
    <n v="622"/>
    <n v="7.0681818181818183"/>
    <x v="0"/>
    <x v="234"/>
    <x v="513"/>
    <x v="1"/>
    <s v="USD"/>
    <n v="1519365600"/>
    <n v="1519538400"/>
    <x v="484"/>
    <d v="2018-02-25T06:00:00"/>
    <b v="0"/>
    <b v="1"/>
    <x v="10"/>
    <x v="4"/>
    <x v="10"/>
  </r>
  <r>
    <n v="519"/>
    <s v="Marsh-Coleman"/>
    <s v="Exclusive asymmetric analyzer"/>
    <n v="177700"/>
    <n v="180802"/>
    <n v="101.74563871693867"/>
    <x v="1"/>
    <x v="374"/>
    <x v="514"/>
    <x v="1"/>
    <s v="USD"/>
    <n v="1420696800"/>
    <n v="1421906400"/>
    <x v="355"/>
    <d v="2015-01-22T06:00:00"/>
    <b v="0"/>
    <b v="1"/>
    <x v="1"/>
    <x v="1"/>
    <x v="1"/>
  </r>
  <r>
    <n v="520"/>
    <s v="Frederick, Jenkins and Collins"/>
    <s v="Organic radical collaboration"/>
    <n v="800"/>
    <n v="3406"/>
    <n v="425.75"/>
    <x v="1"/>
    <x v="235"/>
    <x v="515"/>
    <x v="1"/>
    <s v="USD"/>
    <n v="1555650000"/>
    <n v="1555909200"/>
    <x v="485"/>
    <d v="2019-04-22T05:00:00"/>
    <b v="0"/>
    <b v="0"/>
    <x v="3"/>
    <x v="3"/>
    <x v="3"/>
  </r>
  <r>
    <n v="521"/>
    <s v="Wilson Ltd"/>
    <s v="Function-based multi-state software"/>
    <n v="7600"/>
    <n v="11061"/>
    <n v="145.53947368421052"/>
    <x v="1"/>
    <x v="375"/>
    <x v="516"/>
    <x v="1"/>
    <s v="USD"/>
    <n v="1471928400"/>
    <n v="1472446800"/>
    <x v="486"/>
    <d v="2016-08-29T05:00: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x v="271"/>
    <x v="517"/>
    <x v="1"/>
    <s v="USD"/>
    <n v="1341291600"/>
    <n v="1342328400"/>
    <x v="487"/>
    <d v="2012-07-15T05:00: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x v="121"/>
    <x v="518"/>
    <x v="1"/>
    <s v="USD"/>
    <n v="1267682400"/>
    <n v="1268114400"/>
    <x v="488"/>
    <d v="2010-03-09T06:00:00"/>
    <b v="0"/>
    <b v="0"/>
    <x v="12"/>
    <x v="4"/>
    <x v="12"/>
  </r>
  <r>
    <n v="524"/>
    <s v="Johnson-Contreras"/>
    <s v="Diverse scalable superstructure"/>
    <n v="96700"/>
    <n v="81136"/>
    <n v="83.904860392967933"/>
    <x v="0"/>
    <x v="376"/>
    <x v="519"/>
    <x v="1"/>
    <s v="USD"/>
    <n v="1272258000"/>
    <n v="1273381200"/>
    <x v="489"/>
    <d v="2010-05-09T05:00: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x v="377"/>
    <x v="520"/>
    <x v="1"/>
    <s v="USD"/>
    <n v="1290492000"/>
    <n v="1290837600"/>
    <x v="490"/>
    <d v="2010-11-27T06:00: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x v="98"/>
    <x v="521"/>
    <x v="1"/>
    <s v="USD"/>
    <n v="1451109600"/>
    <n v="1454306400"/>
    <x v="312"/>
    <d v="2016-02-01T06:00:00"/>
    <b v="0"/>
    <b v="1"/>
    <x v="3"/>
    <x v="3"/>
    <x v="3"/>
  </r>
  <r>
    <n v="527"/>
    <s v="Rosario-Smith"/>
    <s v="Enterprise-wide intermediate portal"/>
    <n v="189200"/>
    <n v="188480"/>
    <n v="99.619450317124731"/>
    <x v="0"/>
    <x v="378"/>
    <x v="522"/>
    <x v="0"/>
    <s v="CAD"/>
    <n v="1454652000"/>
    <n v="1457762400"/>
    <x v="491"/>
    <d v="2016-03-12T06:00:00"/>
    <b v="0"/>
    <b v="0"/>
    <x v="10"/>
    <x v="4"/>
    <x v="10"/>
  </r>
  <r>
    <n v="528"/>
    <s v="Avila, Ford and Welch"/>
    <s v="Focused leadingedge matrix"/>
    <n v="9000"/>
    <n v="7227"/>
    <n v="80.300000000000011"/>
    <x v="0"/>
    <x v="175"/>
    <x v="523"/>
    <x v="4"/>
    <s v="GBP"/>
    <n v="1385186400"/>
    <n v="1389074400"/>
    <x v="492"/>
    <d v="2014-01-07T06:00:00"/>
    <b v="0"/>
    <b v="0"/>
    <x v="7"/>
    <x v="1"/>
    <x v="7"/>
  </r>
  <r>
    <n v="529"/>
    <s v="Gallegos Inc"/>
    <s v="Seamless logistical encryption"/>
    <n v="5100"/>
    <n v="574"/>
    <n v="11.254901960784313"/>
    <x v="0"/>
    <x v="352"/>
    <x v="524"/>
    <x v="1"/>
    <s v="USD"/>
    <n v="1399698000"/>
    <n v="1402117200"/>
    <x v="493"/>
    <d v="2014-06-07T05:00: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x v="200"/>
    <x v="525"/>
    <x v="1"/>
    <s v="USD"/>
    <n v="1283230800"/>
    <n v="1284440400"/>
    <x v="494"/>
    <d v="2010-09-14T05:00: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x v="379"/>
    <x v="526"/>
    <x v="5"/>
    <s v="CHF"/>
    <n v="1384149600"/>
    <n v="1388988000"/>
    <x v="495"/>
    <d v="2014-01-06T06:00:00"/>
    <b v="0"/>
    <b v="0"/>
    <x v="11"/>
    <x v="6"/>
    <x v="11"/>
  </r>
  <r>
    <n v="532"/>
    <s v="Cordova-Torres"/>
    <s v="Pre-emptive grid-enabled contingency"/>
    <n v="1600"/>
    <n v="8046"/>
    <n v="502.87499999999994"/>
    <x v="1"/>
    <x v="105"/>
    <x v="527"/>
    <x v="0"/>
    <s v="CAD"/>
    <n v="1516860000"/>
    <n v="1516946400"/>
    <x v="496"/>
    <d v="2018-01-26T06:00: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x v="380"/>
    <x v="528"/>
    <x v="4"/>
    <s v="GBP"/>
    <n v="1374642000"/>
    <n v="1377752400"/>
    <x v="497"/>
    <d v="2013-08-29T05:00: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x v="166"/>
    <x v="529"/>
    <x v="1"/>
    <s v="USD"/>
    <n v="1534482000"/>
    <n v="1534568400"/>
    <x v="498"/>
    <d v="2018-08-18T05:00:00"/>
    <b v="0"/>
    <b v="1"/>
    <x v="6"/>
    <x v="4"/>
    <x v="6"/>
  </r>
  <r>
    <n v="535"/>
    <s v="Garrison LLC"/>
    <s v="Profit-focused 24/7 data-warehouse"/>
    <n v="2600"/>
    <n v="12533"/>
    <n v="482.03846153846149"/>
    <x v="1"/>
    <x v="381"/>
    <x v="530"/>
    <x v="6"/>
    <s v="EUR"/>
    <n v="1528434000"/>
    <n v="1528606800"/>
    <x v="499"/>
    <d v="2018-06-10T05:00:00"/>
    <b v="0"/>
    <b v="1"/>
    <x v="3"/>
    <x v="3"/>
    <x v="3"/>
  </r>
  <r>
    <n v="536"/>
    <s v="Shannon-Olson"/>
    <s v="Enhanced methodical middleware"/>
    <n v="9800"/>
    <n v="14697"/>
    <n v="149.96938775510205"/>
    <x v="1"/>
    <x v="382"/>
    <x v="531"/>
    <x v="6"/>
    <s v="EUR"/>
    <n v="1282626000"/>
    <n v="1284872400"/>
    <x v="500"/>
    <d v="2010-09-19T05:00: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x v="383"/>
    <x v="532"/>
    <x v="3"/>
    <s v="DKK"/>
    <n v="1535605200"/>
    <n v="1537592400"/>
    <x v="501"/>
    <d v="2018-09-22T05:00: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x v="384"/>
    <x v="533"/>
    <x v="1"/>
    <s v="USD"/>
    <n v="1379826000"/>
    <n v="1381208400"/>
    <x v="502"/>
    <d v="2013-10-08T05:00: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x v="385"/>
    <x v="534"/>
    <x v="1"/>
    <s v="USD"/>
    <n v="1561957200"/>
    <n v="1562475600"/>
    <x v="503"/>
    <d v="2019-07-07T05:00:00"/>
    <b v="0"/>
    <b v="1"/>
    <x v="0"/>
    <x v="0"/>
    <x v="0"/>
  </r>
  <r>
    <n v="540"/>
    <s v="Brown-Pena"/>
    <s v="Front-line client-server secured line"/>
    <n v="5300"/>
    <n v="14097"/>
    <n v="265.98113207547169"/>
    <x v="1"/>
    <x v="326"/>
    <x v="535"/>
    <x v="1"/>
    <s v="USD"/>
    <n v="1525496400"/>
    <n v="1527397200"/>
    <x v="504"/>
    <d v="2018-05-27T05:00: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x v="386"/>
    <x v="536"/>
    <x v="6"/>
    <s v="EUR"/>
    <n v="1433912400"/>
    <n v="1436158800"/>
    <x v="505"/>
    <d v="2015-07-06T05:00:00"/>
    <b v="0"/>
    <b v="0"/>
    <x v="20"/>
    <x v="6"/>
    <x v="20"/>
  </r>
  <r>
    <n v="542"/>
    <s v="Harrison-Bridges"/>
    <s v="Profit-focused exuding moderator"/>
    <n v="77000"/>
    <n v="1930"/>
    <n v="2.5064935064935066"/>
    <x v="0"/>
    <x v="240"/>
    <x v="537"/>
    <x v="4"/>
    <s v="GBP"/>
    <n v="1453442400"/>
    <n v="1456034400"/>
    <x v="506"/>
    <d v="2016-02-21T06:00: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x v="80"/>
    <x v="538"/>
    <x v="1"/>
    <s v="USD"/>
    <n v="1378875600"/>
    <n v="1380171600"/>
    <x v="507"/>
    <d v="2013-09-26T05:00:00"/>
    <b v="0"/>
    <b v="0"/>
    <x v="11"/>
    <x v="6"/>
    <x v="11"/>
  </r>
  <r>
    <n v="544"/>
    <s v="Taylor Inc"/>
    <s v="Public-key 3rdgeneration system engine"/>
    <n v="2800"/>
    <n v="7742"/>
    <n v="276.5"/>
    <x v="1"/>
    <x v="286"/>
    <x v="539"/>
    <x v="1"/>
    <s v="USD"/>
    <n v="1452232800"/>
    <n v="1453356000"/>
    <x v="508"/>
    <d v="2016-01-21T06:00:00"/>
    <b v="0"/>
    <b v="0"/>
    <x v="1"/>
    <x v="1"/>
    <x v="1"/>
  </r>
  <r>
    <n v="545"/>
    <s v="Deleon and Sons"/>
    <s v="Organized value-added access"/>
    <n v="184800"/>
    <n v="164109"/>
    <n v="88.803571428571431"/>
    <x v="0"/>
    <x v="387"/>
    <x v="540"/>
    <x v="1"/>
    <s v="USD"/>
    <n v="1577253600"/>
    <n v="1578981600"/>
    <x v="509"/>
    <d v="2020-01-14T06:00: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x v="39"/>
    <x v="541"/>
    <x v="1"/>
    <s v="USD"/>
    <n v="1537160400"/>
    <n v="1537419600"/>
    <x v="510"/>
    <d v="2018-09-20T05:00:00"/>
    <b v="0"/>
    <b v="1"/>
    <x v="3"/>
    <x v="3"/>
    <x v="3"/>
  </r>
  <r>
    <n v="547"/>
    <s v="Hardin-Dixon"/>
    <s v="Focused solution-oriented matrix"/>
    <n v="1300"/>
    <n v="12597"/>
    <n v="969"/>
    <x v="1"/>
    <x v="388"/>
    <x v="542"/>
    <x v="1"/>
    <s v="USD"/>
    <n v="1422165600"/>
    <n v="1423202400"/>
    <x v="511"/>
    <d v="2015-02-06T06:00:00"/>
    <b v="0"/>
    <b v="0"/>
    <x v="6"/>
    <x v="4"/>
    <x v="6"/>
  </r>
  <r>
    <n v="548"/>
    <s v="York-Pitts"/>
    <s v="Monitored discrete toolset"/>
    <n v="66100"/>
    <n v="179074"/>
    <n v="270.91376701966715"/>
    <x v="1"/>
    <x v="389"/>
    <x v="543"/>
    <x v="1"/>
    <s v="USD"/>
    <n v="1459486800"/>
    <n v="1460610000"/>
    <x v="512"/>
    <d v="2016-04-14T05:00: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x v="390"/>
    <x v="544"/>
    <x v="1"/>
    <s v="USD"/>
    <n v="1369717200"/>
    <n v="1370494800"/>
    <x v="513"/>
    <d v="2013-06-06T05:00:00"/>
    <b v="0"/>
    <b v="0"/>
    <x v="8"/>
    <x v="2"/>
    <x v="8"/>
  </r>
  <r>
    <n v="550"/>
    <s v="Morrison-Henderson"/>
    <s v="De-engineered disintermediate encoding"/>
    <n v="100"/>
    <n v="4"/>
    <n v="4"/>
    <x v="3"/>
    <x v="49"/>
    <x v="446"/>
    <x v="5"/>
    <s v="CHF"/>
    <n v="1330495200"/>
    <n v="1332306000"/>
    <x v="514"/>
    <d v="2012-03-21T05:00:00"/>
    <b v="0"/>
    <b v="0"/>
    <x v="7"/>
    <x v="1"/>
    <x v="7"/>
  </r>
  <r>
    <n v="551"/>
    <s v="Martin-James"/>
    <s v="Streamlined upward-trending analyzer"/>
    <n v="180100"/>
    <n v="105598"/>
    <n v="58.6329816768462"/>
    <x v="0"/>
    <x v="391"/>
    <x v="545"/>
    <x v="2"/>
    <s v="AUD"/>
    <n v="1419055200"/>
    <n v="1422511200"/>
    <x v="515"/>
    <d v="2015-01-29T06:00: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x v="45"/>
    <x v="546"/>
    <x v="1"/>
    <s v="USD"/>
    <n v="1480140000"/>
    <n v="1480312800"/>
    <x v="516"/>
    <d v="2016-11-28T06:00: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x v="392"/>
    <x v="547"/>
    <x v="1"/>
    <s v="USD"/>
    <n v="1293948000"/>
    <n v="1294034400"/>
    <x v="517"/>
    <d v="2011-01-03T06:00: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x v="353"/>
    <x v="548"/>
    <x v="0"/>
    <s v="CAD"/>
    <n v="1482127200"/>
    <n v="1482645600"/>
    <x v="518"/>
    <d v="2016-12-25T06:00:00"/>
    <b v="0"/>
    <b v="0"/>
    <x v="7"/>
    <x v="1"/>
    <x v="7"/>
  </r>
  <r>
    <n v="555"/>
    <s v="Anderson Group"/>
    <s v="Organic maximized database"/>
    <n v="6300"/>
    <n v="14089"/>
    <n v="223.63492063492063"/>
    <x v="1"/>
    <x v="18"/>
    <x v="549"/>
    <x v="3"/>
    <s v="DKK"/>
    <n v="1396414800"/>
    <n v="1399093200"/>
    <x v="519"/>
    <d v="2014-05-03T05:00:00"/>
    <b v="0"/>
    <b v="0"/>
    <x v="1"/>
    <x v="1"/>
    <x v="1"/>
  </r>
  <r>
    <n v="556"/>
    <s v="Smith and Sons"/>
    <s v="Grass-roots 24/7 attitude"/>
    <n v="5200"/>
    <n v="12467"/>
    <n v="239.75"/>
    <x v="1"/>
    <x v="393"/>
    <x v="550"/>
    <x v="1"/>
    <s v="USD"/>
    <n v="1315285200"/>
    <n v="1315890000"/>
    <x v="520"/>
    <d v="2011-09-13T05:00:00"/>
    <b v="0"/>
    <b v="1"/>
    <x v="18"/>
    <x v="5"/>
    <x v="18"/>
  </r>
  <r>
    <n v="557"/>
    <s v="Lam-Hamilton"/>
    <s v="Team-oriented global strategy"/>
    <n v="6000"/>
    <n v="11960"/>
    <n v="199.33333333333334"/>
    <x v="1"/>
    <x v="394"/>
    <x v="551"/>
    <x v="1"/>
    <s v="USD"/>
    <n v="1443762000"/>
    <n v="1444021200"/>
    <x v="521"/>
    <d v="2015-10-05T05:00:00"/>
    <b v="0"/>
    <b v="1"/>
    <x v="22"/>
    <x v="4"/>
    <x v="22"/>
  </r>
  <r>
    <n v="558"/>
    <s v="Ho Ltd"/>
    <s v="Enhanced client-driven capacity"/>
    <n v="5800"/>
    <n v="7966"/>
    <n v="137.34482758620689"/>
    <x v="1"/>
    <x v="105"/>
    <x v="552"/>
    <x v="1"/>
    <s v="USD"/>
    <n v="1456293600"/>
    <n v="1460005200"/>
    <x v="522"/>
    <d v="2016-04-07T05:00: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x v="395"/>
    <x v="553"/>
    <x v="1"/>
    <s v="USD"/>
    <n v="1470114000"/>
    <n v="1470718800"/>
    <x v="523"/>
    <d v="2016-08-09T05:00:00"/>
    <b v="0"/>
    <b v="0"/>
    <x v="3"/>
    <x v="3"/>
    <x v="3"/>
  </r>
  <r>
    <n v="560"/>
    <s v="Hunt LLC"/>
    <s v="Re-engineered radical policy"/>
    <n v="20000"/>
    <n v="158832"/>
    <n v="794.16"/>
    <x v="1"/>
    <x v="396"/>
    <x v="554"/>
    <x v="1"/>
    <s v="USD"/>
    <n v="1321596000"/>
    <n v="1325052000"/>
    <x v="524"/>
    <d v="2011-12-28T06:00:00"/>
    <b v="0"/>
    <b v="0"/>
    <x v="10"/>
    <x v="4"/>
    <x v="10"/>
  </r>
  <r>
    <n v="561"/>
    <s v="Fowler-Smith"/>
    <s v="Down-sized logistical adapter"/>
    <n v="3000"/>
    <n v="11091"/>
    <n v="369.7"/>
    <x v="1"/>
    <x v="40"/>
    <x v="555"/>
    <x v="5"/>
    <s v="CHF"/>
    <n v="1318827600"/>
    <n v="1319000400"/>
    <x v="525"/>
    <d v="2011-10-19T05:00:00"/>
    <b v="0"/>
    <b v="0"/>
    <x v="3"/>
    <x v="3"/>
    <x v="3"/>
  </r>
  <r>
    <n v="562"/>
    <s v="Blair Inc"/>
    <s v="Configurable bandwidth-monitored throughput"/>
    <n v="9900"/>
    <n v="1269"/>
    <n v="12.818181818181817"/>
    <x v="0"/>
    <x v="150"/>
    <x v="556"/>
    <x v="5"/>
    <s v="CHF"/>
    <n v="1552366800"/>
    <n v="1552539600"/>
    <x v="188"/>
    <d v="2019-03-14T05:00: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x v="72"/>
    <x v="557"/>
    <x v="2"/>
    <s v="AUD"/>
    <n v="1542088800"/>
    <n v="1543816800"/>
    <x v="526"/>
    <d v="2018-12-03T06:00: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x v="397"/>
    <x v="558"/>
    <x v="1"/>
    <s v="USD"/>
    <n v="1426395600"/>
    <n v="1427086800"/>
    <x v="527"/>
    <d v="2015-03-23T05:00:00"/>
    <b v="0"/>
    <b v="0"/>
    <x v="3"/>
    <x v="3"/>
    <x v="3"/>
  </r>
  <r>
    <n v="565"/>
    <s v="Joseph LLC"/>
    <s v="Decentralized logistical collaboration"/>
    <n v="94900"/>
    <n v="194166"/>
    <n v="204.60063224446787"/>
    <x v="1"/>
    <x v="398"/>
    <x v="559"/>
    <x v="1"/>
    <s v="USD"/>
    <n v="1321336800"/>
    <n v="1323064800"/>
    <x v="528"/>
    <d v="2011-12-05T06:00:00"/>
    <b v="0"/>
    <b v="0"/>
    <x v="3"/>
    <x v="3"/>
    <x v="3"/>
  </r>
  <r>
    <n v="566"/>
    <s v="Webb-Smith"/>
    <s v="Advanced content-based installation"/>
    <n v="9300"/>
    <n v="4124"/>
    <n v="44.344086021505376"/>
    <x v="0"/>
    <x v="95"/>
    <x v="560"/>
    <x v="1"/>
    <s v="USD"/>
    <n v="1456293600"/>
    <n v="1458277200"/>
    <x v="522"/>
    <d v="2016-03-18T05:00:00"/>
    <b v="0"/>
    <b v="1"/>
    <x v="5"/>
    <x v="1"/>
    <x v="5"/>
  </r>
  <r>
    <n v="567"/>
    <s v="Johns PLC"/>
    <s v="Distributed high-level open architecture"/>
    <n v="6800"/>
    <n v="14865"/>
    <n v="218.60294117647058"/>
    <x v="1"/>
    <x v="146"/>
    <x v="561"/>
    <x v="1"/>
    <s v="USD"/>
    <n v="1404968400"/>
    <n v="1405141200"/>
    <x v="529"/>
    <d v="2014-07-12T05:00:00"/>
    <b v="0"/>
    <b v="0"/>
    <x v="1"/>
    <x v="1"/>
    <x v="1"/>
  </r>
  <r>
    <n v="568"/>
    <s v="Hardin-Foley"/>
    <s v="Synergized zero tolerance help-desk"/>
    <n v="72400"/>
    <n v="134688"/>
    <n v="186.03314917127071"/>
    <x v="1"/>
    <x v="399"/>
    <x v="562"/>
    <x v="1"/>
    <s v="USD"/>
    <n v="1279170000"/>
    <n v="1283058000"/>
    <x v="530"/>
    <d v="2010-08-29T05:00: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x v="400"/>
    <x v="563"/>
    <x v="6"/>
    <s v="EUR"/>
    <n v="1294725600"/>
    <n v="1295762400"/>
    <x v="531"/>
    <d v="2011-01-23T06:00:00"/>
    <b v="0"/>
    <b v="0"/>
    <x v="10"/>
    <x v="4"/>
    <x v="10"/>
  </r>
  <r>
    <n v="570"/>
    <s v="Martinez-Juarez"/>
    <s v="Realigned uniform knowledge user"/>
    <n v="31200"/>
    <n v="95364"/>
    <n v="305.65384615384613"/>
    <x v="1"/>
    <x v="401"/>
    <x v="564"/>
    <x v="1"/>
    <s v="USD"/>
    <n v="1419055200"/>
    <n v="1419573600"/>
    <x v="515"/>
    <d v="2014-12-26T06:00:00"/>
    <b v="0"/>
    <b v="1"/>
    <x v="1"/>
    <x v="1"/>
    <x v="1"/>
  </r>
  <r>
    <n v="571"/>
    <s v="Wilson and Sons"/>
    <s v="Monitored grid-enabled model"/>
    <n v="3500"/>
    <n v="3295"/>
    <n v="94.142857142857139"/>
    <x v="0"/>
    <x v="164"/>
    <x v="565"/>
    <x v="6"/>
    <s v="EUR"/>
    <n v="1434690000"/>
    <n v="1438750800"/>
    <x v="532"/>
    <d v="2015-08-05T05:00:00"/>
    <b v="0"/>
    <b v="0"/>
    <x v="12"/>
    <x v="4"/>
    <x v="12"/>
  </r>
  <r>
    <n v="572"/>
    <s v="Clements Group"/>
    <s v="Assimilated actuating policy"/>
    <n v="9000"/>
    <n v="4896"/>
    <n v="54.400000000000006"/>
    <x v="3"/>
    <x v="115"/>
    <x v="566"/>
    <x v="1"/>
    <s v="USD"/>
    <n v="1443416400"/>
    <n v="1444798800"/>
    <x v="533"/>
    <d v="2015-10-14T05:00:00"/>
    <b v="0"/>
    <b v="1"/>
    <x v="1"/>
    <x v="1"/>
    <x v="1"/>
  </r>
  <r>
    <n v="573"/>
    <s v="Valenzuela-Cook"/>
    <s v="Total incremental productivity"/>
    <n v="6700"/>
    <n v="7496"/>
    <n v="111.88059701492537"/>
    <x v="1"/>
    <x v="402"/>
    <x v="567"/>
    <x v="1"/>
    <s v="USD"/>
    <n v="1399006800"/>
    <n v="1399179600"/>
    <x v="409"/>
    <d v="2014-05-04T05:00:00"/>
    <b v="0"/>
    <b v="0"/>
    <x v="23"/>
    <x v="8"/>
    <x v="23"/>
  </r>
  <r>
    <n v="574"/>
    <s v="Parker, Haley and Foster"/>
    <s v="Adaptive local task-force"/>
    <n v="2700"/>
    <n v="9967"/>
    <n v="369.14814814814815"/>
    <x v="1"/>
    <x v="358"/>
    <x v="568"/>
    <x v="1"/>
    <s v="USD"/>
    <n v="1575698400"/>
    <n v="1576562400"/>
    <x v="534"/>
    <d v="2019-12-17T06:00:00"/>
    <b v="0"/>
    <b v="1"/>
    <x v="0"/>
    <x v="0"/>
    <x v="0"/>
  </r>
  <r>
    <n v="575"/>
    <s v="Fuentes LLC"/>
    <s v="Universal zero-defect concept"/>
    <n v="83300"/>
    <n v="52421"/>
    <n v="62.930372148859547"/>
    <x v="0"/>
    <x v="21"/>
    <x v="569"/>
    <x v="1"/>
    <s v="USD"/>
    <n v="1400562000"/>
    <n v="1400821200"/>
    <x v="53"/>
    <d v="2014-05-23T05:00: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x v="251"/>
    <x v="570"/>
    <x v="1"/>
    <s v="USD"/>
    <n v="1509512400"/>
    <n v="1510984800"/>
    <x v="535"/>
    <d v="2017-11-18T06:00:00"/>
    <b v="0"/>
    <b v="0"/>
    <x v="3"/>
    <x v="3"/>
    <x v="3"/>
  </r>
  <r>
    <n v="577"/>
    <s v="Stevens Inc"/>
    <s v="Adaptive 24hour projection"/>
    <n v="8200"/>
    <n v="1546"/>
    <n v="18.853658536585368"/>
    <x v="3"/>
    <x v="95"/>
    <x v="571"/>
    <x v="1"/>
    <s v="USD"/>
    <n v="1299823200"/>
    <n v="1302066000"/>
    <x v="536"/>
    <d v="2011-04-06T05:00:00"/>
    <b v="0"/>
    <b v="0"/>
    <x v="17"/>
    <x v="1"/>
    <x v="17"/>
  </r>
  <r>
    <n v="578"/>
    <s v="Martinez-Johnson"/>
    <s v="Sharable radical toolset"/>
    <n v="96500"/>
    <n v="16168"/>
    <n v="16.754404145077721"/>
    <x v="0"/>
    <x v="242"/>
    <x v="572"/>
    <x v="1"/>
    <s v="USD"/>
    <n v="1322719200"/>
    <n v="1322978400"/>
    <x v="537"/>
    <d v="2011-12-04T06:00:00"/>
    <b v="0"/>
    <b v="0"/>
    <x v="22"/>
    <x v="4"/>
    <x v="22"/>
  </r>
  <r>
    <n v="579"/>
    <s v="Franklin Inc"/>
    <s v="Focused multimedia knowledgebase"/>
    <n v="6200"/>
    <n v="6269"/>
    <n v="101.11290322580646"/>
    <x v="1"/>
    <x v="215"/>
    <x v="573"/>
    <x v="1"/>
    <s v="USD"/>
    <n v="1312693200"/>
    <n v="1313730000"/>
    <x v="538"/>
    <d v="2011-08-19T05:00:00"/>
    <b v="0"/>
    <b v="0"/>
    <x v="17"/>
    <x v="1"/>
    <x v="17"/>
  </r>
  <r>
    <n v="580"/>
    <s v="Perez PLC"/>
    <s v="Seamless 6thgeneration extranet"/>
    <n v="43800"/>
    <n v="149578"/>
    <n v="341.5022831050228"/>
    <x v="1"/>
    <x v="403"/>
    <x v="574"/>
    <x v="1"/>
    <s v="USD"/>
    <n v="1393394400"/>
    <n v="1394085600"/>
    <x v="539"/>
    <d v="2014-03-06T06:00: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x v="83"/>
    <x v="575"/>
    <x v="1"/>
    <s v="USD"/>
    <n v="1304053200"/>
    <n v="1305349200"/>
    <x v="540"/>
    <d v="2011-05-14T05:00:00"/>
    <b v="0"/>
    <b v="0"/>
    <x v="2"/>
    <x v="2"/>
    <x v="2"/>
  </r>
  <r>
    <n v="582"/>
    <s v="Pineda Ltd"/>
    <s v="Cross-group global system engine"/>
    <n v="8700"/>
    <n v="4531"/>
    <n v="52.080459770114942"/>
    <x v="0"/>
    <x v="344"/>
    <x v="576"/>
    <x v="1"/>
    <s v="USD"/>
    <n v="1433912400"/>
    <n v="1434344400"/>
    <x v="505"/>
    <d v="2015-06-15T05:00: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x v="404"/>
    <x v="577"/>
    <x v="1"/>
    <s v="USD"/>
    <n v="1329717600"/>
    <n v="1331186400"/>
    <x v="541"/>
    <d v="2012-03-08T06:00: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x v="405"/>
    <x v="578"/>
    <x v="1"/>
    <s v="USD"/>
    <n v="1335330000"/>
    <n v="1336539600"/>
    <x v="542"/>
    <d v="2012-05-09T05:00:00"/>
    <b v="0"/>
    <b v="0"/>
    <x v="2"/>
    <x v="2"/>
    <x v="2"/>
  </r>
  <r>
    <n v="585"/>
    <s v="Pugh LLC"/>
    <s v="Reactive analyzing function"/>
    <n v="8900"/>
    <n v="13065"/>
    <n v="146.79775280898878"/>
    <x v="1"/>
    <x v="158"/>
    <x v="579"/>
    <x v="1"/>
    <s v="USD"/>
    <n v="1268888400"/>
    <n v="1269752400"/>
    <x v="543"/>
    <d v="2010-03-28T05:00:00"/>
    <b v="0"/>
    <b v="0"/>
    <x v="18"/>
    <x v="5"/>
    <x v="18"/>
  </r>
  <r>
    <n v="586"/>
    <s v="Rowe-Wong"/>
    <s v="Robust hybrid budgetary management"/>
    <n v="700"/>
    <n v="6654"/>
    <n v="950.57142857142856"/>
    <x v="1"/>
    <x v="406"/>
    <x v="580"/>
    <x v="1"/>
    <s v="USD"/>
    <n v="1289973600"/>
    <n v="1291615200"/>
    <x v="544"/>
    <d v="2010-12-06T06:00:00"/>
    <b v="0"/>
    <b v="0"/>
    <x v="1"/>
    <x v="1"/>
    <x v="1"/>
  </r>
  <r>
    <n v="587"/>
    <s v="Williams-Santos"/>
    <s v="Open-source analyzing monitoring"/>
    <n v="9400"/>
    <n v="6852"/>
    <n v="72.893617021276597"/>
    <x v="0"/>
    <x v="388"/>
    <x v="581"/>
    <x v="0"/>
    <s v="CAD"/>
    <n v="1547877600"/>
    <n v="1552366800"/>
    <x v="35"/>
    <d v="2019-03-12T05:00:00"/>
    <b v="0"/>
    <b v="1"/>
    <x v="0"/>
    <x v="0"/>
    <x v="0"/>
  </r>
  <r>
    <n v="588"/>
    <s v="Weber Inc"/>
    <s v="Up-sized discrete firmware"/>
    <n v="157600"/>
    <n v="124517"/>
    <n v="79.008248730964468"/>
    <x v="0"/>
    <x v="407"/>
    <x v="582"/>
    <x v="4"/>
    <s v="GBP"/>
    <n v="1269493200"/>
    <n v="1272171600"/>
    <x v="152"/>
    <d v="2010-04-25T05:00:00"/>
    <b v="0"/>
    <b v="0"/>
    <x v="3"/>
    <x v="3"/>
    <x v="3"/>
  </r>
  <r>
    <n v="589"/>
    <s v="Avery, Brown and Parker"/>
    <s v="Exclusive intangible extranet"/>
    <n v="7900"/>
    <n v="5113"/>
    <n v="64.721518987341781"/>
    <x v="0"/>
    <x v="408"/>
    <x v="583"/>
    <x v="1"/>
    <s v="USD"/>
    <n v="1436072400"/>
    <n v="1436677200"/>
    <x v="545"/>
    <d v="2015-07-12T05:00:00"/>
    <b v="0"/>
    <b v="0"/>
    <x v="4"/>
    <x v="4"/>
    <x v="4"/>
  </r>
  <r>
    <n v="590"/>
    <s v="Cox Group"/>
    <s v="Synergized analyzing process improvement"/>
    <n v="7100"/>
    <n v="5824"/>
    <n v="82.028169014084511"/>
    <x v="0"/>
    <x v="99"/>
    <x v="584"/>
    <x v="2"/>
    <s v="AUD"/>
    <n v="1419141600"/>
    <n v="1420092000"/>
    <x v="546"/>
    <d v="2015-01-01T06:00:00"/>
    <b v="0"/>
    <b v="0"/>
    <x v="15"/>
    <x v="5"/>
    <x v="15"/>
  </r>
  <r>
    <n v="591"/>
    <s v="Jensen LLC"/>
    <s v="Realigned dedicated system engine"/>
    <n v="600"/>
    <n v="6226"/>
    <n v="1037.6666666666667"/>
    <x v="1"/>
    <x v="408"/>
    <x v="585"/>
    <x v="1"/>
    <s v="USD"/>
    <n v="1279083600"/>
    <n v="1279947600"/>
    <x v="547"/>
    <d v="2010-07-24T05:00: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x v="259"/>
    <x v="586"/>
    <x v="1"/>
    <s v="USD"/>
    <n v="1401426000"/>
    <n v="1402203600"/>
    <x v="548"/>
    <d v="2014-06-08T05:00:00"/>
    <b v="0"/>
    <b v="0"/>
    <x v="3"/>
    <x v="3"/>
    <x v="3"/>
  </r>
  <r>
    <n v="593"/>
    <s v="Hale-Hayes"/>
    <s v="Ameliorated client-driven open system"/>
    <n v="121600"/>
    <n v="188288"/>
    <n v="154.84210526315789"/>
    <x v="1"/>
    <x v="409"/>
    <x v="587"/>
    <x v="1"/>
    <s v="USD"/>
    <n v="1395810000"/>
    <n v="1396933200"/>
    <x v="549"/>
    <d v="2014-04-08T05:00: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x v="144"/>
    <x v="588"/>
    <x v="1"/>
    <s v="USD"/>
    <n v="1467003600"/>
    <n v="1467262800"/>
    <x v="550"/>
    <d v="2016-06-30T05:00: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x v="410"/>
    <x v="589"/>
    <x v="1"/>
    <s v="USD"/>
    <n v="1268715600"/>
    <n v="1270530000"/>
    <x v="551"/>
    <d v="2010-04-06T05:00:00"/>
    <b v="0"/>
    <b v="1"/>
    <x v="3"/>
    <x v="3"/>
    <x v="3"/>
  </r>
  <r>
    <n v="596"/>
    <s v="Becker-Scott"/>
    <s v="Managed optimizing archive"/>
    <n v="7900"/>
    <n v="7875"/>
    <n v="99.683544303797461"/>
    <x v="0"/>
    <x v="236"/>
    <x v="590"/>
    <x v="1"/>
    <s v="USD"/>
    <n v="1457157600"/>
    <n v="1457762400"/>
    <x v="552"/>
    <d v="2016-03-12T06:00: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x v="411"/>
    <x v="591"/>
    <x v="1"/>
    <s v="USD"/>
    <n v="1573970400"/>
    <n v="1575525600"/>
    <x v="462"/>
    <d v="2019-12-05T06:00: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x v="412"/>
    <x v="592"/>
    <x v="6"/>
    <s v="EUR"/>
    <n v="1276578000"/>
    <n v="1279083600"/>
    <x v="553"/>
    <d v="2010-07-14T05:00: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x v="172"/>
    <x v="593"/>
    <x v="3"/>
    <s v="DKK"/>
    <n v="1423720800"/>
    <n v="1424412000"/>
    <x v="554"/>
    <d v="2015-02-20T06:00:00"/>
    <b v="0"/>
    <b v="0"/>
    <x v="4"/>
    <x v="4"/>
    <x v="4"/>
  </r>
  <r>
    <n v="600"/>
    <s v="Brown-George"/>
    <s v="Cross-platform tertiary array"/>
    <n v="100"/>
    <n v="5"/>
    <n v="5"/>
    <x v="0"/>
    <x v="49"/>
    <x v="298"/>
    <x v="4"/>
    <s v="GBP"/>
    <n v="1375160400"/>
    <n v="1376197200"/>
    <x v="555"/>
    <d v="2013-08-11T05:00:00"/>
    <b v="0"/>
    <b v="0"/>
    <x v="0"/>
    <x v="0"/>
    <x v="0"/>
  </r>
  <r>
    <n v="601"/>
    <s v="Waters and Sons"/>
    <s v="Inverse neutral structure"/>
    <n v="6300"/>
    <n v="13018"/>
    <n v="206.63492063492063"/>
    <x v="1"/>
    <x v="346"/>
    <x v="594"/>
    <x v="1"/>
    <s v="USD"/>
    <n v="1401426000"/>
    <n v="1402894800"/>
    <x v="548"/>
    <d v="2014-06-16T05:00:00"/>
    <b v="1"/>
    <b v="0"/>
    <x v="8"/>
    <x v="2"/>
    <x v="8"/>
  </r>
  <r>
    <n v="602"/>
    <s v="Brown Ltd"/>
    <s v="Quality-focused system-worthy support"/>
    <n v="71100"/>
    <n v="91176"/>
    <n v="128.23628691983123"/>
    <x v="1"/>
    <x v="413"/>
    <x v="595"/>
    <x v="1"/>
    <s v="USD"/>
    <n v="1433480400"/>
    <n v="1434430800"/>
    <x v="62"/>
    <d v="2015-06-16T05:00: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x v="408"/>
    <x v="596"/>
    <x v="1"/>
    <s v="USD"/>
    <n v="1555563600"/>
    <n v="1557896400"/>
    <x v="556"/>
    <d v="2019-05-15T05:00: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x v="414"/>
    <x v="597"/>
    <x v="1"/>
    <s v="USD"/>
    <n v="1295676000"/>
    <n v="1297490400"/>
    <x v="557"/>
    <d v="2011-02-12T06:00: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x v="37"/>
    <x v="598"/>
    <x v="1"/>
    <s v="USD"/>
    <n v="1443848400"/>
    <n v="1447394400"/>
    <x v="27"/>
    <d v="2015-11-13T06:00:00"/>
    <b v="0"/>
    <b v="0"/>
    <x v="9"/>
    <x v="5"/>
    <x v="9"/>
  </r>
  <r>
    <n v="606"/>
    <s v="Valencia PLC"/>
    <s v="Extended asynchronous initiative"/>
    <n v="3400"/>
    <n v="6405"/>
    <n v="188.38235294117646"/>
    <x v="1"/>
    <x v="415"/>
    <x v="599"/>
    <x v="4"/>
    <s v="GBP"/>
    <n v="1457330400"/>
    <n v="1458277200"/>
    <x v="558"/>
    <d v="2016-03-18T05:00: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x v="416"/>
    <x v="600"/>
    <x v="1"/>
    <s v="USD"/>
    <n v="1395550800"/>
    <n v="1395723600"/>
    <x v="559"/>
    <d v="2014-03-25T05:00:00"/>
    <b v="0"/>
    <b v="0"/>
    <x v="0"/>
    <x v="0"/>
    <x v="0"/>
  </r>
  <r>
    <n v="608"/>
    <s v="Johnson Group"/>
    <s v="Compatible full-range leverage"/>
    <n v="3900"/>
    <n v="11075"/>
    <n v="283.97435897435901"/>
    <x v="1"/>
    <x v="417"/>
    <x v="601"/>
    <x v="1"/>
    <s v="USD"/>
    <n v="1551852000"/>
    <n v="1552197600"/>
    <x v="426"/>
    <d v="2019-03-10T06:00:00"/>
    <b v="0"/>
    <b v="1"/>
    <x v="17"/>
    <x v="1"/>
    <x v="17"/>
  </r>
  <r>
    <n v="609"/>
    <s v="Rose-Fuller"/>
    <s v="Upgradable holistic system engine"/>
    <n v="10000"/>
    <n v="12042"/>
    <n v="120.41999999999999"/>
    <x v="1"/>
    <x v="124"/>
    <x v="602"/>
    <x v="1"/>
    <s v="USD"/>
    <n v="1547618400"/>
    <n v="1549087200"/>
    <x v="560"/>
    <d v="2019-02-02T06:00: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x v="418"/>
    <x v="603"/>
    <x v="1"/>
    <s v="USD"/>
    <n v="1355637600"/>
    <n v="1356847200"/>
    <x v="561"/>
    <d v="2012-12-30T06:00: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x v="27"/>
    <x v="604"/>
    <x v="1"/>
    <s v="USD"/>
    <n v="1374728400"/>
    <n v="1375765200"/>
    <x v="562"/>
    <d v="2013-08-06T05:00:00"/>
    <b v="0"/>
    <b v="0"/>
    <x v="3"/>
    <x v="3"/>
    <x v="3"/>
  </r>
  <r>
    <n v="612"/>
    <s v="Wang, Nguyen and Horton"/>
    <s v="Innovative holistic hub"/>
    <n v="6200"/>
    <n v="8645"/>
    <n v="139.43548387096774"/>
    <x v="1"/>
    <x v="325"/>
    <x v="605"/>
    <x v="1"/>
    <s v="USD"/>
    <n v="1287810000"/>
    <n v="1289800800"/>
    <x v="563"/>
    <d v="2010-11-15T06:00:00"/>
    <b v="0"/>
    <b v="0"/>
    <x v="5"/>
    <x v="1"/>
    <x v="5"/>
  </r>
  <r>
    <n v="613"/>
    <s v="Santos, Williams and Brown"/>
    <s v="Reverse-engineered 24/7 methodology"/>
    <n v="1100"/>
    <n v="1914"/>
    <n v="174"/>
    <x v="1"/>
    <x v="150"/>
    <x v="606"/>
    <x v="0"/>
    <s v="CAD"/>
    <n v="1503723600"/>
    <n v="1504501200"/>
    <x v="564"/>
    <d v="2017-09-04T05:00: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x v="419"/>
    <x v="607"/>
    <x v="1"/>
    <s v="USD"/>
    <n v="1484114400"/>
    <n v="1485669600"/>
    <x v="565"/>
    <d v="2017-01-29T06:00: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x v="73"/>
    <x v="608"/>
    <x v="6"/>
    <s v="EUR"/>
    <n v="1461906000"/>
    <n v="1462770000"/>
    <x v="566"/>
    <d v="2016-05-09T05:00:00"/>
    <b v="0"/>
    <b v="0"/>
    <x v="3"/>
    <x v="3"/>
    <x v="3"/>
  </r>
  <r>
    <n v="616"/>
    <s v="Burnett-Mora"/>
    <s v="Quality-focused 24/7 superstructure"/>
    <n v="6400"/>
    <n v="12129"/>
    <n v="189.515625"/>
    <x v="1"/>
    <x v="202"/>
    <x v="609"/>
    <x v="4"/>
    <s v="GBP"/>
    <n v="1379653200"/>
    <n v="1379739600"/>
    <x v="567"/>
    <d v="2013-09-21T05:00:00"/>
    <b v="0"/>
    <b v="1"/>
    <x v="7"/>
    <x v="1"/>
    <x v="7"/>
  </r>
  <r>
    <n v="617"/>
    <s v="King LLC"/>
    <s v="Multi-channeled local intranet"/>
    <n v="1400"/>
    <n v="3496"/>
    <n v="249.71428571428572"/>
    <x v="1"/>
    <x v="12"/>
    <x v="610"/>
    <x v="1"/>
    <s v="USD"/>
    <n v="1401858000"/>
    <n v="1402722000"/>
    <x v="568"/>
    <d v="2014-06-14T05:00:00"/>
    <b v="0"/>
    <b v="0"/>
    <x v="3"/>
    <x v="3"/>
    <x v="3"/>
  </r>
  <r>
    <n v="618"/>
    <s v="Miller Ltd"/>
    <s v="Open-architected mobile emulation"/>
    <n v="198600"/>
    <n v="97037"/>
    <n v="48.860523665659613"/>
    <x v="0"/>
    <x v="420"/>
    <x v="611"/>
    <x v="1"/>
    <s v="USD"/>
    <n v="1367470800"/>
    <n v="1369285200"/>
    <x v="569"/>
    <d v="2013-05-23T05:00:00"/>
    <b v="0"/>
    <b v="0"/>
    <x v="9"/>
    <x v="5"/>
    <x v="9"/>
  </r>
  <r>
    <n v="619"/>
    <s v="Case LLC"/>
    <s v="Ameliorated foreground methodology"/>
    <n v="195900"/>
    <n v="55757"/>
    <n v="28.461970393057683"/>
    <x v="0"/>
    <x v="355"/>
    <x v="612"/>
    <x v="1"/>
    <s v="USD"/>
    <n v="1304658000"/>
    <n v="1304744400"/>
    <x v="570"/>
    <d v="2011-05-07T05:00: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x v="58"/>
    <x v="613"/>
    <x v="2"/>
    <s v="AUD"/>
    <n v="1467954000"/>
    <n v="1468299600"/>
    <x v="571"/>
    <d v="2016-07-12T05:00: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x v="421"/>
    <x v="614"/>
    <x v="1"/>
    <s v="USD"/>
    <n v="1473742800"/>
    <n v="1474174800"/>
    <x v="572"/>
    <d v="2016-09-18T05:00:00"/>
    <b v="0"/>
    <b v="0"/>
    <x v="3"/>
    <x v="3"/>
    <x v="3"/>
  </r>
  <r>
    <n v="622"/>
    <s v="Smith-Smith"/>
    <s v="Total leadingedge neural-net"/>
    <n v="189000"/>
    <n v="5916"/>
    <n v="3.1301587301587301"/>
    <x v="0"/>
    <x v="251"/>
    <x v="615"/>
    <x v="1"/>
    <s v="USD"/>
    <n v="1523768400"/>
    <n v="1526014800"/>
    <x v="573"/>
    <d v="2018-05-11T05:00: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x v="422"/>
    <x v="616"/>
    <x v="4"/>
    <s v="GBP"/>
    <n v="1437022800"/>
    <n v="1437454800"/>
    <x v="574"/>
    <d v="2015-07-21T05:00: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x v="423"/>
    <x v="617"/>
    <x v="1"/>
    <s v="USD"/>
    <n v="1422165600"/>
    <n v="1422684000"/>
    <x v="511"/>
    <d v="2015-01-31T06:00: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x v="197"/>
    <x v="618"/>
    <x v="1"/>
    <s v="USD"/>
    <n v="1580104800"/>
    <n v="1581314400"/>
    <x v="575"/>
    <d v="2020-02-10T06:00: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x v="288"/>
    <x v="619"/>
    <x v="1"/>
    <s v="USD"/>
    <n v="1285650000"/>
    <n v="1286427600"/>
    <x v="576"/>
    <d v="2010-10-07T05:00:00"/>
    <b v="0"/>
    <b v="1"/>
    <x v="3"/>
    <x v="3"/>
    <x v="3"/>
  </r>
  <r>
    <n v="627"/>
    <s v="Martin, Lee and Armstrong"/>
    <s v="Open-architected incremental ability"/>
    <n v="1600"/>
    <n v="11108"/>
    <n v="694.25"/>
    <x v="1"/>
    <x v="110"/>
    <x v="620"/>
    <x v="4"/>
    <s v="GBP"/>
    <n v="1276664400"/>
    <n v="1278738000"/>
    <x v="577"/>
    <d v="2010-07-10T05:00: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x v="87"/>
    <x v="621"/>
    <x v="1"/>
    <s v="USD"/>
    <n v="1286168400"/>
    <n v="1286427600"/>
    <x v="578"/>
    <d v="2010-10-07T05:00: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x v="424"/>
    <x v="622"/>
    <x v="1"/>
    <s v="USD"/>
    <n v="1467781200"/>
    <n v="1467954000"/>
    <x v="579"/>
    <d v="2016-07-08T05:00:00"/>
    <b v="0"/>
    <b v="1"/>
    <x v="3"/>
    <x v="3"/>
    <x v="3"/>
  </r>
  <r>
    <n v="630"/>
    <s v="Patterson-Johnson"/>
    <s v="Grass-roots directional workforce"/>
    <n v="9500"/>
    <n v="5973"/>
    <n v="62.873684210526314"/>
    <x v="3"/>
    <x v="215"/>
    <x v="623"/>
    <x v="1"/>
    <s v="USD"/>
    <n v="1556686800"/>
    <n v="1557637200"/>
    <x v="580"/>
    <d v="2019-05-12T05:00: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x v="425"/>
    <x v="624"/>
    <x v="1"/>
    <s v="USD"/>
    <n v="1553576400"/>
    <n v="1553922000"/>
    <x v="581"/>
    <d v="2019-03-30T05:00:00"/>
    <b v="0"/>
    <b v="0"/>
    <x v="3"/>
    <x v="3"/>
    <x v="3"/>
  </r>
  <r>
    <n v="632"/>
    <s v="Parker PLC"/>
    <s v="Reduced interactive matrix"/>
    <n v="72100"/>
    <n v="30902"/>
    <n v="42.859916782246884"/>
    <x v="2"/>
    <x v="426"/>
    <x v="625"/>
    <x v="1"/>
    <s v="USD"/>
    <n v="1414904400"/>
    <n v="1416463200"/>
    <x v="582"/>
    <d v="2014-11-20T06:00:00"/>
    <b v="0"/>
    <b v="0"/>
    <x v="3"/>
    <x v="3"/>
    <x v="3"/>
  </r>
  <r>
    <n v="633"/>
    <s v="Yu and Sons"/>
    <s v="Adaptive context-sensitive architecture"/>
    <n v="6700"/>
    <n v="5569"/>
    <n v="83.119402985074629"/>
    <x v="0"/>
    <x v="339"/>
    <x v="626"/>
    <x v="1"/>
    <s v="USD"/>
    <n v="1446876000"/>
    <n v="1447221600"/>
    <x v="336"/>
    <d v="2015-11-11T06:00: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x v="427"/>
    <x v="627"/>
    <x v="1"/>
    <s v="USD"/>
    <n v="1490418000"/>
    <n v="1491627600"/>
    <x v="583"/>
    <d v="2017-04-08T05:00:00"/>
    <b v="0"/>
    <b v="0"/>
    <x v="19"/>
    <x v="4"/>
    <x v="19"/>
  </r>
  <r>
    <n v="635"/>
    <s v="Mack Ltd"/>
    <s v="Reactive regional access"/>
    <n v="139000"/>
    <n v="158590"/>
    <n v="114.09352517985612"/>
    <x v="1"/>
    <x v="428"/>
    <x v="628"/>
    <x v="1"/>
    <s v="USD"/>
    <n v="1360389600"/>
    <n v="1363150800"/>
    <x v="584"/>
    <d v="2013-03-13T05:00:00"/>
    <b v="0"/>
    <b v="0"/>
    <x v="19"/>
    <x v="4"/>
    <x v="19"/>
  </r>
  <r>
    <n v="636"/>
    <s v="Lamb-Sanders"/>
    <s v="Stand-alone reciprocal frame"/>
    <n v="197700"/>
    <n v="127591"/>
    <n v="64.537683358624179"/>
    <x v="0"/>
    <x v="429"/>
    <x v="629"/>
    <x v="3"/>
    <s v="DKK"/>
    <n v="1326866400"/>
    <n v="1330754400"/>
    <x v="585"/>
    <d v="2012-03-03T06:00:00"/>
    <b v="0"/>
    <b v="1"/>
    <x v="10"/>
    <x v="4"/>
    <x v="10"/>
  </r>
  <r>
    <n v="637"/>
    <s v="Williams-Ramirez"/>
    <s v="Open-architected 24/7 throughput"/>
    <n v="8500"/>
    <n v="6750"/>
    <n v="79.411764705882348"/>
    <x v="0"/>
    <x v="167"/>
    <x v="630"/>
    <x v="1"/>
    <s v="USD"/>
    <n v="1479103200"/>
    <n v="1479794400"/>
    <x v="586"/>
    <d v="2016-11-22T06:00:00"/>
    <b v="0"/>
    <b v="0"/>
    <x v="3"/>
    <x v="3"/>
    <x v="3"/>
  </r>
  <r>
    <n v="638"/>
    <s v="Weaver Ltd"/>
    <s v="Monitored 24/7 approach"/>
    <n v="81600"/>
    <n v="9318"/>
    <n v="11.419117647058824"/>
    <x v="0"/>
    <x v="115"/>
    <x v="631"/>
    <x v="1"/>
    <s v="USD"/>
    <n v="1280206800"/>
    <n v="1281243600"/>
    <x v="587"/>
    <d v="2010-08-08T05:00:00"/>
    <b v="0"/>
    <b v="1"/>
    <x v="3"/>
    <x v="3"/>
    <x v="3"/>
  </r>
  <r>
    <n v="639"/>
    <s v="Barnes-Williams"/>
    <s v="Upgradable explicit forecast"/>
    <n v="8600"/>
    <n v="4832"/>
    <n v="56.186046511627907"/>
    <x v="2"/>
    <x v="430"/>
    <x v="632"/>
    <x v="1"/>
    <s v="USD"/>
    <n v="1532754000"/>
    <n v="1532754000"/>
    <x v="588"/>
    <d v="2018-07-28T05:00: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x v="431"/>
    <x v="633"/>
    <x v="1"/>
    <s v="USD"/>
    <n v="1453096800"/>
    <n v="1453356000"/>
    <x v="589"/>
    <d v="2016-01-21T06:00: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x v="346"/>
    <x v="634"/>
    <x v="5"/>
    <s v="CHF"/>
    <n v="1487570400"/>
    <n v="1489986000"/>
    <x v="590"/>
    <d v="2017-03-20T05:00: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x v="30"/>
    <x v="635"/>
    <x v="0"/>
    <s v="CAD"/>
    <n v="1545026400"/>
    <n v="1545804000"/>
    <x v="591"/>
    <d v="2018-12-26T06:00:00"/>
    <b v="0"/>
    <b v="0"/>
    <x v="8"/>
    <x v="2"/>
    <x v="8"/>
  </r>
  <r>
    <n v="643"/>
    <s v="Harris Inc"/>
    <s v="Future-proofed modular groupware"/>
    <n v="14900"/>
    <n v="32986"/>
    <n v="221.38255033557047"/>
    <x v="1"/>
    <x v="432"/>
    <x v="636"/>
    <x v="1"/>
    <s v="USD"/>
    <n v="1488348000"/>
    <n v="1489899600"/>
    <x v="592"/>
    <d v="2017-03-19T05:00:00"/>
    <b v="0"/>
    <b v="0"/>
    <x v="3"/>
    <x v="3"/>
    <x v="3"/>
  </r>
  <r>
    <n v="644"/>
    <s v="Peters-Nelson"/>
    <s v="Distributed real-time algorithm"/>
    <n v="169400"/>
    <n v="81984"/>
    <n v="48.396694214876035"/>
    <x v="0"/>
    <x v="433"/>
    <x v="637"/>
    <x v="0"/>
    <s v="CAD"/>
    <n v="1545112800"/>
    <n v="1546495200"/>
    <x v="593"/>
    <d v="2019-01-03T06:00: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x v="434"/>
    <x v="638"/>
    <x v="1"/>
    <s v="USD"/>
    <n v="1537938000"/>
    <n v="1539752400"/>
    <x v="594"/>
    <d v="2018-10-17T05:00:00"/>
    <b v="0"/>
    <b v="1"/>
    <x v="1"/>
    <x v="1"/>
    <x v="1"/>
  </r>
  <r>
    <n v="646"/>
    <s v="Robinson Group"/>
    <s v="Switchable reciprocal middleware"/>
    <n v="98700"/>
    <n v="87448"/>
    <n v="88.599797365754824"/>
    <x v="0"/>
    <x v="435"/>
    <x v="639"/>
    <x v="1"/>
    <s v="USD"/>
    <n v="1363150800"/>
    <n v="1364101200"/>
    <x v="595"/>
    <d v="2013-03-24T05:00:00"/>
    <b v="0"/>
    <b v="0"/>
    <x v="11"/>
    <x v="6"/>
    <x v="11"/>
  </r>
  <r>
    <n v="647"/>
    <s v="Jordan-Wolfe"/>
    <s v="Inverse multimedia Graphic Interface"/>
    <n v="4500"/>
    <n v="1863"/>
    <n v="41.4"/>
    <x v="0"/>
    <x v="6"/>
    <x v="640"/>
    <x v="1"/>
    <s v="USD"/>
    <n v="1523250000"/>
    <n v="1525323600"/>
    <x v="596"/>
    <d v="2018-05-03T05:00:00"/>
    <b v="0"/>
    <b v="0"/>
    <x v="18"/>
    <x v="5"/>
    <x v="18"/>
  </r>
  <r>
    <n v="648"/>
    <s v="Vargas-Cox"/>
    <s v="Vision-oriented local contingency"/>
    <n v="98600"/>
    <n v="62174"/>
    <n v="63.056795131845846"/>
    <x v="3"/>
    <x v="419"/>
    <x v="641"/>
    <x v="1"/>
    <s v="USD"/>
    <n v="1499317200"/>
    <n v="1500872400"/>
    <x v="597"/>
    <d v="2017-07-24T05:00:00"/>
    <b v="1"/>
    <b v="0"/>
    <x v="0"/>
    <x v="0"/>
    <x v="0"/>
  </r>
  <r>
    <n v="649"/>
    <s v="Yang and Sons"/>
    <s v="Reactive 6thgeneration hub"/>
    <n v="121700"/>
    <n v="59003"/>
    <n v="48.482333607230892"/>
    <x v="0"/>
    <x v="436"/>
    <x v="642"/>
    <x v="5"/>
    <s v="CHF"/>
    <n v="1287550800"/>
    <n v="1288501200"/>
    <x v="598"/>
    <d v="2010-10-31T05:00:00"/>
    <b v="1"/>
    <b v="1"/>
    <x v="3"/>
    <x v="3"/>
    <x v="3"/>
  </r>
  <r>
    <n v="650"/>
    <s v="Wilson, Wilson and Mathis"/>
    <s v="Optional asymmetric success"/>
    <n v="100"/>
    <n v="2"/>
    <n v="2"/>
    <x v="0"/>
    <x v="49"/>
    <x v="50"/>
    <x v="1"/>
    <s v="USD"/>
    <n v="1404795600"/>
    <n v="1407128400"/>
    <x v="599"/>
    <d v="2014-08-04T05:00: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x v="437"/>
    <x v="643"/>
    <x v="6"/>
    <s v="EUR"/>
    <n v="1393048800"/>
    <n v="1394344800"/>
    <x v="600"/>
    <d v="2014-03-09T06:00:00"/>
    <b v="0"/>
    <b v="0"/>
    <x v="12"/>
    <x v="4"/>
    <x v="12"/>
  </r>
  <r>
    <n v="652"/>
    <s v="Cisneros Ltd"/>
    <s v="Vision-oriented regional hub"/>
    <n v="10000"/>
    <n v="12684"/>
    <n v="126.84"/>
    <x v="1"/>
    <x v="438"/>
    <x v="644"/>
    <x v="1"/>
    <s v="USD"/>
    <n v="1470373200"/>
    <n v="1474088400"/>
    <x v="601"/>
    <d v="2016-09-17T05:00:00"/>
    <b v="0"/>
    <b v="0"/>
    <x v="2"/>
    <x v="2"/>
    <x v="2"/>
  </r>
  <r>
    <n v="653"/>
    <s v="Williams-Jones"/>
    <s v="Monitored incremental info-mediaries"/>
    <n v="600"/>
    <n v="14033"/>
    <n v="2338.833333333333"/>
    <x v="1"/>
    <x v="439"/>
    <x v="645"/>
    <x v="1"/>
    <s v="USD"/>
    <n v="1460091600"/>
    <n v="1460264400"/>
    <x v="602"/>
    <d v="2016-04-10T05:00: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x v="440"/>
    <x v="646"/>
    <x v="1"/>
    <s v="USD"/>
    <n v="1440392400"/>
    <n v="1440824400"/>
    <x v="335"/>
    <d v="2015-08-29T05:00: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x v="441"/>
    <x v="647"/>
    <x v="1"/>
    <s v="USD"/>
    <n v="1488434400"/>
    <n v="1489554000"/>
    <x v="603"/>
    <d v="2017-03-15T05:00: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x v="442"/>
    <x v="648"/>
    <x v="2"/>
    <s v="AUD"/>
    <n v="1514440800"/>
    <n v="1514872800"/>
    <x v="604"/>
    <d v="2018-01-02T06:00:00"/>
    <b v="0"/>
    <b v="0"/>
    <x v="0"/>
    <x v="0"/>
    <x v="0"/>
  </r>
  <r>
    <n v="657"/>
    <s v="Russo, Kim and Mccoy"/>
    <s v="Balanced optimal hardware"/>
    <n v="10000"/>
    <n v="824"/>
    <n v="8.24"/>
    <x v="0"/>
    <x v="443"/>
    <x v="649"/>
    <x v="1"/>
    <s v="USD"/>
    <n v="1514354400"/>
    <n v="1515736800"/>
    <x v="605"/>
    <d v="2018-01-12T06:00: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x v="444"/>
    <x v="650"/>
    <x v="1"/>
    <s v="USD"/>
    <n v="1440910800"/>
    <n v="1442898000"/>
    <x v="606"/>
    <d v="2015-09-22T05:00:00"/>
    <b v="0"/>
    <b v="0"/>
    <x v="1"/>
    <x v="1"/>
    <x v="1"/>
  </r>
  <r>
    <n v="659"/>
    <s v="Bailey and Sons"/>
    <s v="Grass-roots dynamic emulation"/>
    <n v="120700"/>
    <n v="57010"/>
    <n v="47.232808616404313"/>
    <x v="0"/>
    <x v="424"/>
    <x v="651"/>
    <x v="4"/>
    <s v="GBP"/>
    <n v="1296108000"/>
    <n v="1296194400"/>
    <x v="65"/>
    <d v="2011-01-28T06:00:00"/>
    <b v="0"/>
    <b v="0"/>
    <x v="4"/>
    <x v="4"/>
    <x v="4"/>
  </r>
  <r>
    <n v="660"/>
    <s v="Jensen-Brown"/>
    <s v="Fundamental disintermediate matrix"/>
    <n v="9100"/>
    <n v="7438"/>
    <n v="81.736263736263737"/>
    <x v="0"/>
    <x v="385"/>
    <x v="652"/>
    <x v="1"/>
    <s v="USD"/>
    <n v="1440133200"/>
    <n v="1440910800"/>
    <x v="607"/>
    <d v="2015-08-30T05:00:00"/>
    <b v="1"/>
    <b v="0"/>
    <x v="3"/>
    <x v="3"/>
    <x v="3"/>
  </r>
  <r>
    <n v="661"/>
    <s v="Smith Group"/>
    <s v="Right-sized secondary challenge"/>
    <n v="106800"/>
    <n v="57872"/>
    <n v="54.187265917603"/>
    <x v="0"/>
    <x v="445"/>
    <x v="653"/>
    <x v="3"/>
    <s v="DKK"/>
    <n v="1332910800"/>
    <n v="1335502800"/>
    <x v="608"/>
    <d v="2012-04-27T05:00:00"/>
    <b v="0"/>
    <b v="0"/>
    <x v="17"/>
    <x v="1"/>
    <x v="17"/>
  </r>
  <r>
    <n v="662"/>
    <s v="Murphy-Farrell"/>
    <s v="Implemented exuding software"/>
    <n v="9100"/>
    <n v="8906"/>
    <n v="97.868131868131869"/>
    <x v="0"/>
    <x v="54"/>
    <x v="654"/>
    <x v="1"/>
    <s v="USD"/>
    <n v="1544335200"/>
    <n v="1544680800"/>
    <x v="609"/>
    <d v="2018-12-13T06:00:00"/>
    <b v="0"/>
    <b v="0"/>
    <x v="3"/>
    <x v="3"/>
    <x v="3"/>
  </r>
  <r>
    <n v="663"/>
    <s v="Everett-Wolfe"/>
    <s v="Total optimizing software"/>
    <n v="10000"/>
    <n v="7724"/>
    <n v="77.239999999999995"/>
    <x v="0"/>
    <x v="215"/>
    <x v="655"/>
    <x v="1"/>
    <s v="USD"/>
    <n v="1286427600"/>
    <n v="1288414800"/>
    <x v="610"/>
    <d v="2010-10-30T05:00:00"/>
    <b v="0"/>
    <b v="0"/>
    <x v="3"/>
    <x v="3"/>
    <x v="3"/>
  </r>
  <r>
    <n v="664"/>
    <s v="Young PLC"/>
    <s v="Optional maximized attitude"/>
    <n v="79400"/>
    <n v="26571"/>
    <n v="33.464735516372798"/>
    <x v="0"/>
    <x v="446"/>
    <x v="656"/>
    <x v="1"/>
    <s v="USD"/>
    <n v="1329717600"/>
    <n v="1330581600"/>
    <x v="541"/>
    <d v="2012-03-01T06:00:00"/>
    <b v="0"/>
    <b v="0"/>
    <x v="17"/>
    <x v="1"/>
    <x v="17"/>
  </r>
  <r>
    <n v="665"/>
    <s v="Park-Goodman"/>
    <s v="Customer-focused impactful extranet"/>
    <n v="5100"/>
    <n v="12219"/>
    <n v="239.58823529411765"/>
    <x v="1"/>
    <x v="447"/>
    <x v="657"/>
    <x v="1"/>
    <s v="USD"/>
    <n v="1310187600"/>
    <n v="1311397200"/>
    <x v="611"/>
    <d v="2011-07-23T05:00:00"/>
    <b v="0"/>
    <b v="1"/>
    <x v="4"/>
    <x v="4"/>
    <x v="4"/>
  </r>
  <r>
    <n v="666"/>
    <s v="York, Barr and Grant"/>
    <s v="Cloned bottom-line success"/>
    <n v="3100"/>
    <n v="1985"/>
    <n v="64.032258064516128"/>
    <x v="3"/>
    <x v="270"/>
    <x v="658"/>
    <x v="1"/>
    <s v="USD"/>
    <n v="1377838800"/>
    <n v="1378357200"/>
    <x v="612"/>
    <d v="2013-09-05T05:00:00"/>
    <b v="0"/>
    <b v="1"/>
    <x v="3"/>
    <x v="3"/>
    <x v="3"/>
  </r>
  <r>
    <n v="667"/>
    <s v="Little Ltd"/>
    <s v="Decentralized bandwidth-monitored ability"/>
    <n v="6900"/>
    <n v="12155"/>
    <n v="176.15942028985506"/>
    <x v="1"/>
    <x v="448"/>
    <x v="659"/>
    <x v="1"/>
    <s v="USD"/>
    <n v="1410325200"/>
    <n v="1411102800"/>
    <x v="613"/>
    <d v="2014-09-19T05:00: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x v="70"/>
    <x v="660"/>
    <x v="1"/>
    <s v="USD"/>
    <n v="1343797200"/>
    <n v="1344834000"/>
    <x v="614"/>
    <d v="2012-08-13T05:00: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x v="449"/>
    <x v="661"/>
    <x v="6"/>
    <s v="EUR"/>
    <n v="1498453200"/>
    <n v="1499230800"/>
    <x v="615"/>
    <d v="2017-07-05T05:00: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x v="450"/>
    <x v="662"/>
    <x v="1"/>
    <s v="USD"/>
    <n v="1456380000"/>
    <n v="1457416800"/>
    <x v="90"/>
    <d v="2016-03-08T06:00: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x v="451"/>
    <x v="663"/>
    <x v="1"/>
    <s v="USD"/>
    <n v="1280552400"/>
    <n v="1280898000"/>
    <x v="616"/>
    <d v="2010-08-04T05:00:00"/>
    <b v="0"/>
    <b v="1"/>
    <x v="3"/>
    <x v="3"/>
    <x v="3"/>
  </r>
  <r>
    <n v="672"/>
    <s v="Kelly-Colon"/>
    <s v="Stand-alone grid-enabled leverage"/>
    <n v="197900"/>
    <n v="110689"/>
    <n v="55.931783729156137"/>
    <x v="0"/>
    <x v="452"/>
    <x v="664"/>
    <x v="2"/>
    <s v="AUD"/>
    <n v="1521608400"/>
    <n v="1522472400"/>
    <x v="617"/>
    <d v="2018-03-31T05:00: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x v="125"/>
    <x v="665"/>
    <x v="6"/>
    <s v="EUR"/>
    <n v="1460696400"/>
    <n v="1462510800"/>
    <x v="618"/>
    <d v="2016-05-06T05:00:00"/>
    <b v="0"/>
    <b v="0"/>
    <x v="7"/>
    <x v="1"/>
    <x v="7"/>
  </r>
  <r>
    <n v="674"/>
    <s v="Sanchez Ltd"/>
    <s v="Up-sized 24hour instruction set"/>
    <n v="170700"/>
    <n v="57250"/>
    <n v="33.53837141183363"/>
    <x v="3"/>
    <x v="453"/>
    <x v="666"/>
    <x v="1"/>
    <s v="USD"/>
    <n v="1313730000"/>
    <n v="1317790800"/>
    <x v="619"/>
    <d v="2011-10-05T05:00:00"/>
    <b v="0"/>
    <b v="0"/>
    <x v="14"/>
    <x v="7"/>
    <x v="14"/>
  </r>
  <r>
    <n v="675"/>
    <s v="Giles-Smith"/>
    <s v="Right-sized web-enabled intranet"/>
    <n v="9700"/>
    <n v="11929"/>
    <n v="122.97938144329896"/>
    <x v="1"/>
    <x v="269"/>
    <x v="667"/>
    <x v="1"/>
    <s v="USD"/>
    <n v="1568178000"/>
    <n v="1568782800"/>
    <x v="620"/>
    <d v="2019-09-18T05:00: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x v="454"/>
    <x v="668"/>
    <x v="1"/>
    <s v="USD"/>
    <n v="1348635600"/>
    <n v="1349413200"/>
    <x v="621"/>
    <d v="2012-10-05T05:00:00"/>
    <b v="0"/>
    <b v="0"/>
    <x v="14"/>
    <x v="7"/>
    <x v="14"/>
  </r>
  <r>
    <n v="677"/>
    <s v="Murphy-Fox"/>
    <s v="Organic system-worthy orchestration"/>
    <n v="5300"/>
    <n v="4432"/>
    <n v="83.622641509433961"/>
    <x v="0"/>
    <x v="41"/>
    <x v="669"/>
    <x v="1"/>
    <s v="USD"/>
    <n v="1468126800"/>
    <n v="1472446800"/>
    <x v="622"/>
    <d v="2016-08-29T05:00: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x v="455"/>
    <x v="670"/>
    <x v="1"/>
    <s v="USD"/>
    <n v="1547877600"/>
    <n v="1548050400"/>
    <x v="35"/>
    <d v="2019-01-21T06:00:00"/>
    <b v="0"/>
    <b v="0"/>
    <x v="6"/>
    <x v="4"/>
    <x v="6"/>
  </r>
  <r>
    <n v="679"/>
    <s v="Davis Ltd"/>
    <s v="Synchronized motivating solution"/>
    <n v="1400"/>
    <n v="14511"/>
    <n v="1036.5"/>
    <x v="1"/>
    <x v="456"/>
    <x v="671"/>
    <x v="1"/>
    <s v="USD"/>
    <n v="1571374800"/>
    <n v="1571806800"/>
    <x v="623"/>
    <d v="2019-10-23T05:00: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x v="457"/>
    <x v="672"/>
    <x v="1"/>
    <s v="USD"/>
    <n v="1576303200"/>
    <n v="1576476000"/>
    <x v="624"/>
    <d v="2019-12-16T06:00: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x v="458"/>
    <x v="673"/>
    <x v="1"/>
    <s v="USD"/>
    <n v="1324447200"/>
    <n v="1324965600"/>
    <x v="625"/>
    <d v="2011-12-27T06:00:00"/>
    <b v="0"/>
    <b v="0"/>
    <x v="3"/>
    <x v="3"/>
    <x v="3"/>
  </r>
  <r>
    <n v="682"/>
    <s v="Nguyen and Sons"/>
    <s v="Compatible 5thgeneration concept"/>
    <n v="5400"/>
    <n v="8109"/>
    <n v="150.16666666666666"/>
    <x v="1"/>
    <x v="459"/>
    <x v="674"/>
    <x v="1"/>
    <s v="USD"/>
    <n v="1386741600"/>
    <n v="1387519200"/>
    <x v="626"/>
    <d v="2013-12-20T06:00:00"/>
    <b v="0"/>
    <b v="0"/>
    <x v="3"/>
    <x v="3"/>
    <x v="3"/>
  </r>
  <r>
    <n v="683"/>
    <s v="Jones PLC"/>
    <s v="Virtual systemic intranet"/>
    <n v="2300"/>
    <n v="8244"/>
    <n v="358.43478260869563"/>
    <x v="1"/>
    <x v="98"/>
    <x v="675"/>
    <x v="1"/>
    <s v="USD"/>
    <n v="1537074000"/>
    <n v="1537246800"/>
    <x v="627"/>
    <d v="2018-09-18T05:00:00"/>
    <b v="0"/>
    <b v="0"/>
    <x v="3"/>
    <x v="3"/>
    <x v="3"/>
  </r>
  <r>
    <n v="684"/>
    <s v="Gilmore LLC"/>
    <s v="Optimized systemic algorithm"/>
    <n v="1400"/>
    <n v="7600"/>
    <n v="542.85714285714289"/>
    <x v="1"/>
    <x v="460"/>
    <x v="676"/>
    <x v="0"/>
    <s v="CAD"/>
    <n v="1277787600"/>
    <n v="1279515600"/>
    <x v="628"/>
    <d v="2010-07-19T05:00:00"/>
    <b v="0"/>
    <b v="0"/>
    <x v="9"/>
    <x v="5"/>
    <x v="9"/>
  </r>
  <r>
    <n v="685"/>
    <s v="Lee-Cobb"/>
    <s v="Customizable homogeneous firmware"/>
    <n v="140000"/>
    <n v="94501"/>
    <n v="67.500714285714281"/>
    <x v="0"/>
    <x v="461"/>
    <x v="677"/>
    <x v="0"/>
    <s v="CAD"/>
    <n v="1440306000"/>
    <n v="1442379600"/>
    <x v="629"/>
    <d v="2015-09-16T05:00: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x v="38"/>
    <x v="678"/>
    <x v="1"/>
    <s v="USD"/>
    <n v="1522126800"/>
    <n v="1523077200"/>
    <x v="630"/>
    <d v="2018-04-07T05:00:00"/>
    <b v="0"/>
    <b v="0"/>
    <x v="8"/>
    <x v="2"/>
    <x v="8"/>
  </r>
  <r>
    <n v="687"/>
    <s v="Martin, Gates and Holt"/>
    <s v="Distributed holistic neural-net"/>
    <n v="1500"/>
    <n v="13980"/>
    <n v="932"/>
    <x v="1"/>
    <x v="462"/>
    <x v="679"/>
    <x v="1"/>
    <s v="USD"/>
    <n v="1489298400"/>
    <n v="1489554000"/>
    <x v="631"/>
    <d v="2017-03-15T05:00: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x v="463"/>
    <x v="680"/>
    <x v="1"/>
    <s v="USD"/>
    <n v="1547100000"/>
    <n v="1548482400"/>
    <x v="632"/>
    <d v="2019-01-26T06:00:00"/>
    <b v="0"/>
    <b v="1"/>
    <x v="19"/>
    <x v="4"/>
    <x v="19"/>
  </r>
  <r>
    <n v="689"/>
    <s v="Nguyen Inc"/>
    <s v="Seamless directional capacity"/>
    <n v="7300"/>
    <n v="7348"/>
    <n v="100.65753424657535"/>
    <x v="1"/>
    <x v="464"/>
    <x v="681"/>
    <x v="1"/>
    <s v="USD"/>
    <n v="1383022800"/>
    <n v="1384063200"/>
    <x v="633"/>
    <d v="2013-11-10T06:00:00"/>
    <b v="0"/>
    <b v="0"/>
    <x v="2"/>
    <x v="2"/>
    <x v="2"/>
  </r>
  <r>
    <n v="690"/>
    <s v="Walsh-Watts"/>
    <s v="Polarized actuating implementation"/>
    <n v="3600"/>
    <n v="8158"/>
    <n v="226.61111111111109"/>
    <x v="1"/>
    <x v="257"/>
    <x v="682"/>
    <x v="1"/>
    <s v="USD"/>
    <n v="1322373600"/>
    <n v="1322892000"/>
    <x v="634"/>
    <d v="2011-12-03T06:00:00"/>
    <b v="0"/>
    <b v="1"/>
    <x v="4"/>
    <x v="4"/>
    <x v="4"/>
  </r>
  <r>
    <n v="691"/>
    <s v="Ray, Li and Li"/>
    <s v="Front-line disintermediate hub"/>
    <n v="5000"/>
    <n v="7119"/>
    <n v="142.38"/>
    <x v="1"/>
    <x v="465"/>
    <x v="683"/>
    <x v="1"/>
    <s v="USD"/>
    <n v="1349240400"/>
    <n v="1350709200"/>
    <x v="635"/>
    <d v="2012-10-20T05:00:00"/>
    <b v="1"/>
    <b v="1"/>
    <x v="4"/>
    <x v="4"/>
    <x v="4"/>
  </r>
  <r>
    <n v="692"/>
    <s v="Murray Ltd"/>
    <s v="Decentralized 4thgeneration challenge"/>
    <n v="6000"/>
    <n v="5438"/>
    <n v="90.633333333333326"/>
    <x v="0"/>
    <x v="385"/>
    <x v="684"/>
    <x v="4"/>
    <s v="GBP"/>
    <n v="1562648400"/>
    <n v="1564203600"/>
    <x v="636"/>
    <d v="2019-07-27T05:00: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x v="466"/>
    <x v="685"/>
    <x v="1"/>
    <s v="USD"/>
    <n v="1508216400"/>
    <n v="1509685200"/>
    <x v="637"/>
    <d v="2017-11-03T05:00:00"/>
    <b v="0"/>
    <b v="0"/>
    <x v="3"/>
    <x v="3"/>
    <x v="3"/>
  </r>
  <r>
    <n v="694"/>
    <s v="Mora-Bradley"/>
    <s v="Programmable tangible ability"/>
    <n v="9100"/>
    <n v="7656"/>
    <n v="84.131868131868131"/>
    <x v="0"/>
    <x v="467"/>
    <x v="686"/>
    <x v="1"/>
    <s v="USD"/>
    <n v="1511762400"/>
    <n v="1514959200"/>
    <x v="638"/>
    <d v="2018-01-03T06:00: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x v="468"/>
    <x v="687"/>
    <x v="6"/>
    <s v="EUR"/>
    <n v="1447480800"/>
    <n v="1448863200"/>
    <x v="639"/>
    <d v="2015-11-30T06:00:00"/>
    <b v="1"/>
    <b v="0"/>
    <x v="1"/>
    <x v="1"/>
    <x v="1"/>
  </r>
  <r>
    <n v="696"/>
    <s v="Lopez, Reid and Johnson"/>
    <s v="Total real-time hardware"/>
    <n v="164100"/>
    <n v="96888"/>
    <n v="59.042047531992694"/>
    <x v="0"/>
    <x v="469"/>
    <x v="688"/>
    <x v="1"/>
    <s v="USD"/>
    <n v="1429506000"/>
    <n v="1429592400"/>
    <x v="640"/>
    <d v="2015-04-21T05:00: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x v="470"/>
    <x v="689"/>
    <x v="1"/>
    <s v="USD"/>
    <n v="1522472400"/>
    <n v="1522645200"/>
    <x v="641"/>
    <d v="2018-04-02T05:00:00"/>
    <b v="0"/>
    <b v="0"/>
    <x v="5"/>
    <x v="1"/>
    <x v="5"/>
  </r>
  <r>
    <n v="698"/>
    <s v="Taylor, Wood and Taylor"/>
    <s v="Cloned hybrid focus group"/>
    <n v="42100"/>
    <n v="188057"/>
    <n v="446.69121140142522"/>
    <x v="1"/>
    <x v="471"/>
    <x v="690"/>
    <x v="0"/>
    <s v="CAD"/>
    <n v="1322114400"/>
    <n v="1323324000"/>
    <x v="642"/>
    <d v="2011-12-08T06:00:00"/>
    <b v="0"/>
    <b v="0"/>
    <x v="8"/>
    <x v="2"/>
    <x v="8"/>
  </r>
  <r>
    <n v="699"/>
    <s v="King Inc"/>
    <s v="Ergonomic dedicated focus group"/>
    <n v="7400"/>
    <n v="6245"/>
    <n v="84.391891891891888"/>
    <x v="0"/>
    <x v="75"/>
    <x v="691"/>
    <x v="1"/>
    <s v="USD"/>
    <n v="1561438800"/>
    <n v="1561525200"/>
    <x v="230"/>
    <d v="2019-06-26T05:00:00"/>
    <b v="0"/>
    <b v="0"/>
    <x v="6"/>
    <x v="4"/>
    <x v="6"/>
  </r>
  <r>
    <n v="700"/>
    <s v="Cole, Petty and Cameron"/>
    <s v="Realigned zero administration paradigm"/>
    <n v="100"/>
    <n v="3"/>
    <n v="3"/>
    <x v="0"/>
    <x v="49"/>
    <x v="248"/>
    <x v="1"/>
    <s v="USD"/>
    <n v="1264399200"/>
    <n v="1265695200"/>
    <x v="67"/>
    <d v="2010-02-09T06:00:00"/>
    <b v="0"/>
    <b v="0"/>
    <x v="8"/>
    <x v="2"/>
    <x v="8"/>
  </r>
  <r>
    <n v="701"/>
    <s v="Mcclain LLC"/>
    <s v="Open-source multi-tasking methodology"/>
    <n v="52000"/>
    <n v="91014"/>
    <n v="175.02692307692308"/>
    <x v="1"/>
    <x v="472"/>
    <x v="692"/>
    <x v="1"/>
    <s v="USD"/>
    <n v="1301202000"/>
    <n v="1301806800"/>
    <x v="643"/>
    <d v="2011-04-03T05:00:00"/>
    <b v="1"/>
    <b v="0"/>
    <x v="3"/>
    <x v="3"/>
    <x v="3"/>
  </r>
  <r>
    <n v="702"/>
    <s v="Sims-Gross"/>
    <s v="Object-based attitude-oriented analyzer"/>
    <n v="8700"/>
    <n v="4710"/>
    <n v="54.137931034482754"/>
    <x v="0"/>
    <x v="100"/>
    <x v="693"/>
    <x v="1"/>
    <s v="USD"/>
    <n v="1374469200"/>
    <n v="1374901200"/>
    <x v="644"/>
    <d v="2013-07-27T05:00:00"/>
    <b v="0"/>
    <b v="0"/>
    <x v="8"/>
    <x v="2"/>
    <x v="8"/>
  </r>
  <r>
    <n v="703"/>
    <s v="Perez Group"/>
    <s v="Cross-platform tertiary hub"/>
    <n v="63400"/>
    <n v="197728"/>
    <n v="311.87381703470032"/>
    <x v="1"/>
    <x v="473"/>
    <x v="694"/>
    <x v="1"/>
    <s v="USD"/>
    <n v="1334984400"/>
    <n v="1336453200"/>
    <x v="645"/>
    <d v="2012-05-08T05:00: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x v="220"/>
    <x v="695"/>
    <x v="1"/>
    <s v="USD"/>
    <n v="1467608400"/>
    <n v="1468904400"/>
    <x v="646"/>
    <d v="2016-07-19T05:00:00"/>
    <b v="0"/>
    <b v="0"/>
    <x v="10"/>
    <x v="4"/>
    <x v="10"/>
  </r>
  <r>
    <n v="705"/>
    <s v="Ford LLC"/>
    <s v="Centralized tangible success"/>
    <n v="169700"/>
    <n v="168048"/>
    <n v="99.026517383618156"/>
    <x v="0"/>
    <x v="474"/>
    <x v="696"/>
    <x v="4"/>
    <s v="GBP"/>
    <n v="1386741600"/>
    <n v="1387087200"/>
    <x v="626"/>
    <d v="2013-12-15T06:00: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x v="475"/>
    <x v="697"/>
    <x v="2"/>
    <s v="AUD"/>
    <n v="1546754400"/>
    <n v="1547445600"/>
    <x v="647"/>
    <d v="2019-01-14T06:00: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x v="170"/>
    <x v="698"/>
    <x v="1"/>
    <s v="USD"/>
    <n v="1544248800"/>
    <n v="1547359200"/>
    <x v="159"/>
    <d v="2019-01-13T06:00:00"/>
    <b v="0"/>
    <b v="0"/>
    <x v="6"/>
    <x v="4"/>
    <x v="6"/>
  </r>
  <r>
    <n v="708"/>
    <s v="Ortega LLC"/>
    <s v="Secured bifurcated intranet"/>
    <n v="1700"/>
    <n v="12020"/>
    <n v="707.05882352941171"/>
    <x v="1"/>
    <x v="231"/>
    <x v="699"/>
    <x v="5"/>
    <s v="CHF"/>
    <n v="1495429200"/>
    <n v="1496293200"/>
    <x v="648"/>
    <d v="2017-06-01T05:00: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x v="129"/>
    <x v="700"/>
    <x v="6"/>
    <s v="EUR"/>
    <n v="1334811600"/>
    <n v="1335416400"/>
    <x v="267"/>
    <d v="2012-04-26T05:00: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x v="476"/>
    <x v="701"/>
    <x v="1"/>
    <s v="USD"/>
    <n v="1531544400"/>
    <n v="1532149200"/>
    <x v="649"/>
    <d v="2018-07-21T05:00: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x v="443"/>
    <x v="702"/>
    <x v="6"/>
    <s v="EUR"/>
    <n v="1453615200"/>
    <n v="1453788000"/>
    <x v="248"/>
    <d v="2016-01-26T06:00:00"/>
    <b v="1"/>
    <b v="1"/>
    <x v="3"/>
    <x v="3"/>
    <x v="3"/>
  </r>
  <r>
    <n v="712"/>
    <s v="Garza-Bryant"/>
    <s v="Programmable leadingedge contingency"/>
    <n v="800"/>
    <n v="14725"/>
    <n v="1840.625"/>
    <x v="1"/>
    <x v="381"/>
    <x v="703"/>
    <x v="1"/>
    <s v="USD"/>
    <n v="1467954000"/>
    <n v="1471496400"/>
    <x v="571"/>
    <d v="2016-08-18T05:00:00"/>
    <b v="0"/>
    <b v="0"/>
    <x v="3"/>
    <x v="3"/>
    <x v="3"/>
  </r>
  <r>
    <n v="713"/>
    <s v="Mays LLC"/>
    <s v="Multi-layered global groupware"/>
    <n v="6900"/>
    <n v="11174"/>
    <n v="161.94202898550725"/>
    <x v="1"/>
    <x v="459"/>
    <x v="704"/>
    <x v="1"/>
    <s v="USD"/>
    <n v="1471842000"/>
    <n v="1472878800"/>
    <x v="650"/>
    <d v="2016-09-03T05:00:00"/>
    <b v="0"/>
    <b v="0"/>
    <x v="15"/>
    <x v="5"/>
    <x v="15"/>
  </r>
  <r>
    <n v="714"/>
    <s v="Evans-Jones"/>
    <s v="Switchable methodical superstructure"/>
    <n v="38500"/>
    <n v="182036"/>
    <n v="472.82077922077923"/>
    <x v="1"/>
    <x v="477"/>
    <x v="705"/>
    <x v="1"/>
    <s v="USD"/>
    <n v="1408424400"/>
    <n v="1408510800"/>
    <x v="1"/>
    <d v="2014-08-20T05:00: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x v="478"/>
    <x v="706"/>
    <x v="1"/>
    <s v="USD"/>
    <n v="1281157200"/>
    <n v="1281589200"/>
    <x v="651"/>
    <d v="2010-08-12T05:00:00"/>
    <b v="0"/>
    <b v="0"/>
    <x v="20"/>
    <x v="6"/>
    <x v="20"/>
  </r>
  <r>
    <n v="716"/>
    <s v="Tapia, Kramer and Hicks"/>
    <s v="Advanced modular moderator"/>
    <n v="2000"/>
    <n v="10353"/>
    <n v="517.65"/>
    <x v="1"/>
    <x v="144"/>
    <x v="707"/>
    <x v="1"/>
    <s v="USD"/>
    <n v="1373432400"/>
    <n v="1375851600"/>
    <x v="652"/>
    <d v="2013-08-07T05:00: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x v="479"/>
    <x v="708"/>
    <x v="1"/>
    <s v="USD"/>
    <n v="1313989200"/>
    <n v="1315803600"/>
    <x v="653"/>
    <d v="2011-09-12T05:00:00"/>
    <b v="0"/>
    <b v="0"/>
    <x v="4"/>
    <x v="4"/>
    <x v="4"/>
  </r>
  <r>
    <n v="718"/>
    <s v="Reyes PLC"/>
    <s v="Expanded optimal pricing structure"/>
    <n v="8300"/>
    <n v="8317"/>
    <n v="100.20481927710843"/>
    <x v="1"/>
    <x v="480"/>
    <x v="709"/>
    <x v="1"/>
    <s v="USD"/>
    <n v="1371445200"/>
    <n v="1373691600"/>
    <x v="654"/>
    <d v="2013-07-13T05:00:00"/>
    <b v="0"/>
    <b v="0"/>
    <x v="8"/>
    <x v="2"/>
    <x v="8"/>
  </r>
  <r>
    <n v="719"/>
    <s v="Pace, Simpson and Watkins"/>
    <s v="Down-sized uniform ability"/>
    <n v="6900"/>
    <n v="10557"/>
    <n v="153"/>
    <x v="1"/>
    <x v="300"/>
    <x v="710"/>
    <x v="1"/>
    <s v="USD"/>
    <n v="1338267600"/>
    <n v="1339218000"/>
    <x v="655"/>
    <d v="2012-06-09T05:00: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x v="63"/>
    <x v="711"/>
    <x v="3"/>
    <s v="DKK"/>
    <n v="1519192800"/>
    <n v="1520402400"/>
    <x v="656"/>
    <d v="2018-03-07T06:00:00"/>
    <b v="0"/>
    <b v="1"/>
    <x v="3"/>
    <x v="3"/>
    <x v="3"/>
  </r>
  <r>
    <n v="721"/>
    <s v="Dominguez-Owens"/>
    <s v="Open-architected systematic intranet"/>
    <n v="123600"/>
    <n v="5429"/>
    <n v="4.392394822006473"/>
    <x v="3"/>
    <x v="101"/>
    <x v="712"/>
    <x v="1"/>
    <s v="USD"/>
    <n v="1522818000"/>
    <n v="1523336400"/>
    <x v="657"/>
    <d v="2018-04-10T05:00:00"/>
    <b v="0"/>
    <b v="0"/>
    <x v="1"/>
    <x v="1"/>
    <x v="1"/>
  </r>
  <r>
    <n v="722"/>
    <s v="Thomas-Simmons"/>
    <s v="Proactive 24hour frame"/>
    <n v="48500"/>
    <n v="75906"/>
    <n v="156.50721649484535"/>
    <x v="1"/>
    <x v="481"/>
    <x v="713"/>
    <x v="1"/>
    <s v="USD"/>
    <n v="1509948000"/>
    <n v="1512280800"/>
    <x v="265"/>
    <d v="2017-12-03T06:00:00"/>
    <b v="0"/>
    <b v="0"/>
    <x v="4"/>
    <x v="4"/>
    <x v="4"/>
  </r>
  <r>
    <n v="723"/>
    <s v="Beck-Knight"/>
    <s v="Exclusive fresh-thinking model"/>
    <n v="4900"/>
    <n v="13250"/>
    <n v="270.40816326530609"/>
    <x v="1"/>
    <x v="358"/>
    <x v="714"/>
    <x v="2"/>
    <s v="AUD"/>
    <n v="1456898400"/>
    <n v="1458709200"/>
    <x v="658"/>
    <d v="2016-03-23T05:00:00"/>
    <b v="0"/>
    <b v="0"/>
    <x v="3"/>
    <x v="3"/>
    <x v="3"/>
  </r>
  <r>
    <n v="724"/>
    <s v="Mccoy Ltd"/>
    <s v="Business-focused encompassing intranet"/>
    <n v="8400"/>
    <n v="11261"/>
    <n v="134.05952380952382"/>
    <x v="1"/>
    <x v="246"/>
    <x v="715"/>
    <x v="4"/>
    <s v="GBP"/>
    <n v="1413954000"/>
    <n v="1414126800"/>
    <x v="659"/>
    <d v="2014-10-24T05:00:00"/>
    <b v="0"/>
    <b v="1"/>
    <x v="3"/>
    <x v="3"/>
    <x v="3"/>
  </r>
  <r>
    <n v="725"/>
    <s v="Dawson-Tyler"/>
    <s v="Optional 6thgeneration access"/>
    <n v="193200"/>
    <n v="97369"/>
    <n v="50.398033126293996"/>
    <x v="0"/>
    <x v="482"/>
    <x v="716"/>
    <x v="1"/>
    <s v="USD"/>
    <n v="1416031200"/>
    <n v="1416204000"/>
    <x v="660"/>
    <d v="2014-11-17T06:00: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x v="168"/>
    <x v="717"/>
    <x v="1"/>
    <s v="USD"/>
    <n v="1287982800"/>
    <n v="1288501200"/>
    <x v="661"/>
    <d v="2010-10-31T05:00:00"/>
    <b v="0"/>
    <b v="1"/>
    <x v="3"/>
    <x v="3"/>
    <x v="3"/>
  </r>
  <r>
    <n v="727"/>
    <s v="Quinn, Cruz and Schmidt"/>
    <s v="Enterprise-wide multimedia software"/>
    <n v="8900"/>
    <n v="14685"/>
    <n v="165"/>
    <x v="1"/>
    <x v="483"/>
    <x v="718"/>
    <x v="1"/>
    <s v="USD"/>
    <n v="1547964000"/>
    <n v="1552971600"/>
    <x v="4"/>
    <d v="2019-03-19T05:00:00"/>
    <b v="0"/>
    <b v="0"/>
    <x v="2"/>
    <x v="2"/>
    <x v="2"/>
  </r>
  <r>
    <n v="728"/>
    <s v="Stewart Inc"/>
    <s v="Versatile mission-critical knowledgebase"/>
    <n v="4200"/>
    <n v="735"/>
    <n v="17.5"/>
    <x v="0"/>
    <x v="234"/>
    <x v="719"/>
    <x v="1"/>
    <s v="USD"/>
    <n v="1464152400"/>
    <n v="1465102800"/>
    <x v="662"/>
    <d v="2016-06-05T05:00: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x v="393"/>
    <x v="720"/>
    <x v="1"/>
    <s v="USD"/>
    <n v="1359957600"/>
    <n v="1360130400"/>
    <x v="663"/>
    <d v="2013-02-06T06:00:00"/>
    <b v="0"/>
    <b v="0"/>
    <x v="6"/>
    <x v="4"/>
    <x v="6"/>
  </r>
  <r>
    <n v="730"/>
    <s v="Carson PLC"/>
    <s v="Visionary system-worthy attitude"/>
    <n v="28800"/>
    <n v="118847"/>
    <n v="412.6631944444444"/>
    <x v="1"/>
    <x v="130"/>
    <x v="721"/>
    <x v="0"/>
    <s v="CAD"/>
    <n v="1432357200"/>
    <n v="1432875600"/>
    <x v="664"/>
    <d v="2015-05-29T05:00:00"/>
    <b v="0"/>
    <b v="0"/>
    <x v="8"/>
    <x v="2"/>
    <x v="8"/>
  </r>
  <r>
    <n v="731"/>
    <s v="Cruz, Hall and Mason"/>
    <s v="Synergized content-based hierarchy"/>
    <n v="8000"/>
    <n v="7220"/>
    <n v="90.25"/>
    <x v="3"/>
    <x v="319"/>
    <x v="722"/>
    <x v="1"/>
    <s v="USD"/>
    <n v="1500786000"/>
    <n v="1500872400"/>
    <x v="665"/>
    <d v="2017-07-24T05:00: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x v="484"/>
    <x v="723"/>
    <x v="1"/>
    <s v="USD"/>
    <n v="1490158800"/>
    <n v="1492146000"/>
    <x v="666"/>
    <d v="2017-04-14T05:00:00"/>
    <b v="0"/>
    <b v="1"/>
    <x v="1"/>
    <x v="1"/>
    <x v="1"/>
  </r>
  <r>
    <n v="733"/>
    <s v="Marquez-Kerr"/>
    <s v="Automated hybrid orchestration"/>
    <n v="15800"/>
    <n v="83267"/>
    <n v="527.00632911392404"/>
    <x v="1"/>
    <x v="485"/>
    <x v="724"/>
    <x v="1"/>
    <s v="USD"/>
    <n v="1406178000"/>
    <n v="1407301200"/>
    <x v="43"/>
    <d v="2014-08-06T05:00:00"/>
    <b v="0"/>
    <b v="0"/>
    <x v="16"/>
    <x v="1"/>
    <x v="16"/>
  </r>
  <r>
    <n v="734"/>
    <s v="Stone PLC"/>
    <s v="Exclusive 5thgeneration leverage"/>
    <n v="4200"/>
    <n v="13404"/>
    <n v="319.14285714285711"/>
    <x v="1"/>
    <x v="486"/>
    <x v="725"/>
    <x v="1"/>
    <s v="USD"/>
    <n v="1485583200"/>
    <n v="1486620000"/>
    <x v="667"/>
    <d v="2017-02-09T06:00: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x v="487"/>
    <x v="726"/>
    <x v="1"/>
    <s v="USD"/>
    <n v="1459314000"/>
    <n v="1459918800"/>
    <x v="668"/>
    <d v="2016-04-06T05:00:00"/>
    <b v="0"/>
    <b v="0"/>
    <x v="14"/>
    <x v="7"/>
    <x v="14"/>
  </r>
  <r>
    <n v="736"/>
    <s v="Silva-Hawkins"/>
    <s v="Proactive heuristic orchestration"/>
    <n v="7700"/>
    <n v="2533"/>
    <n v="32.896103896103895"/>
    <x v="3"/>
    <x v="226"/>
    <x v="727"/>
    <x v="1"/>
    <s v="USD"/>
    <n v="1424412000"/>
    <n v="1424757600"/>
    <x v="669"/>
    <d v="2015-02-24T06:00: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x v="80"/>
    <x v="728"/>
    <x v="1"/>
    <s v="USD"/>
    <n v="1478844000"/>
    <n v="1479880800"/>
    <x v="670"/>
    <d v="2016-11-23T06:00:00"/>
    <b v="0"/>
    <b v="0"/>
    <x v="7"/>
    <x v="1"/>
    <x v="7"/>
  </r>
  <r>
    <n v="738"/>
    <s v="Garcia Group"/>
    <s v="Extended zero administration software"/>
    <n v="74700"/>
    <n v="1557"/>
    <n v="2.0843373493975905"/>
    <x v="0"/>
    <x v="27"/>
    <x v="729"/>
    <x v="1"/>
    <s v="USD"/>
    <n v="1416117600"/>
    <n v="1418018400"/>
    <x v="671"/>
    <d v="2014-12-08T06:00:00"/>
    <b v="0"/>
    <b v="1"/>
    <x v="3"/>
    <x v="3"/>
    <x v="3"/>
  </r>
  <r>
    <n v="739"/>
    <s v="Meyer-Avila"/>
    <s v="Multi-tiered discrete support"/>
    <n v="10000"/>
    <n v="6100"/>
    <n v="61"/>
    <x v="0"/>
    <x v="271"/>
    <x v="730"/>
    <x v="1"/>
    <s v="USD"/>
    <n v="1340946000"/>
    <n v="1341032400"/>
    <x v="672"/>
    <d v="2012-06-30T05:00: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x v="36"/>
    <x v="731"/>
    <x v="1"/>
    <s v="USD"/>
    <n v="1486101600"/>
    <n v="1486360800"/>
    <x v="673"/>
    <d v="2017-02-06T06:00:00"/>
    <b v="0"/>
    <b v="0"/>
    <x v="3"/>
    <x v="3"/>
    <x v="3"/>
  </r>
  <r>
    <n v="741"/>
    <s v="Garcia Ltd"/>
    <s v="Balanced mobile alliance"/>
    <n v="1200"/>
    <n v="14150"/>
    <n v="1179.1666666666665"/>
    <x v="1"/>
    <x v="406"/>
    <x v="732"/>
    <x v="1"/>
    <s v="USD"/>
    <n v="1274590800"/>
    <n v="1274677200"/>
    <x v="674"/>
    <d v="2010-05-24T05:00:00"/>
    <b v="0"/>
    <b v="0"/>
    <x v="3"/>
    <x v="3"/>
    <x v="3"/>
  </r>
  <r>
    <n v="742"/>
    <s v="West-Stevens"/>
    <s v="Reactive solution-oriented groupware"/>
    <n v="1200"/>
    <n v="13513"/>
    <n v="1126.0833333333335"/>
    <x v="1"/>
    <x v="393"/>
    <x v="733"/>
    <x v="1"/>
    <s v="USD"/>
    <n v="1263880800"/>
    <n v="1267509600"/>
    <x v="675"/>
    <d v="2010-03-02T06:00: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x v="68"/>
    <x v="734"/>
    <x v="1"/>
    <s v="USD"/>
    <n v="1445403600"/>
    <n v="1445922000"/>
    <x v="676"/>
    <d v="2015-10-27T05:00:00"/>
    <b v="0"/>
    <b v="1"/>
    <x v="3"/>
    <x v="3"/>
    <x v="3"/>
  </r>
  <r>
    <n v="744"/>
    <s v="Fitzgerald Group"/>
    <s v="Intuitive exuding initiative"/>
    <n v="2000"/>
    <n v="14240"/>
    <n v="712"/>
    <x v="1"/>
    <x v="382"/>
    <x v="735"/>
    <x v="1"/>
    <s v="USD"/>
    <n v="1533877200"/>
    <n v="1534050000"/>
    <x v="342"/>
    <d v="2018-08-12T05:00: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x v="298"/>
    <x v="736"/>
    <x v="1"/>
    <s v="USD"/>
    <n v="1275195600"/>
    <n v="1277528400"/>
    <x v="677"/>
    <d v="2010-06-26T05:00:00"/>
    <b v="0"/>
    <b v="0"/>
    <x v="8"/>
    <x v="2"/>
    <x v="8"/>
  </r>
  <r>
    <n v="746"/>
    <s v="Edwards LLC"/>
    <s v="Automated system-worthy structure"/>
    <n v="55800"/>
    <n v="118580"/>
    <n v="212.50896057347671"/>
    <x v="1"/>
    <x v="488"/>
    <x v="112"/>
    <x v="1"/>
    <s v="USD"/>
    <n v="1318136400"/>
    <n v="1318568400"/>
    <x v="678"/>
    <d v="2011-10-14T05:00:00"/>
    <b v="0"/>
    <b v="0"/>
    <x v="2"/>
    <x v="2"/>
    <x v="2"/>
  </r>
  <r>
    <n v="747"/>
    <s v="Greer and Sons"/>
    <s v="Secured clear-thinking intranet"/>
    <n v="4900"/>
    <n v="11214"/>
    <n v="228.85714285714286"/>
    <x v="1"/>
    <x v="489"/>
    <x v="737"/>
    <x v="1"/>
    <s v="USD"/>
    <n v="1283403600"/>
    <n v="1284354000"/>
    <x v="679"/>
    <d v="2010-09-13T05:00:00"/>
    <b v="0"/>
    <b v="0"/>
    <x v="3"/>
    <x v="3"/>
    <x v="3"/>
  </r>
  <r>
    <n v="748"/>
    <s v="Martinez PLC"/>
    <s v="Cloned actuating architecture"/>
    <n v="194900"/>
    <n v="68137"/>
    <n v="34.959979476654695"/>
    <x v="3"/>
    <x v="490"/>
    <x v="738"/>
    <x v="1"/>
    <s v="USD"/>
    <n v="1267423200"/>
    <n v="1269579600"/>
    <x v="680"/>
    <d v="2010-03-26T05:00:00"/>
    <b v="0"/>
    <b v="1"/>
    <x v="10"/>
    <x v="4"/>
    <x v="10"/>
  </r>
  <r>
    <n v="749"/>
    <s v="Hunter-Logan"/>
    <s v="Down-sized needs-based task-force"/>
    <n v="8600"/>
    <n v="13527"/>
    <n v="157.29069767441862"/>
    <x v="1"/>
    <x v="491"/>
    <x v="739"/>
    <x v="6"/>
    <s v="EUR"/>
    <n v="1412744400"/>
    <n v="1413781200"/>
    <x v="681"/>
    <d v="2014-10-20T05:00:00"/>
    <b v="0"/>
    <b v="1"/>
    <x v="8"/>
    <x v="2"/>
    <x v="8"/>
  </r>
  <r>
    <n v="750"/>
    <s v="Ramos and Sons"/>
    <s v="Extended responsive Internet solution"/>
    <n v="100"/>
    <n v="1"/>
    <n v="1"/>
    <x v="0"/>
    <x v="49"/>
    <x v="100"/>
    <x v="4"/>
    <s v="GBP"/>
    <n v="1277960400"/>
    <n v="1280120400"/>
    <x v="682"/>
    <d v="2010-07-26T05:00:00"/>
    <b v="0"/>
    <b v="0"/>
    <x v="5"/>
    <x v="1"/>
    <x v="5"/>
  </r>
  <r>
    <n v="751"/>
    <s v="Lane-Barber"/>
    <s v="Universal value-added moderator"/>
    <n v="3600"/>
    <n v="8363"/>
    <n v="232.30555555555554"/>
    <x v="1"/>
    <x v="492"/>
    <x v="740"/>
    <x v="1"/>
    <s v="USD"/>
    <n v="1458190800"/>
    <n v="1459486800"/>
    <x v="683"/>
    <d v="2016-04-01T05:00:00"/>
    <b v="1"/>
    <b v="1"/>
    <x v="9"/>
    <x v="5"/>
    <x v="9"/>
  </r>
  <r>
    <n v="752"/>
    <s v="Lowery Group"/>
    <s v="Sharable motivating emulation"/>
    <n v="5800"/>
    <n v="5362"/>
    <n v="92.448275862068968"/>
    <x v="3"/>
    <x v="493"/>
    <x v="741"/>
    <x v="1"/>
    <s v="USD"/>
    <n v="1280984400"/>
    <n v="1282539600"/>
    <x v="684"/>
    <d v="2010-08-23T05:00:00"/>
    <b v="0"/>
    <b v="1"/>
    <x v="3"/>
    <x v="3"/>
    <x v="3"/>
  </r>
  <r>
    <n v="753"/>
    <s v="Guerrero-Griffin"/>
    <s v="Networked web-enabled product"/>
    <n v="4700"/>
    <n v="12065"/>
    <n v="256.70212765957444"/>
    <x v="1"/>
    <x v="231"/>
    <x v="742"/>
    <x v="1"/>
    <s v="USD"/>
    <n v="1274590800"/>
    <n v="1275886800"/>
    <x v="674"/>
    <d v="2010-06-07T05:00:00"/>
    <b v="0"/>
    <b v="0"/>
    <x v="14"/>
    <x v="7"/>
    <x v="14"/>
  </r>
  <r>
    <n v="754"/>
    <s v="Perez, Reed and Lee"/>
    <s v="Advanced dedicated encoding"/>
    <n v="70400"/>
    <n v="118603"/>
    <n v="168.47017045454547"/>
    <x v="1"/>
    <x v="494"/>
    <x v="743"/>
    <x v="1"/>
    <s v="USD"/>
    <n v="1351400400"/>
    <n v="1355983200"/>
    <x v="685"/>
    <d v="2012-12-20T06:00: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x v="495"/>
    <x v="744"/>
    <x v="3"/>
    <s v="DKK"/>
    <n v="1514354400"/>
    <n v="1515391200"/>
    <x v="605"/>
    <d v="2018-01-08T06:00: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x v="496"/>
    <x v="745"/>
    <x v="1"/>
    <s v="USD"/>
    <n v="1421733600"/>
    <n v="1422252000"/>
    <x v="686"/>
    <d v="2015-01-26T06:00:00"/>
    <b v="0"/>
    <b v="0"/>
    <x v="3"/>
    <x v="3"/>
    <x v="3"/>
  </r>
  <r>
    <n v="757"/>
    <s v="Callahan-Gilbert"/>
    <s v="Profit-focused motivating function"/>
    <n v="1400"/>
    <n v="5696"/>
    <n v="406.85714285714283"/>
    <x v="1"/>
    <x v="493"/>
    <x v="746"/>
    <x v="1"/>
    <s v="USD"/>
    <n v="1305176400"/>
    <n v="1305522000"/>
    <x v="687"/>
    <d v="2011-05-16T05:00:00"/>
    <b v="0"/>
    <b v="0"/>
    <x v="6"/>
    <x v="4"/>
    <x v="6"/>
  </r>
  <r>
    <n v="758"/>
    <s v="Logan-Miranda"/>
    <s v="Proactive systemic firmware"/>
    <n v="29600"/>
    <n v="167005"/>
    <n v="564.20608108108115"/>
    <x v="1"/>
    <x v="497"/>
    <x v="747"/>
    <x v="0"/>
    <s v="CAD"/>
    <n v="1414126800"/>
    <n v="1414904400"/>
    <x v="688"/>
    <d v="2014-11-02T05:00: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x v="498"/>
    <x v="748"/>
    <x v="1"/>
    <s v="USD"/>
    <n v="1517810400"/>
    <n v="1520402400"/>
    <x v="689"/>
    <d v="2018-03-07T06:00:00"/>
    <b v="0"/>
    <b v="0"/>
    <x v="5"/>
    <x v="1"/>
    <x v="5"/>
  </r>
  <r>
    <n v="760"/>
    <s v="Smith-Kennedy"/>
    <s v="Virtual heuristic hub"/>
    <n v="48300"/>
    <n v="16592"/>
    <n v="34.351966873706004"/>
    <x v="0"/>
    <x v="155"/>
    <x v="749"/>
    <x v="6"/>
    <s v="EUR"/>
    <n v="1564635600"/>
    <n v="1567141200"/>
    <x v="690"/>
    <d v="2019-08-30T05:00:00"/>
    <b v="0"/>
    <b v="1"/>
    <x v="11"/>
    <x v="6"/>
    <x v="11"/>
  </r>
  <r>
    <n v="761"/>
    <s v="Mitchell-Lee"/>
    <s v="Customizable leadingedge model"/>
    <n v="2200"/>
    <n v="14420"/>
    <n v="655.4545454545455"/>
    <x v="1"/>
    <x v="499"/>
    <x v="750"/>
    <x v="1"/>
    <s v="USD"/>
    <n v="1500699600"/>
    <n v="1501131600"/>
    <x v="691"/>
    <d v="2017-07-27T05:00:00"/>
    <b v="0"/>
    <b v="0"/>
    <x v="1"/>
    <x v="1"/>
    <x v="1"/>
  </r>
  <r>
    <n v="762"/>
    <s v="Davis Ltd"/>
    <s v="Upgradable uniform service-desk"/>
    <n v="3500"/>
    <n v="6204"/>
    <n v="177.25714285714284"/>
    <x v="1"/>
    <x v="16"/>
    <x v="751"/>
    <x v="2"/>
    <s v="AUD"/>
    <n v="1354082400"/>
    <n v="1355032800"/>
    <x v="692"/>
    <d v="2012-12-09T06:00:00"/>
    <b v="0"/>
    <b v="0"/>
    <x v="17"/>
    <x v="1"/>
    <x v="17"/>
  </r>
  <r>
    <n v="763"/>
    <s v="Rowland PLC"/>
    <s v="Inverse client-driven product"/>
    <n v="5600"/>
    <n v="6338"/>
    <n v="113.17857142857144"/>
    <x v="1"/>
    <x v="500"/>
    <x v="752"/>
    <x v="1"/>
    <s v="USD"/>
    <n v="1336453200"/>
    <n v="1339477200"/>
    <x v="693"/>
    <d v="2012-06-12T05:00: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x v="496"/>
    <x v="753"/>
    <x v="1"/>
    <s v="USD"/>
    <n v="1305262800"/>
    <n v="1305954000"/>
    <x v="694"/>
    <d v="2011-05-21T05:00:00"/>
    <b v="0"/>
    <b v="0"/>
    <x v="1"/>
    <x v="1"/>
    <x v="1"/>
  </r>
  <r>
    <n v="765"/>
    <s v="Matthews LLC"/>
    <s v="Advanced transitional help-desk"/>
    <n v="3900"/>
    <n v="8125"/>
    <n v="208.33333333333334"/>
    <x v="1"/>
    <x v="40"/>
    <x v="754"/>
    <x v="1"/>
    <s v="USD"/>
    <n v="1492232400"/>
    <n v="1494392400"/>
    <x v="695"/>
    <d v="2017-05-10T05:00: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x v="501"/>
    <x v="755"/>
    <x v="2"/>
    <s v="AUD"/>
    <n v="1537333200"/>
    <n v="1537419600"/>
    <x v="123"/>
    <d v="2018-09-20T05:00: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x v="502"/>
    <x v="756"/>
    <x v="1"/>
    <s v="USD"/>
    <n v="1444107600"/>
    <n v="1447999200"/>
    <x v="696"/>
    <d v="2015-11-20T06:00:00"/>
    <b v="0"/>
    <b v="0"/>
    <x v="18"/>
    <x v="5"/>
    <x v="18"/>
  </r>
  <r>
    <n v="768"/>
    <s v="Ramirez-Calderon"/>
    <s v="Fundamental zero tolerance alliance"/>
    <n v="4800"/>
    <n v="11088"/>
    <n v="231"/>
    <x v="1"/>
    <x v="503"/>
    <x v="757"/>
    <x v="1"/>
    <s v="USD"/>
    <n v="1386741600"/>
    <n v="1388037600"/>
    <x v="626"/>
    <d v="2013-12-26T06:00:00"/>
    <b v="0"/>
    <b v="0"/>
    <x v="3"/>
    <x v="3"/>
    <x v="3"/>
  </r>
  <r>
    <n v="769"/>
    <s v="Johnson-Morales"/>
    <s v="Devolved 24hour forecast"/>
    <n v="125600"/>
    <n v="109106"/>
    <n v="86.867834394904463"/>
    <x v="0"/>
    <x v="504"/>
    <x v="758"/>
    <x v="1"/>
    <s v="USD"/>
    <n v="1376542800"/>
    <n v="1378789200"/>
    <x v="697"/>
    <d v="2013-09-10T05:00: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x v="505"/>
    <x v="759"/>
    <x v="6"/>
    <s v="EUR"/>
    <n v="1397451600"/>
    <n v="1398056400"/>
    <x v="698"/>
    <d v="2014-04-21T05:00: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x v="150"/>
    <x v="760"/>
    <x v="1"/>
    <s v="USD"/>
    <n v="1548482400"/>
    <n v="1550815200"/>
    <x v="699"/>
    <d v="2019-02-22T06:00:00"/>
    <b v="0"/>
    <b v="0"/>
    <x v="3"/>
    <x v="3"/>
    <x v="3"/>
  </r>
  <r>
    <n v="772"/>
    <s v="Johnson-Pace"/>
    <s v="Persistent 3rdgeneration moratorium"/>
    <n v="149600"/>
    <n v="169586"/>
    <n v="113.3596256684492"/>
    <x v="1"/>
    <x v="506"/>
    <x v="761"/>
    <x v="1"/>
    <s v="USD"/>
    <n v="1549692000"/>
    <n v="1550037600"/>
    <x v="700"/>
    <d v="2019-02-13T06:00: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x v="507"/>
    <x v="762"/>
    <x v="1"/>
    <s v="USD"/>
    <n v="1492059600"/>
    <n v="1492923600"/>
    <x v="701"/>
    <d v="2017-04-23T05:00:00"/>
    <b v="0"/>
    <b v="0"/>
    <x v="3"/>
    <x v="3"/>
    <x v="3"/>
  </r>
  <r>
    <n v="774"/>
    <s v="Gonzalez-Snow"/>
    <s v="Polarized user-facing interface"/>
    <n v="5000"/>
    <n v="6775"/>
    <n v="135.5"/>
    <x v="1"/>
    <x v="373"/>
    <x v="763"/>
    <x v="6"/>
    <s v="EUR"/>
    <n v="1463979600"/>
    <n v="1467522000"/>
    <x v="702"/>
    <d v="2016-07-03T05:00:00"/>
    <b v="0"/>
    <b v="0"/>
    <x v="2"/>
    <x v="2"/>
    <x v="2"/>
  </r>
  <r>
    <n v="775"/>
    <s v="Murphy LLC"/>
    <s v="Customer-focused non-volatile framework"/>
    <n v="9400"/>
    <n v="968"/>
    <n v="10.297872340425531"/>
    <x v="0"/>
    <x v="234"/>
    <x v="764"/>
    <x v="1"/>
    <s v="USD"/>
    <n v="1415253600"/>
    <n v="1416117600"/>
    <x v="703"/>
    <d v="2014-11-16T06:00:00"/>
    <b v="0"/>
    <b v="0"/>
    <x v="1"/>
    <x v="1"/>
    <x v="1"/>
  </r>
  <r>
    <n v="776"/>
    <s v="Taylor-Rowe"/>
    <s v="Synchronized multimedia frame"/>
    <n v="110800"/>
    <n v="72623"/>
    <n v="65.544223826714799"/>
    <x v="0"/>
    <x v="508"/>
    <x v="765"/>
    <x v="1"/>
    <s v="USD"/>
    <n v="1562216400"/>
    <n v="1563771600"/>
    <x v="704"/>
    <d v="2019-07-22T05:00:00"/>
    <b v="0"/>
    <b v="0"/>
    <x v="3"/>
    <x v="3"/>
    <x v="3"/>
  </r>
  <r>
    <n v="777"/>
    <s v="Henderson Ltd"/>
    <s v="Open-architected stable algorithm"/>
    <n v="93800"/>
    <n v="45987"/>
    <n v="49.026652452025587"/>
    <x v="0"/>
    <x v="103"/>
    <x v="766"/>
    <x v="1"/>
    <s v="USD"/>
    <n v="1316754000"/>
    <n v="1319259600"/>
    <x v="431"/>
    <d v="2011-10-22T05:00:00"/>
    <b v="0"/>
    <b v="0"/>
    <x v="3"/>
    <x v="3"/>
    <x v="3"/>
  </r>
  <r>
    <n v="778"/>
    <s v="Moss-Guzman"/>
    <s v="Cross-platform optimizing website"/>
    <n v="1300"/>
    <n v="10243"/>
    <n v="787.92307692307691"/>
    <x v="1"/>
    <x v="5"/>
    <x v="767"/>
    <x v="5"/>
    <s v="CHF"/>
    <n v="1313211600"/>
    <n v="1313643600"/>
    <x v="705"/>
    <d v="2011-08-18T05:00:00"/>
    <b v="0"/>
    <b v="0"/>
    <x v="10"/>
    <x v="4"/>
    <x v="10"/>
  </r>
  <r>
    <n v="779"/>
    <s v="Webb Group"/>
    <s v="Public-key actuating projection"/>
    <n v="108700"/>
    <n v="87293"/>
    <n v="80.306347746090154"/>
    <x v="0"/>
    <x v="509"/>
    <x v="768"/>
    <x v="1"/>
    <s v="USD"/>
    <n v="1439528400"/>
    <n v="1440306000"/>
    <x v="706"/>
    <d v="2015-08-23T05:00: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x v="55"/>
    <x v="769"/>
    <x v="1"/>
    <s v="USD"/>
    <n v="1469163600"/>
    <n v="1470805200"/>
    <x v="707"/>
    <d v="2016-08-10T05:00:00"/>
    <b v="0"/>
    <b v="1"/>
    <x v="6"/>
    <x v="4"/>
    <x v="6"/>
  </r>
  <r>
    <n v="781"/>
    <s v="Thomas Ltd"/>
    <s v="Cross-group interactive architecture"/>
    <n v="8700"/>
    <n v="4414"/>
    <n v="50.735632183908038"/>
    <x v="3"/>
    <x v="75"/>
    <x v="770"/>
    <x v="5"/>
    <s v="CHF"/>
    <n v="1288501200"/>
    <n v="1292911200"/>
    <x v="708"/>
    <d v="2010-12-21T06:00:00"/>
    <b v="0"/>
    <b v="0"/>
    <x v="3"/>
    <x v="3"/>
    <x v="3"/>
  </r>
  <r>
    <n v="782"/>
    <s v="Williams and Sons"/>
    <s v="Centralized asymmetric framework"/>
    <n v="5100"/>
    <n v="10981"/>
    <n v="215.31372549019611"/>
    <x v="1"/>
    <x v="510"/>
    <x v="771"/>
    <x v="1"/>
    <s v="USD"/>
    <n v="1298959200"/>
    <n v="1301374800"/>
    <x v="709"/>
    <d v="2011-03-29T05:00: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x v="188"/>
    <x v="772"/>
    <x v="1"/>
    <s v="USD"/>
    <n v="1387260000"/>
    <n v="1387864800"/>
    <x v="710"/>
    <d v="2013-12-24T06:00:00"/>
    <b v="0"/>
    <b v="0"/>
    <x v="1"/>
    <x v="1"/>
    <x v="1"/>
  </r>
  <r>
    <n v="784"/>
    <s v="Byrd Group"/>
    <s v="Profound fault-tolerant model"/>
    <n v="88900"/>
    <n v="102535"/>
    <n v="115.33745781777279"/>
    <x v="1"/>
    <x v="511"/>
    <x v="773"/>
    <x v="1"/>
    <s v="USD"/>
    <n v="1457244000"/>
    <n v="1458190800"/>
    <x v="711"/>
    <d v="2016-03-17T05:00: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x v="78"/>
    <x v="774"/>
    <x v="2"/>
    <s v="AUD"/>
    <n v="1556341200"/>
    <n v="1559278800"/>
    <x v="157"/>
    <d v="2019-05-31T05:00:00"/>
    <b v="0"/>
    <b v="1"/>
    <x v="10"/>
    <x v="4"/>
    <x v="10"/>
  </r>
  <r>
    <n v="786"/>
    <s v="Smith-Brown"/>
    <s v="Object-based content-based ability"/>
    <n v="1500"/>
    <n v="10946"/>
    <n v="729.73333333333335"/>
    <x v="1"/>
    <x v="512"/>
    <x v="775"/>
    <x v="6"/>
    <s v="EUR"/>
    <n v="1522126800"/>
    <n v="1522731600"/>
    <x v="630"/>
    <d v="2018-04-03T05:00:00"/>
    <b v="0"/>
    <b v="1"/>
    <x v="17"/>
    <x v="1"/>
    <x v="17"/>
  </r>
  <r>
    <n v="787"/>
    <s v="Vance-Glover"/>
    <s v="Progressive coherent secured line"/>
    <n v="61200"/>
    <n v="60994"/>
    <n v="99.66339869281046"/>
    <x v="0"/>
    <x v="513"/>
    <x v="776"/>
    <x v="0"/>
    <s v="CAD"/>
    <n v="1305954000"/>
    <n v="1306731600"/>
    <x v="712"/>
    <d v="2011-05-30T05:00:00"/>
    <b v="0"/>
    <b v="0"/>
    <x v="1"/>
    <x v="1"/>
    <x v="1"/>
  </r>
  <r>
    <n v="788"/>
    <s v="Joyce PLC"/>
    <s v="Synchronized directional capability"/>
    <n v="3600"/>
    <n v="3174"/>
    <n v="88.166666666666671"/>
    <x v="2"/>
    <x v="249"/>
    <x v="777"/>
    <x v="1"/>
    <s v="USD"/>
    <n v="1350709200"/>
    <n v="1352527200"/>
    <x v="93"/>
    <d v="2012-11-10T06:00:00"/>
    <b v="0"/>
    <b v="0"/>
    <x v="10"/>
    <x v="4"/>
    <x v="10"/>
  </r>
  <r>
    <n v="789"/>
    <s v="Kennedy-Miller"/>
    <s v="Cross-platform composite migration"/>
    <n v="9000"/>
    <n v="3351"/>
    <n v="37.233333333333334"/>
    <x v="0"/>
    <x v="430"/>
    <x v="778"/>
    <x v="1"/>
    <s v="USD"/>
    <n v="1401166800"/>
    <n v="1404363600"/>
    <x v="713"/>
    <d v="2014-07-03T05:00:00"/>
    <b v="0"/>
    <b v="0"/>
    <x v="3"/>
    <x v="3"/>
    <x v="3"/>
  </r>
  <r>
    <n v="790"/>
    <s v="White-Obrien"/>
    <s v="Operative local pricing structure"/>
    <n v="185900"/>
    <n v="56774"/>
    <n v="30.540075309306079"/>
    <x v="3"/>
    <x v="260"/>
    <x v="779"/>
    <x v="1"/>
    <s v="USD"/>
    <n v="1266127200"/>
    <n v="1266645600"/>
    <x v="714"/>
    <d v="2010-02-20T06:00: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x v="514"/>
    <x v="702"/>
    <x v="1"/>
    <s v="USD"/>
    <n v="1481436000"/>
    <n v="1482818400"/>
    <x v="715"/>
    <d v="2016-12-27T06:00:00"/>
    <b v="0"/>
    <b v="0"/>
    <x v="0"/>
    <x v="0"/>
    <x v="0"/>
  </r>
  <r>
    <n v="792"/>
    <s v="Jordan, Schneider and Hall"/>
    <s v="Reduced 6thgeneration intranet"/>
    <n v="2000"/>
    <n v="680"/>
    <n v="34"/>
    <x v="0"/>
    <x v="243"/>
    <x v="780"/>
    <x v="1"/>
    <s v="USD"/>
    <n v="1372222800"/>
    <n v="1374642000"/>
    <x v="716"/>
    <d v="2013-07-24T05:00: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x v="483"/>
    <x v="781"/>
    <x v="5"/>
    <s v="CHF"/>
    <n v="1372136400"/>
    <n v="1372482000"/>
    <x v="448"/>
    <d v="2013-06-29T05:00:00"/>
    <b v="0"/>
    <b v="0"/>
    <x v="9"/>
    <x v="5"/>
    <x v="9"/>
  </r>
  <r>
    <n v="794"/>
    <s v="Welch Inc"/>
    <s v="Optional optimal website"/>
    <n v="6600"/>
    <n v="8276"/>
    <n v="125.39393939393939"/>
    <x v="1"/>
    <x v="460"/>
    <x v="782"/>
    <x v="1"/>
    <s v="USD"/>
    <n v="1513922400"/>
    <n v="1514959200"/>
    <x v="717"/>
    <d v="2018-01-03T06:00:00"/>
    <b v="0"/>
    <b v="0"/>
    <x v="1"/>
    <x v="1"/>
    <x v="1"/>
  </r>
  <r>
    <n v="795"/>
    <s v="Vasquez Inc"/>
    <s v="Stand-alone asynchronous functionalities"/>
    <n v="7100"/>
    <n v="1022"/>
    <n v="14.394366197183098"/>
    <x v="0"/>
    <x v="249"/>
    <x v="783"/>
    <x v="1"/>
    <s v="USD"/>
    <n v="1477976400"/>
    <n v="1478235600"/>
    <x v="718"/>
    <d v="2016-11-04T05:00:00"/>
    <b v="0"/>
    <b v="0"/>
    <x v="6"/>
    <x v="4"/>
    <x v="6"/>
  </r>
  <r>
    <n v="796"/>
    <s v="Freeman-Ferguson"/>
    <s v="Profound full-range open system"/>
    <n v="7800"/>
    <n v="4275"/>
    <n v="54.807692307692314"/>
    <x v="0"/>
    <x v="373"/>
    <x v="784"/>
    <x v="1"/>
    <s v="USD"/>
    <n v="1407474000"/>
    <n v="1408078800"/>
    <x v="719"/>
    <d v="2014-08-15T05:00: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x v="515"/>
    <x v="785"/>
    <x v="1"/>
    <s v="USD"/>
    <n v="1546149600"/>
    <n v="1548136800"/>
    <x v="720"/>
    <d v="2019-01-22T06:00:00"/>
    <b v="0"/>
    <b v="0"/>
    <x v="2"/>
    <x v="2"/>
    <x v="2"/>
  </r>
  <r>
    <n v="798"/>
    <s v="Small-Fuentes"/>
    <s v="Seamless maximized product"/>
    <n v="3400"/>
    <n v="6408"/>
    <n v="188.47058823529412"/>
    <x v="1"/>
    <x v="246"/>
    <x v="786"/>
    <x v="1"/>
    <s v="USD"/>
    <n v="1338440400"/>
    <n v="1340859600"/>
    <x v="721"/>
    <d v="2012-06-28T05:00:00"/>
    <b v="0"/>
    <b v="1"/>
    <x v="3"/>
    <x v="3"/>
    <x v="3"/>
  </r>
  <r>
    <n v="799"/>
    <s v="Reid-Day"/>
    <s v="Devolved tertiary time-frame"/>
    <n v="84500"/>
    <n v="73522"/>
    <n v="87.008284023668637"/>
    <x v="0"/>
    <x v="516"/>
    <x v="787"/>
    <x v="4"/>
    <s v="GBP"/>
    <n v="1454133600"/>
    <n v="1454479200"/>
    <x v="722"/>
    <d v="2016-02-03T06:00:00"/>
    <b v="0"/>
    <b v="0"/>
    <x v="3"/>
    <x v="3"/>
    <x v="3"/>
  </r>
  <r>
    <n v="800"/>
    <s v="Wallace LLC"/>
    <s v="Centralized regional function"/>
    <n v="100"/>
    <n v="1"/>
    <n v="1"/>
    <x v="0"/>
    <x v="49"/>
    <x v="100"/>
    <x v="5"/>
    <s v="CHF"/>
    <n v="1434085200"/>
    <n v="1434430800"/>
    <x v="139"/>
    <d v="2015-06-16T05:00:00"/>
    <b v="0"/>
    <b v="0"/>
    <x v="1"/>
    <x v="1"/>
    <x v="1"/>
  </r>
  <r>
    <n v="801"/>
    <s v="Olson-Bishop"/>
    <s v="User-friendly high-level initiative"/>
    <n v="2300"/>
    <n v="4667"/>
    <n v="202.9130434782609"/>
    <x v="1"/>
    <x v="88"/>
    <x v="788"/>
    <x v="1"/>
    <s v="USD"/>
    <n v="1577772000"/>
    <n v="1579672800"/>
    <x v="723"/>
    <d v="2020-01-22T06:00: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x v="23"/>
    <x v="789"/>
    <x v="1"/>
    <s v="USD"/>
    <n v="1562216400"/>
    <n v="1562389200"/>
    <x v="704"/>
    <d v="2019-07-06T05:00:00"/>
    <b v="0"/>
    <b v="0"/>
    <x v="14"/>
    <x v="7"/>
    <x v="14"/>
  </r>
  <r>
    <n v="803"/>
    <s v="Perez, Brown and Meyers"/>
    <s v="Stand-alone background customer loyalty"/>
    <n v="6100"/>
    <n v="6527"/>
    <n v="107"/>
    <x v="1"/>
    <x v="517"/>
    <x v="790"/>
    <x v="1"/>
    <s v="USD"/>
    <n v="1548568800"/>
    <n v="1551506400"/>
    <x v="724"/>
    <d v="2019-03-02T06:00:00"/>
    <b v="0"/>
    <b v="0"/>
    <x v="3"/>
    <x v="3"/>
    <x v="3"/>
  </r>
  <r>
    <n v="804"/>
    <s v="English-Mccullough"/>
    <s v="Business-focused discrete software"/>
    <n v="2600"/>
    <n v="6987"/>
    <n v="268.73076923076923"/>
    <x v="1"/>
    <x v="205"/>
    <x v="791"/>
    <x v="1"/>
    <s v="USD"/>
    <n v="1514872800"/>
    <n v="1516600800"/>
    <x v="725"/>
    <d v="2018-01-22T06:00:00"/>
    <b v="0"/>
    <b v="0"/>
    <x v="1"/>
    <x v="1"/>
    <x v="1"/>
  </r>
  <r>
    <n v="805"/>
    <s v="Smith-Nguyen"/>
    <s v="Advanced intermediate Graphic Interface"/>
    <n v="9700"/>
    <n v="4932"/>
    <n v="50.845360824742272"/>
    <x v="0"/>
    <x v="109"/>
    <x v="792"/>
    <x v="2"/>
    <s v="AUD"/>
    <n v="1416031200"/>
    <n v="1420437600"/>
    <x v="660"/>
    <d v="2015-01-05T06:00:00"/>
    <b v="0"/>
    <b v="0"/>
    <x v="4"/>
    <x v="4"/>
    <x v="4"/>
  </r>
  <r>
    <n v="806"/>
    <s v="Harmon-Madden"/>
    <s v="Adaptive holistic hub"/>
    <n v="700"/>
    <n v="8262"/>
    <n v="1180.2857142857142"/>
    <x v="1"/>
    <x v="70"/>
    <x v="793"/>
    <x v="1"/>
    <s v="USD"/>
    <n v="1330927200"/>
    <n v="1332997200"/>
    <x v="726"/>
    <d v="2012-03-29T05:00:00"/>
    <b v="0"/>
    <b v="1"/>
    <x v="6"/>
    <x v="4"/>
    <x v="6"/>
  </r>
  <r>
    <n v="807"/>
    <s v="Walker-Taylor"/>
    <s v="Automated uniform concept"/>
    <n v="700"/>
    <n v="1848"/>
    <n v="264"/>
    <x v="1"/>
    <x v="177"/>
    <x v="794"/>
    <x v="1"/>
    <s v="USD"/>
    <n v="1571115600"/>
    <n v="1574920800"/>
    <x v="727"/>
    <d v="2019-11-28T06:00: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x v="161"/>
    <x v="795"/>
    <x v="1"/>
    <s v="USD"/>
    <n v="1463461200"/>
    <n v="1464930000"/>
    <x v="728"/>
    <d v="2016-06-03T05:00:00"/>
    <b v="0"/>
    <b v="0"/>
    <x v="0"/>
    <x v="0"/>
    <x v="0"/>
  </r>
  <r>
    <n v="809"/>
    <s v="Williams and Sons"/>
    <s v="Public-key bottom-line algorithm"/>
    <n v="140800"/>
    <n v="88536"/>
    <n v="62.880681818181813"/>
    <x v="0"/>
    <x v="518"/>
    <x v="796"/>
    <x v="5"/>
    <s v="CHF"/>
    <n v="1344920400"/>
    <n v="1345006800"/>
    <x v="729"/>
    <d v="2012-08-15T05:00:00"/>
    <b v="0"/>
    <b v="0"/>
    <x v="4"/>
    <x v="4"/>
    <x v="4"/>
  </r>
  <r>
    <n v="810"/>
    <s v="Ball-Fisher"/>
    <s v="Multi-layered intangible instruction set"/>
    <n v="6400"/>
    <n v="12360"/>
    <n v="193.125"/>
    <x v="1"/>
    <x v="394"/>
    <x v="797"/>
    <x v="1"/>
    <s v="USD"/>
    <n v="1511848800"/>
    <n v="1512712800"/>
    <x v="730"/>
    <d v="2017-12-08T06:00: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x v="89"/>
    <x v="798"/>
    <x v="1"/>
    <s v="USD"/>
    <n v="1452319200"/>
    <n v="1452492000"/>
    <x v="731"/>
    <d v="2016-01-11T06:00:00"/>
    <b v="0"/>
    <b v="1"/>
    <x v="11"/>
    <x v="6"/>
    <x v="11"/>
  </r>
  <r>
    <n v="812"/>
    <s v="Landry Group"/>
    <s v="Expanded value-added hardware"/>
    <n v="59700"/>
    <n v="134640"/>
    <n v="225.52763819095478"/>
    <x v="1"/>
    <x v="519"/>
    <x v="799"/>
    <x v="0"/>
    <s v="CAD"/>
    <n v="1523854800"/>
    <n v="1524286800"/>
    <x v="78"/>
    <d v="2018-04-21T05:00:00"/>
    <b v="0"/>
    <b v="0"/>
    <x v="9"/>
    <x v="5"/>
    <x v="9"/>
  </r>
  <r>
    <n v="813"/>
    <s v="Buckley Group"/>
    <s v="Diverse high-level attitude"/>
    <n v="3200"/>
    <n v="7661"/>
    <n v="239.40625"/>
    <x v="1"/>
    <x v="520"/>
    <x v="800"/>
    <x v="1"/>
    <s v="USD"/>
    <n v="1346043600"/>
    <n v="1346907600"/>
    <x v="732"/>
    <d v="2012-09-06T05:00:00"/>
    <b v="0"/>
    <b v="0"/>
    <x v="11"/>
    <x v="6"/>
    <x v="11"/>
  </r>
  <r>
    <n v="814"/>
    <s v="Vincent PLC"/>
    <s v="Visionary 24hour analyzer"/>
    <n v="3200"/>
    <n v="2950"/>
    <n v="92.1875"/>
    <x v="0"/>
    <x v="521"/>
    <x v="801"/>
    <x v="3"/>
    <s v="DKK"/>
    <n v="1464325200"/>
    <n v="1464498000"/>
    <x v="733"/>
    <d v="2016-05-29T05:00: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x v="236"/>
    <x v="802"/>
    <x v="0"/>
    <s v="CAD"/>
    <n v="1511935200"/>
    <n v="1514181600"/>
    <x v="734"/>
    <d v="2017-12-25T06:00: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x v="221"/>
    <x v="803"/>
    <x v="1"/>
    <s v="USD"/>
    <n v="1392012000"/>
    <n v="1392184800"/>
    <x v="406"/>
    <d v="2014-02-12T06:00:00"/>
    <b v="1"/>
    <b v="1"/>
    <x v="3"/>
    <x v="3"/>
    <x v="3"/>
  </r>
  <r>
    <n v="817"/>
    <s v="Alvarez-Bauer"/>
    <s v="Front-line intermediate moderator"/>
    <n v="51300"/>
    <n v="189192"/>
    <n v="368.79532163742692"/>
    <x v="1"/>
    <x v="522"/>
    <x v="804"/>
    <x v="6"/>
    <s v="EUR"/>
    <n v="1556946000"/>
    <n v="1559365200"/>
    <x v="735"/>
    <d v="2019-06-01T05:00:00"/>
    <b v="0"/>
    <b v="1"/>
    <x v="9"/>
    <x v="5"/>
    <x v="9"/>
  </r>
  <r>
    <n v="818"/>
    <s v="Martinez LLC"/>
    <s v="Automated local secured line"/>
    <n v="700"/>
    <n v="7664"/>
    <n v="1094.8571428571429"/>
    <x v="1"/>
    <x v="464"/>
    <x v="805"/>
    <x v="1"/>
    <s v="USD"/>
    <n v="1548050400"/>
    <n v="1549173600"/>
    <x v="736"/>
    <d v="2019-02-03T06:00:00"/>
    <b v="0"/>
    <b v="1"/>
    <x v="3"/>
    <x v="3"/>
    <x v="3"/>
  </r>
  <r>
    <n v="819"/>
    <s v="Buck-Khan"/>
    <s v="Integrated bandwidth-monitored alliance"/>
    <n v="8900"/>
    <n v="4509"/>
    <n v="50.662921348314605"/>
    <x v="0"/>
    <x v="523"/>
    <x v="806"/>
    <x v="1"/>
    <s v="USD"/>
    <n v="1353736800"/>
    <n v="1355032800"/>
    <x v="737"/>
    <d v="2012-12-09T06:00:00"/>
    <b v="1"/>
    <b v="0"/>
    <x v="11"/>
    <x v="6"/>
    <x v="11"/>
  </r>
  <r>
    <n v="820"/>
    <s v="Valdez, Williams and Meyer"/>
    <s v="Cross-group heuristic forecast"/>
    <n v="1500"/>
    <n v="12009"/>
    <n v="800.6"/>
    <x v="1"/>
    <x v="524"/>
    <x v="807"/>
    <x v="4"/>
    <s v="GBP"/>
    <n v="1532840400"/>
    <n v="1533963600"/>
    <x v="192"/>
    <d v="2018-08-11T05:00:00"/>
    <b v="0"/>
    <b v="1"/>
    <x v="1"/>
    <x v="1"/>
    <x v="1"/>
  </r>
  <r>
    <n v="821"/>
    <s v="Alvarez-Andrews"/>
    <s v="Extended impactful secured line"/>
    <n v="4900"/>
    <n v="14273"/>
    <n v="291.28571428571428"/>
    <x v="1"/>
    <x v="155"/>
    <x v="808"/>
    <x v="1"/>
    <s v="USD"/>
    <n v="1488261600"/>
    <n v="1489381200"/>
    <x v="738"/>
    <d v="2017-03-13T05:00:00"/>
    <b v="0"/>
    <b v="0"/>
    <x v="4"/>
    <x v="4"/>
    <x v="4"/>
  </r>
  <r>
    <n v="822"/>
    <s v="Stewart and Sons"/>
    <s v="Distributed optimizing protocol"/>
    <n v="54000"/>
    <n v="188982"/>
    <n v="349.9666666666667"/>
    <x v="1"/>
    <x v="525"/>
    <x v="809"/>
    <x v="1"/>
    <s v="USD"/>
    <n v="1393567200"/>
    <n v="1395032400"/>
    <x v="739"/>
    <d v="2014-03-17T05:00:00"/>
    <b v="0"/>
    <b v="0"/>
    <x v="1"/>
    <x v="1"/>
    <x v="1"/>
  </r>
  <r>
    <n v="823"/>
    <s v="Dyer Inc"/>
    <s v="Secured well-modulated system engine"/>
    <n v="4100"/>
    <n v="14640"/>
    <n v="357.07317073170731"/>
    <x v="1"/>
    <x v="526"/>
    <x v="810"/>
    <x v="1"/>
    <s v="USD"/>
    <n v="1410325200"/>
    <n v="1412485200"/>
    <x v="613"/>
    <d v="2014-10-05T05:00: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x v="527"/>
    <x v="811"/>
    <x v="1"/>
    <s v="USD"/>
    <n v="1276923600"/>
    <n v="1279688400"/>
    <x v="740"/>
    <d v="2010-07-21T05:00:00"/>
    <b v="0"/>
    <b v="1"/>
    <x v="9"/>
    <x v="5"/>
    <x v="9"/>
  </r>
  <r>
    <n v="825"/>
    <s v="Solomon PLC"/>
    <s v="Open-architected 24/7 infrastructure"/>
    <n v="3600"/>
    <n v="13950"/>
    <n v="387.5"/>
    <x v="1"/>
    <x v="144"/>
    <x v="812"/>
    <x v="4"/>
    <s v="GBP"/>
    <n v="1500958800"/>
    <n v="1501995600"/>
    <x v="145"/>
    <d v="2017-08-06T05:00: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x v="346"/>
    <x v="813"/>
    <x v="1"/>
    <s v="USD"/>
    <n v="1292220000"/>
    <n v="1294639200"/>
    <x v="741"/>
    <d v="2011-01-10T06:00: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x v="172"/>
    <x v="814"/>
    <x v="2"/>
    <s v="AUD"/>
    <n v="1304398800"/>
    <n v="1305435600"/>
    <x v="742"/>
    <d v="2011-05-15T05:00:00"/>
    <b v="0"/>
    <b v="1"/>
    <x v="6"/>
    <x v="4"/>
    <x v="6"/>
  </r>
  <r>
    <n v="828"/>
    <s v="Munoz, Cherry and Bell"/>
    <s v="Cross-platform reciprocal budgetary management"/>
    <n v="7100"/>
    <n v="4899"/>
    <n v="69"/>
    <x v="0"/>
    <x v="131"/>
    <x v="815"/>
    <x v="1"/>
    <s v="USD"/>
    <n v="1535432400"/>
    <n v="1537592400"/>
    <x v="202"/>
    <d v="2018-09-22T05:00:00"/>
    <b v="0"/>
    <b v="0"/>
    <x v="3"/>
    <x v="3"/>
    <x v="3"/>
  </r>
  <r>
    <n v="829"/>
    <s v="Baker-Higgins"/>
    <s v="Vision-oriented scalable portal"/>
    <n v="9600"/>
    <n v="4929"/>
    <n v="51.34375"/>
    <x v="0"/>
    <x v="110"/>
    <x v="816"/>
    <x v="1"/>
    <s v="USD"/>
    <n v="1433826000"/>
    <n v="1435122000"/>
    <x v="743"/>
    <d v="2015-06-24T05:00: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x v="528"/>
    <x v="817"/>
    <x v="1"/>
    <s v="USD"/>
    <n v="1514959200"/>
    <n v="1520056800"/>
    <x v="744"/>
    <d v="2018-03-03T06:00:00"/>
    <b v="0"/>
    <b v="0"/>
    <x v="3"/>
    <x v="3"/>
    <x v="3"/>
  </r>
  <r>
    <n v="831"/>
    <s v="Ward PLC"/>
    <s v="Front-line bottom-line Graphic Interface"/>
    <n v="97100"/>
    <n v="105817"/>
    <n v="108.97734294541709"/>
    <x v="1"/>
    <x v="529"/>
    <x v="818"/>
    <x v="1"/>
    <s v="USD"/>
    <n v="1332738000"/>
    <n v="1335675600"/>
    <x v="745"/>
    <d v="2012-04-29T05:00: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x v="265"/>
    <x v="819"/>
    <x v="3"/>
    <s v="DKK"/>
    <n v="1445490000"/>
    <n v="1448431200"/>
    <x v="746"/>
    <d v="2015-11-25T06:00: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x v="34"/>
    <x v="820"/>
    <x v="3"/>
    <s v="DKK"/>
    <n v="1297663200"/>
    <n v="1298613600"/>
    <x v="747"/>
    <d v="2011-02-25T06:00: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x v="530"/>
    <x v="821"/>
    <x v="1"/>
    <s v="USD"/>
    <n v="1371963600"/>
    <n v="1372482000"/>
    <x v="362"/>
    <d v="2013-06-29T05:00:00"/>
    <b v="0"/>
    <b v="0"/>
    <x v="3"/>
    <x v="3"/>
    <x v="3"/>
  </r>
  <r>
    <n v="835"/>
    <s v="Hodges, Smith and Kelly"/>
    <s v="Future-proofed 24hour model"/>
    <n v="86200"/>
    <n v="77355"/>
    <n v="89.738979118329468"/>
    <x v="0"/>
    <x v="531"/>
    <x v="822"/>
    <x v="1"/>
    <s v="USD"/>
    <n v="1425103200"/>
    <n v="1425621600"/>
    <x v="748"/>
    <d v="2015-03-06T06:00:00"/>
    <b v="0"/>
    <b v="0"/>
    <x v="2"/>
    <x v="2"/>
    <x v="2"/>
  </r>
  <r>
    <n v="836"/>
    <s v="Macias Inc"/>
    <s v="Optimized didactic intranet"/>
    <n v="8100"/>
    <n v="6086"/>
    <n v="75.135802469135797"/>
    <x v="0"/>
    <x v="115"/>
    <x v="823"/>
    <x v="1"/>
    <s v="USD"/>
    <n v="1265349600"/>
    <n v="1266300000"/>
    <x v="749"/>
    <d v="2010-02-16T06:00:00"/>
    <b v="0"/>
    <b v="0"/>
    <x v="7"/>
    <x v="1"/>
    <x v="7"/>
  </r>
  <r>
    <n v="837"/>
    <s v="Cook-Ortiz"/>
    <s v="Right-sized dedicated standardization"/>
    <n v="17700"/>
    <n v="150960"/>
    <n v="852.88135593220341"/>
    <x v="1"/>
    <x v="532"/>
    <x v="824"/>
    <x v="1"/>
    <s v="USD"/>
    <n v="1301202000"/>
    <n v="1305867600"/>
    <x v="643"/>
    <d v="2011-05-20T05:00:00"/>
    <b v="0"/>
    <b v="0"/>
    <x v="17"/>
    <x v="1"/>
    <x v="17"/>
  </r>
  <r>
    <n v="838"/>
    <s v="Jordan-Fischer"/>
    <s v="Vision-oriented high-level extranet"/>
    <n v="6400"/>
    <n v="8890"/>
    <n v="138.90625"/>
    <x v="1"/>
    <x v="210"/>
    <x v="825"/>
    <x v="1"/>
    <s v="USD"/>
    <n v="1538024400"/>
    <n v="1538802000"/>
    <x v="750"/>
    <d v="2018-10-06T05:00:00"/>
    <b v="0"/>
    <b v="0"/>
    <x v="3"/>
    <x v="3"/>
    <x v="3"/>
  </r>
  <r>
    <n v="839"/>
    <s v="Pierce-Ramirez"/>
    <s v="Organized scalable initiative"/>
    <n v="7700"/>
    <n v="14644"/>
    <n v="190.18181818181819"/>
    <x v="1"/>
    <x v="144"/>
    <x v="826"/>
    <x v="1"/>
    <s v="USD"/>
    <n v="1395032400"/>
    <n v="1398920400"/>
    <x v="751"/>
    <d v="2014-05-01T05:00:00"/>
    <b v="0"/>
    <b v="1"/>
    <x v="4"/>
    <x v="4"/>
    <x v="4"/>
  </r>
  <r>
    <n v="840"/>
    <s v="Howell and Sons"/>
    <s v="Enhanced regional moderator"/>
    <n v="116300"/>
    <n v="116583"/>
    <n v="100.24333619948409"/>
    <x v="1"/>
    <x v="533"/>
    <x v="827"/>
    <x v="1"/>
    <s v="USD"/>
    <n v="1405486800"/>
    <n v="1405659600"/>
    <x v="752"/>
    <d v="2014-07-18T05:00: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x v="287"/>
    <x v="828"/>
    <x v="1"/>
    <s v="USD"/>
    <n v="1455861600"/>
    <n v="1457244000"/>
    <x v="753"/>
    <d v="2016-03-06T06:00: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x v="227"/>
    <x v="829"/>
    <x v="6"/>
    <s v="EUR"/>
    <n v="1529038800"/>
    <n v="1529298000"/>
    <x v="754"/>
    <d v="2018-06-18T05:00: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x v="254"/>
    <x v="830"/>
    <x v="1"/>
    <s v="USD"/>
    <n v="1535259600"/>
    <n v="1535778000"/>
    <x v="755"/>
    <d v="2018-09-01T05:00:00"/>
    <b v="0"/>
    <b v="0"/>
    <x v="14"/>
    <x v="7"/>
    <x v="14"/>
  </r>
  <r>
    <n v="844"/>
    <s v="Rodriguez-Hansen"/>
    <s v="Intuitive cohesive groupware"/>
    <n v="8800"/>
    <n v="8747"/>
    <n v="99.39772727272728"/>
    <x v="3"/>
    <x v="115"/>
    <x v="831"/>
    <x v="1"/>
    <s v="USD"/>
    <n v="1327212000"/>
    <n v="1327471200"/>
    <x v="756"/>
    <d v="2012-01-25T06:00:00"/>
    <b v="0"/>
    <b v="0"/>
    <x v="4"/>
    <x v="4"/>
    <x v="4"/>
  </r>
  <r>
    <n v="845"/>
    <s v="Williams LLC"/>
    <s v="Up-sized high-level access"/>
    <n v="69900"/>
    <n v="138087"/>
    <n v="197.54935622317598"/>
    <x v="1"/>
    <x v="534"/>
    <x v="832"/>
    <x v="4"/>
    <s v="GBP"/>
    <n v="1526360400"/>
    <n v="1529557200"/>
    <x v="757"/>
    <d v="2018-06-21T05:00:00"/>
    <b v="0"/>
    <b v="0"/>
    <x v="2"/>
    <x v="2"/>
    <x v="2"/>
  </r>
  <r>
    <n v="846"/>
    <s v="Cooper, Stanley and Bryant"/>
    <s v="Phased empowering success"/>
    <n v="1000"/>
    <n v="5085"/>
    <n v="508.5"/>
    <x v="1"/>
    <x v="44"/>
    <x v="833"/>
    <x v="1"/>
    <s v="USD"/>
    <n v="1532149200"/>
    <n v="1535259600"/>
    <x v="758"/>
    <d v="2018-08-26T05:00: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x v="460"/>
    <x v="834"/>
    <x v="1"/>
    <s v="USD"/>
    <n v="1515304800"/>
    <n v="1515564000"/>
    <x v="759"/>
    <d v="2018-01-10T06:00:00"/>
    <b v="0"/>
    <b v="0"/>
    <x v="0"/>
    <x v="0"/>
    <x v="0"/>
  </r>
  <r>
    <n v="848"/>
    <s v="Cole, Salazar and Moreno"/>
    <s v="Robust motivating orchestration"/>
    <n v="3200"/>
    <n v="10831"/>
    <n v="338.46875"/>
    <x v="1"/>
    <x v="535"/>
    <x v="835"/>
    <x v="1"/>
    <s v="USD"/>
    <n v="1276318800"/>
    <n v="1277096400"/>
    <x v="760"/>
    <d v="2010-06-21T05:00:00"/>
    <b v="0"/>
    <b v="0"/>
    <x v="6"/>
    <x v="4"/>
    <x v="6"/>
  </r>
  <r>
    <n v="849"/>
    <s v="Jones-Ryan"/>
    <s v="Vision-oriented uniform instruction set"/>
    <n v="6700"/>
    <n v="8917"/>
    <n v="133.08955223880596"/>
    <x v="1"/>
    <x v="253"/>
    <x v="836"/>
    <x v="1"/>
    <s v="USD"/>
    <n v="1328767200"/>
    <n v="1329026400"/>
    <x v="761"/>
    <d v="2012-02-12T06:00:00"/>
    <b v="0"/>
    <b v="1"/>
    <x v="7"/>
    <x v="1"/>
    <x v="7"/>
  </r>
  <r>
    <n v="850"/>
    <s v="Hood, Perez and Meadows"/>
    <s v="Cross-group upward-trending hierarchy"/>
    <n v="100"/>
    <n v="1"/>
    <n v="1"/>
    <x v="0"/>
    <x v="49"/>
    <x v="100"/>
    <x v="1"/>
    <s v="USD"/>
    <n v="1321682400"/>
    <n v="1322978400"/>
    <x v="762"/>
    <d v="2011-12-04T06:00: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x v="415"/>
    <x v="837"/>
    <x v="1"/>
    <s v="USD"/>
    <n v="1335934800"/>
    <n v="1338786000"/>
    <x v="444"/>
    <d v="2012-06-04T05:00:00"/>
    <b v="0"/>
    <b v="0"/>
    <x v="5"/>
    <x v="1"/>
    <x v="5"/>
  </r>
  <r>
    <n v="852"/>
    <s v="Brady Ltd"/>
    <s v="Open-source reciprocal standardization"/>
    <n v="4900"/>
    <n v="2505"/>
    <n v="51.122448979591837"/>
    <x v="0"/>
    <x v="249"/>
    <x v="838"/>
    <x v="1"/>
    <s v="USD"/>
    <n v="1310792400"/>
    <n v="1311656400"/>
    <x v="763"/>
    <d v="2011-07-26T05:00:00"/>
    <b v="0"/>
    <b v="1"/>
    <x v="11"/>
    <x v="6"/>
    <x v="11"/>
  </r>
  <r>
    <n v="853"/>
    <s v="Collier LLC"/>
    <s v="Secured well-modulated projection"/>
    <n v="17100"/>
    <n v="111502"/>
    <n v="652.05847953216369"/>
    <x v="1"/>
    <x v="50"/>
    <x v="839"/>
    <x v="0"/>
    <s v="CAD"/>
    <n v="1308546000"/>
    <n v="1308978000"/>
    <x v="764"/>
    <d v="2011-06-25T05:00: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x v="536"/>
    <x v="840"/>
    <x v="0"/>
    <s v="CAD"/>
    <n v="1574056800"/>
    <n v="1576389600"/>
    <x v="765"/>
    <d v="2019-12-15T06:00:00"/>
    <b v="0"/>
    <b v="0"/>
    <x v="13"/>
    <x v="5"/>
    <x v="13"/>
  </r>
  <r>
    <n v="855"/>
    <s v="Moses-Terry"/>
    <s v="Horizontal clear-thinking framework"/>
    <n v="23400"/>
    <n v="23956"/>
    <n v="102.37606837606839"/>
    <x v="1"/>
    <x v="15"/>
    <x v="841"/>
    <x v="2"/>
    <s v="AUD"/>
    <n v="1308373200"/>
    <n v="1311051600"/>
    <x v="766"/>
    <d v="2011-07-19T05:00:00"/>
    <b v="0"/>
    <b v="0"/>
    <x v="3"/>
    <x v="3"/>
    <x v="3"/>
  </r>
  <r>
    <n v="856"/>
    <s v="Williams and Sons"/>
    <s v="Profound composite core"/>
    <n v="2400"/>
    <n v="8558"/>
    <n v="356.58333333333331"/>
    <x v="1"/>
    <x v="1"/>
    <x v="842"/>
    <x v="1"/>
    <s v="USD"/>
    <n v="1335243600"/>
    <n v="1336712400"/>
    <x v="767"/>
    <d v="2012-05-11T05:00: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x v="537"/>
    <x v="843"/>
    <x v="5"/>
    <s v="CHF"/>
    <n v="1328421600"/>
    <n v="1330408800"/>
    <x v="768"/>
    <d v="2012-02-28T06:00: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x v="164"/>
    <x v="844"/>
    <x v="1"/>
    <s v="USD"/>
    <n v="1524286800"/>
    <n v="1524891600"/>
    <x v="769"/>
    <d v="2018-04-28T05:00:00"/>
    <b v="1"/>
    <b v="0"/>
    <x v="0"/>
    <x v="0"/>
    <x v="0"/>
  </r>
  <r>
    <n v="859"/>
    <s v="Martinez Ltd"/>
    <s v="Multi-layered upward-trending groupware"/>
    <n v="7300"/>
    <n v="2594"/>
    <n v="35.534246575342465"/>
    <x v="0"/>
    <x v="377"/>
    <x v="845"/>
    <x v="1"/>
    <s v="USD"/>
    <n v="1362117600"/>
    <n v="1363669200"/>
    <x v="770"/>
    <d v="2013-03-19T05:00:00"/>
    <b v="0"/>
    <b v="1"/>
    <x v="3"/>
    <x v="3"/>
    <x v="3"/>
  </r>
  <r>
    <n v="860"/>
    <s v="Lee PLC"/>
    <s v="Re-contextualized leadingedge firmware"/>
    <n v="2000"/>
    <n v="5033"/>
    <n v="251.65"/>
    <x v="1"/>
    <x v="167"/>
    <x v="846"/>
    <x v="1"/>
    <s v="USD"/>
    <n v="1550556000"/>
    <n v="1551420000"/>
    <x v="771"/>
    <d v="2019-03-01T06:00: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x v="25"/>
    <x v="847"/>
    <x v="1"/>
    <s v="USD"/>
    <n v="1269147600"/>
    <n v="1269838800"/>
    <x v="772"/>
    <d v="2010-03-29T05:00:00"/>
    <b v="0"/>
    <b v="0"/>
    <x v="3"/>
    <x v="3"/>
    <x v="3"/>
  </r>
  <r>
    <n v="862"/>
    <s v="Lewis and Sons"/>
    <s v="Profound disintermediate open system"/>
    <n v="3500"/>
    <n v="6560"/>
    <n v="187.42857142857144"/>
    <x v="1"/>
    <x v="72"/>
    <x v="848"/>
    <x v="1"/>
    <s v="USD"/>
    <n v="1312174800"/>
    <n v="1312520400"/>
    <x v="773"/>
    <d v="2011-08-05T05:00:00"/>
    <b v="0"/>
    <b v="0"/>
    <x v="3"/>
    <x v="3"/>
    <x v="3"/>
  </r>
  <r>
    <n v="863"/>
    <s v="Davis-Johnson"/>
    <s v="Automated reciprocal protocol"/>
    <n v="1400"/>
    <n v="5415"/>
    <n v="386.78571428571428"/>
    <x v="1"/>
    <x v="538"/>
    <x v="849"/>
    <x v="1"/>
    <s v="USD"/>
    <n v="1434517200"/>
    <n v="1436504400"/>
    <x v="774"/>
    <d v="2015-07-10T05:00:00"/>
    <b v="0"/>
    <b v="1"/>
    <x v="19"/>
    <x v="4"/>
    <x v="19"/>
  </r>
  <r>
    <n v="864"/>
    <s v="Stevenson-Thompson"/>
    <s v="Automated static workforce"/>
    <n v="4200"/>
    <n v="14577"/>
    <n v="347.07142857142856"/>
    <x v="1"/>
    <x v="503"/>
    <x v="850"/>
    <x v="1"/>
    <s v="USD"/>
    <n v="1471582800"/>
    <n v="1472014800"/>
    <x v="775"/>
    <d v="2016-08-24T05:00: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x v="539"/>
    <x v="851"/>
    <x v="1"/>
    <s v="USD"/>
    <n v="1410757200"/>
    <n v="1411534800"/>
    <x v="776"/>
    <d v="2014-09-24T05:00:00"/>
    <b v="0"/>
    <b v="0"/>
    <x v="3"/>
    <x v="3"/>
    <x v="3"/>
  </r>
  <r>
    <n v="866"/>
    <s v="Jackson-Brown"/>
    <s v="Versatile 5thgeneration matrices"/>
    <n v="182800"/>
    <n v="79045"/>
    <n v="43.241247264770237"/>
    <x v="3"/>
    <x v="540"/>
    <x v="852"/>
    <x v="1"/>
    <s v="USD"/>
    <n v="1304830800"/>
    <n v="1304917200"/>
    <x v="777"/>
    <d v="2011-05-09T05:00: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x v="402"/>
    <x v="853"/>
    <x v="1"/>
    <s v="USD"/>
    <n v="1539061200"/>
    <n v="1539579600"/>
    <x v="778"/>
    <d v="2018-10-15T05:00: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x v="105"/>
    <x v="854"/>
    <x v="1"/>
    <s v="USD"/>
    <n v="1381554000"/>
    <n v="1382504400"/>
    <x v="779"/>
    <d v="2013-10-23T05:00:00"/>
    <b v="0"/>
    <b v="0"/>
    <x v="3"/>
    <x v="3"/>
    <x v="3"/>
  </r>
  <r>
    <n v="869"/>
    <s v="Brown-Williams"/>
    <s v="Multi-channeled responsive product"/>
    <n v="161900"/>
    <n v="38376"/>
    <n v="23.703520691785052"/>
    <x v="0"/>
    <x v="541"/>
    <x v="855"/>
    <x v="1"/>
    <s v="USD"/>
    <n v="1277096400"/>
    <n v="1278306000"/>
    <x v="780"/>
    <d v="2010-07-05T05:00:00"/>
    <b v="0"/>
    <b v="0"/>
    <x v="6"/>
    <x v="4"/>
    <x v="6"/>
  </r>
  <r>
    <n v="870"/>
    <s v="Hansen-Austin"/>
    <s v="Adaptive demand-driven encryption"/>
    <n v="7700"/>
    <n v="6920"/>
    <n v="89.870129870129873"/>
    <x v="0"/>
    <x v="246"/>
    <x v="856"/>
    <x v="1"/>
    <s v="USD"/>
    <n v="1440392400"/>
    <n v="1442552400"/>
    <x v="335"/>
    <d v="2015-09-18T05:00: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x v="542"/>
    <x v="857"/>
    <x v="1"/>
    <s v="USD"/>
    <n v="1509512400"/>
    <n v="1511071200"/>
    <x v="535"/>
    <d v="2017-11-19T06:00:00"/>
    <b v="0"/>
    <b v="1"/>
    <x v="3"/>
    <x v="3"/>
    <x v="3"/>
  </r>
  <r>
    <n v="872"/>
    <s v="Davis LLC"/>
    <s v="Compatible logistical paradigm"/>
    <n v="4700"/>
    <n v="7992"/>
    <n v="170.04255319148936"/>
    <x v="1"/>
    <x v="543"/>
    <x v="858"/>
    <x v="2"/>
    <s v="AUD"/>
    <n v="1535950800"/>
    <n v="1536382800"/>
    <x v="270"/>
    <d v="2018-09-08T05:00: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x v="544"/>
    <x v="859"/>
    <x v="1"/>
    <s v="USD"/>
    <n v="1389160800"/>
    <n v="1389592800"/>
    <x v="781"/>
    <d v="2014-01-13T06:00:00"/>
    <b v="0"/>
    <b v="0"/>
    <x v="14"/>
    <x v="7"/>
    <x v="14"/>
  </r>
  <r>
    <n v="874"/>
    <s v="Chung-Nguyen"/>
    <s v="Managed discrete parallelism"/>
    <n v="40200"/>
    <n v="139468"/>
    <n v="346.93532338308455"/>
    <x v="1"/>
    <x v="545"/>
    <x v="860"/>
    <x v="1"/>
    <s v="USD"/>
    <n v="1271998800"/>
    <n v="1275282000"/>
    <x v="782"/>
    <d v="2010-05-31T05:00:00"/>
    <b v="0"/>
    <b v="1"/>
    <x v="14"/>
    <x v="7"/>
    <x v="14"/>
  </r>
  <r>
    <n v="875"/>
    <s v="Mueller-Harmon"/>
    <s v="Implemented tangible approach"/>
    <n v="7900"/>
    <n v="5465"/>
    <n v="69.177215189873422"/>
    <x v="0"/>
    <x v="109"/>
    <x v="861"/>
    <x v="1"/>
    <s v="USD"/>
    <n v="1294898400"/>
    <n v="1294984800"/>
    <x v="783"/>
    <d v="2011-01-14T06:00: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x v="176"/>
    <x v="862"/>
    <x v="0"/>
    <s v="CAD"/>
    <n v="1559970000"/>
    <n v="1562043600"/>
    <x v="784"/>
    <d v="2019-07-02T05:00: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x v="546"/>
    <x v="863"/>
    <x v="1"/>
    <s v="USD"/>
    <n v="1469509200"/>
    <n v="1469595600"/>
    <x v="785"/>
    <d v="2016-07-27T05:00:00"/>
    <b v="0"/>
    <b v="0"/>
    <x v="0"/>
    <x v="0"/>
    <x v="0"/>
  </r>
  <r>
    <n v="878"/>
    <s v="Lutz Group"/>
    <s v="Enterprise-wide foreground paradigm"/>
    <n v="2700"/>
    <n v="1012"/>
    <n v="37.481481481481481"/>
    <x v="0"/>
    <x v="65"/>
    <x v="864"/>
    <x v="6"/>
    <s v="EUR"/>
    <n v="1579068000"/>
    <n v="1581141600"/>
    <x v="786"/>
    <d v="2020-02-08T06:00:00"/>
    <b v="0"/>
    <b v="0"/>
    <x v="16"/>
    <x v="1"/>
    <x v="16"/>
  </r>
  <r>
    <n v="879"/>
    <s v="Ortiz Inc"/>
    <s v="Stand-alone incremental parallelism"/>
    <n v="1000"/>
    <n v="5438"/>
    <n v="543.79999999999995"/>
    <x v="1"/>
    <x v="4"/>
    <x v="865"/>
    <x v="1"/>
    <s v="USD"/>
    <n v="1487743200"/>
    <n v="1488520800"/>
    <x v="787"/>
    <d v="2017-03-03T06:00: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x v="547"/>
    <x v="866"/>
    <x v="1"/>
    <s v="USD"/>
    <n v="1563685200"/>
    <n v="1563858000"/>
    <x v="788"/>
    <d v="2019-07-23T05:00:00"/>
    <b v="0"/>
    <b v="0"/>
    <x v="5"/>
    <x v="1"/>
    <x v="5"/>
  </r>
  <r>
    <n v="881"/>
    <s v="Charles Inc"/>
    <s v="Implemented object-oriented synergy"/>
    <n v="81300"/>
    <n v="31665"/>
    <n v="38.948339483394832"/>
    <x v="0"/>
    <x v="15"/>
    <x v="867"/>
    <x v="1"/>
    <s v="USD"/>
    <n v="1436418000"/>
    <n v="1438923600"/>
    <x v="330"/>
    <d v="2015-08-07T05:00:00"/>
    <b v="0"/>
    <b v="1"/>
    <x v="3"/>
    <x v="3"/>
    <x v="3"/>
  </r>
  <r>
    <n v="882"/>
    <s v="White-Rosario"/>
    <s v="Balanced demand-driven definition"/>
    <n v="800"/>
    <n v="2960"/>
    <n v="370"/>
    <x v="1"/>
    <x v="175"/>
    <x v="868"/>
    <x v="1"/>
    <s v="USD"/>
    <n v="1421820000"/>
    <n v="1422165600"/>
    <x v="789"/>
    <d v="2015-01-25T06:00: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x v="548"/>
    <x v="869"/>
    <x v="1"/>
    <s v="USD"/>
    <n v="1274763600"/>
    <n v="1277874000"/>
    <x v="790"/>
    <d v="2010-06-30T05:00:00"/>
    <b v="0"/>
    <b v="0"/>
    <x v="12"/>
    <x v="4"/>
    <x v="12"/>
  </r>
  <r>
    <n v="884"/>
    <s v="Strickland Group"/>
    <s v="Horizontal secondary interface"/>
    <n v="170800"/>
    <n v="109374"/>
    <n v="64.036299765807954"/>
    <x v="0"/>
    <x v="549"/>
    <x v="870"/>
    <x v="1"/>
    <s v="USD"/>
    <n v="1399179600"/>
    <n v="1399352400"/>
    <x v="791"/>
    <d v="2014-05-06T05:00:00"/>
    <b v="0"/>
    <b v="1"/>
    <x v="3"/>
    <x v="3"/>
    <x v="3"/>
  </r>
  <r>
    <n v="885"/>
    <s v="Lynch Ltd"/>
    <s v="Virtual analyzing collaboration"/>
    <n v="1800"/>
    <n v="2129"/>
    <n v="118.27777777777777"/>
    <x v="1"/>
    <x v="550"/>
    <x v="871"/>
    <x v="1"/>
    <s v="USD"/>
    <n v="1275800400"/>
    <n v="1279083600"/>
    <x v="792"/>
    <d v="2010-07-14T05:00:00"/>
    <b v="0"/>
    <b v="0"/>
    <x v="3"/>
    <x v="3"/>
    <x v="3"/>
  </r>
  <r>
    <n v="886"/>
    <s v="Sanders LLC"/>
    <s v="Multi-tiered explicit focus group"/>
    <n v="150600"/>
    <n v="127745"/>
    <n v="84.824037184594957"/>
    <x v="0"/>
    <x v="551"/>
    <x v="872"/>
    <x v="1"/>
    <s v="USD"/>
    <n v="1282798800"/>
    <n v="1284354000"/>
    <x v="793"/>
    <d v="2010-09-13T05:00:00"/>
    <b v="0"/>
    <b v="0"/>
    <x v="7"/>
    <x v="1"/>
    <x v="7"/>
  </r>
  <r>
    <n v="887"/>
    <s v="Cooper LLC"/>
    <s v="Multi-layered systematic knowledgebase"/>
    <n v="7800"/>
    <n v="2289"/>
    <n v="29.346153846153843"/>
    <x v="0"/>
    <x v="249"/>
    <x v="873"/>
    <x v="1"/>
    <s v="USD"/>
    <n v="1437109200"/>
    <n v="1441170000"/>
    <x v="794"/>
    <d v="2015-09-02T05:00:00"/>
    <b v="0"/>
    <b v="1"/>
    <x v="3"/>
    <x v="3"/>
    <x v="3"/>
  </r>
  <r>
    <n v="888"/>
    <s v="Palmer Ltd"/>
    <s v="Reverse-engineered uniform knowledge user"/>
    <n v="5800"/>
    <n v="12174"/>
    <n v="209.89655172413794"/>
    <x v="1"/>
    <x v="552"/>
    <x v="874"/>
    <x v="1"/>
    <s v="USD"/>
    <n v="1491886800"/>
    <n v="1493528400"/>
    <x v="795"/>
    <d v="2017-04-30T05:00:00"/>
    <b v="0"/>
    <b v="0"/>
    <x v="3"/>
    <x v="3"/>
    <x v="3"/>
  </r>
  <r>
    <n v="889"/>
    <s v="Santos Group"/>
    <s v="Secured dynamic capacity"/>
    <n v="5600"/>
    <n v="9508"/>
    <n v="169.78571428571431"/>
    <x v="1"/>
    <x v="393"/>
    <x v="875"/>
    <x v="1"/>
    <s v="USD"/>
    <n v="1394600400"/>
    <n v="1395205200"/>
    <x v="796"/>
    <d v="2014-03-19T05:00: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x v="553"/>
    <x v="876"/>
    <x v="1"/>
    <s v="USD"/>
    <n v="1561352400"/>
    <n v="1561438800"/>
    <x v="797"/>
    <d v="2019-06-25T05:00: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x v="34"/>
    <x v="877"/>
    <x v="0"/>
    <s v="CAD"/>
    <n v="1322892000"/>
    <n v="1326693600"/>
    <x v="798"/>
    <d v="2012-01-16T06:00: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x v="554"/>
    <x v="878"/>
    <x v="1"/>
    <s v="USD"/>
    <n v="1274418000"/>
    <n v="1277960400"/>
    <x v="799"/>
    <d v="2010-07-01T05:00:00"/>
    <b v="0"/>
    <b v="0"/>
    <x v="18"/>
    <x v="5"/>
    <x v="18"/>
  </r>
  <r>
    <n v="893"/>
    <s v="Collins-Martinez"/>
    <s v="Progressive grid-enabled website"/>
    <n v="8400"/>
    <n v="10770"/>
    <n v="128.21428571428572"/>
    <x v="1"/>
    <x v="134"/>
    <x v="879"/>
    <x v="6"/>
    <s v="EUR"/>
    <n v="1434344400"/>
    <n v="1434690000"/>
    <x v="800"/>
    <d v="2015-06-19T05:00:00"/>
    <b v="0"/>
    <b v="1"/>
    <x v="4"/>
    <x v="4"/>
    <x v="4"/>
  </r>
  <r>
    <n v="894"/>
    <s v="Barrett Inc"/>
    <s v="Organic cohesive neural-net"/>
    <n v="1700"/>
    <n v="3208"/>
    <n v="188.70588235294116"/>
    <x v="1"/>
    <x v="75"/>
    <x v="880"/>
    <x v="4"/>
    <s v="GBP"/>
    <n v="1373518800"/>
    <n v="1376110800"/>
    <x v="801"/>
    <d v="2013-08-10T05:00: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x v="37"/>
    <x v="881"/>
    <x v="1"/>
    <s v="USD"/>
    <n v="1517637600"/>
    <n v="1518415200"/>
    <x v="802"/>
    <d v="2018-02-12T06:00: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x v="555"/>
    <x v="882"/>
    <x v="2"/>
    <s v="AUD"/>
    <n v="1310619600"/>
    <n v="1310878800"/>
    <x v="803"/>
    <d v="2011-07-17T05:00:00"/>
    <b v="0"/>
    <b v="1"/>
    <x v="0"/>
    <x v="0"/>
    <x v="0"/>
  </r>
  <r>
    <n v="897"/>
    <s v="Berry-Cannon"/>
    <s v="Organized discrete encoding"/>
    <n v="8800"/>
    <n v="2437"/>
    <n v="27.693181818181817"/>
    <x v="0"/>
    <x v="11"/>
    <x v="883"/>
    <x v="1"/>
    <s v="USD"/>
    <n v="1556427600"/>
    <n v="1556600400"/>
    <x v="212"/>
    <d v="2019-04-30T05:00:00"/>
    <b v="0"/>
    <b v="0"/>
    <x v="3"/>
    <x v="3"/>
    <x v="3"/>
  </r>
  <r>
    <n v="898"/>
    <s v="Davis-Gonzalez"/>
    <s v="Balanced regional flexibility"/>
    <n v="179100"/>
    <n v="93991"/>
    <n v="52.479620323841424"/>
    <x v="0"/>
    <x v="556"/>
    <x v="884"/>
    <x v="1"/>
    <s v="USD"/>
    <n v="1576476000"/>
    <n v="1576994400"/>
    <x v="804"/>
    <d v="2019-12-22T06:00:00"/>
    <b v="0"/>
    <b v="0"/>
    <x v="4"/>
    <x v="4"/>
    <x v="4"/>
  </r>
  <r>
    <n v="899"/>
    <s v="Best-Young"/>
    <s v="Implemented multimedia time-frame"/>
    <n v="3100"/>
    <n v="12620"/>
    <n v="407.09677419354841"/>
    <x v="1"/>
    <x v="300"/>
    <x v="885"/>
    <x v="5"/>
    <s v="CHF"/>
    <n v="1381122000"/>
    <n v="1382677200"/>
    <x v="805"/>
    <d v="2013-10-25T05:00:00"/>
    <b v="0"/>
    <b v="0"/>
    <x v="17"/>
    <x v="1"/>
    <x v="17"/>
  </r>
  <r>
    <n v="900"/>
    <s v="Powers, Smith and Deleon"/>
    <s v="Enhanced uniform service-desk"/>
    <n v="100"/>
    <n v="2"/>
    <n v="2"/>
    <x v="0"/>
    <x v="49"/>
    <x v="50"/>
    <x v="1"/>
    <s v="USD"/>
    <n v="1411102800"/>
    <n v="1411189200"/>
    <x v="806"/>
    <d v="2014-09-20T05:00:00"/>
    <b v="0"/>
    <b v="1"/>
    <x v="2"/>
    <x v="2"/>
    <x v="2"/>
  </r>
  <r>
    <n v="901"/>
    <s v="Hogan Group"/>
    <s v="Versatile bottom-line definition"/>
    <n v="5600"/>
    <n v="8746"/>
    <n v="156.17857142857144"/>
    <x v="1"/>
    <x v="122"/>
    <x v="886"/>
    <x v="1"/>
    <s v="USD"/>
    <n v="1531803600"/>
    <n v="1534654800"/>
    <x v="807"/>
    <d v="2018-08-19T05:00:00"/>
    <b v="0"/>
    <b v="1"/>
    <x v="1"/>
    <x v="1"/>
    <x v="1"/>
  </r>
  <r>
    <n v="902"/>
    <s v="Wang, Silva and Byrd"/>
    <s v="Integrated bifurcated software"/>
    <n v="1400"/>
    <n v="3534"/>
    <n v="252.42857142857144"/>
    <x v="1"/>
    <x v="460"/>
    <x v="887"/>
    <x v="1"/>
    <s v="USD"/>
    <n v="1454133600"/>
    <n v="1457762400"/>
    <x v="722"/>
    <d v="2016-03-12T06:00: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x v="443"/>
    <x v="888"/>
    <x v="1"/>
    <s v="USD"/>
    <n v="1336194000"/>
    <n v="1337490000"/>
    <x v="477"/>
    <d v="2012-05-20T05:00: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x v="36"/>
    <x v="889"/>
    <x v="1"/>
    <s v="USD"/>
    <n v="1349326800"/>
    <n v="1349672400"/>
    <x v="259"/>
    <d v="2012-10-08T05:00:00"/>
    <b v="0"/>
    <b v="0"/>
    <x v="15"/>
    <x v="5"/>
    <x v="15"/>
  </r>
  <r>
    <n v="905"/>
    <s v="Haynes PLC"/>
    <s v="Re-engineered clear-thinking project"/>
    <n v="7900"/>
    <n v="12955"/>
    <n v="163.98734177215189"/>
    <x v="1"/>
    <x v="64"/>
    <x v="890"/>
    <x v="1"/>
    <s v="USD"/>
    <n v="1379566800"/>
    <n v="1379826000"/>
    <x v="9"/>
    <d v="2013-09-22T05:00:00"/>
    <b v="0"/>
    <b v="0"/>
    <x v="3"/>
    <x v="3"/>
    <x v="3"/>
  </r>
  <r>
    <n v="906"/>
    <s v="Hayes Group"/>
    <s v="Implemented even-keeled standardization"/>
    <n v="5500"/>
    <n v="8964"/>
    <n v="162.98181818181817"/>
    <x v="1"/>
    <x v="271"/>
    <x v="891"/>
    <x v="1"/>
    <s v="USD"/>
    <n v="1494651600"/>
    <n v="1497762000"/>
    <x v="808"/>
    <d v="2017-06-18T05:00: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x v="142"/>
    <x v="892"/>
    <x v="1"/>
    <s v="USD"/>
    <n v="1303880400"/>
    <n v="1304485200"/>
    <x v="809"/>
    <d v="2011-05-04T05:00:00"/>
    <b v="0"/>
    <b v="0"/>
    <x v="3"/>
    <x v="3"/>
    <x v="3"/>
  </r>
  <r>
    <n v="908"/>
    <s v="Bryant-Pope"/>
    <s v="Networked intangible help-desk"/>
    <n v="38200"/>
    <n v="121950"/>
    <n v="319.24083769633506"/>
    <x v="1"/>
    <x v="557"/>
    <x v="893"/>
    <x v="1"/>
    <s v="USD"/>
    <n v="1335934800"/>
    <n v="1336885200"/>
    <x v="444"/>
    <d v="2012-05-13T05:00: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x v="175"/>
    <x v="894"/>
    <x v="0"/>
    <s v="CAD"/>
    <n v="1528088400"/>
    <n v="1530421200"/>
    <x v="384"/>
    <d v="2018-07-01T05:00:00"/>
    <b v="0"/>
    <b v="1"/>
    <x v="3"/>
    <x v="3"/>
    <x v="3"/>
  </r>
  <r>
    <n v="910"/>
    <s v="King-Morris"/>
    <s v="Proactive incremental architecture"/>
    <n v="154500"/>
    <n v="30215"/>
    <n v="19.556634304207122"/>
    <x v="3"/>
    <x v="102"/>
    <x v="895"/>
    <x v="1"/>
    <s v="USD"/>
    <n v="1421906400"/>
    <n v="1421992800"/>
    <x v="810"/>
    <d v="2015-01-23T06:00: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x v="558"/>
    <x v="896"/>
    <x v="1"/>
    <s v="USD"/>
    <n v="1568005200"/>
    <n v="1568178000"/>
    <x v="811"/>
    <d v="2019-09-11T05:00:00"/>
    <b v="1"/>
    <b v="0"/>
    <x v="2"/>
    <x v="2"/>
    <x v="2"/>
  </r>
  <r>
    <n v="912"/>
    <s v="Sanchez-Parsons"/>
    <s v="Reduced bifurcated pricing structure"/>
    <n v="1800"/>
    <n v="14310"/>
    <n v="795"/>
    <x v="1"/>
    <x v="559"/>
    <x v="897"/>
    <x v="1"/>
    <s v="USD"/>
    <n v="1346821200"/>
    <n v="1347944400"/>
    <x v="812"/>
    <d v="2012-09-18T05:00:00"/>
    <b v="1"/>
    <b v="0"/>
    <x v="6"/>
    <x v="4"/>
    <x v="6"/>
  </r>
  <r>
    <n v="913"/>
    <s v="Rivera-Pearson"/>
    <s v="Re-engineered asymmetric challenge"/>
    <n v="70200"/>
    <n v="35536"/>
    <n v="50.621082621082621"/>
    <x v="0"/>
    <x v="560"/>
    <x v="898"/>
    <x v="2"/>
    <s v="AUD"/>
    <n v="1557637200"/>
    <n v="1558760400"/>
    <x v="813"/>
    <d v="2019-05-25T05:00: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x v="561"/>
    <x v="899"/>
    <x v="4"/>
    <s v="GBP"/>
    <n v="1375592400"/>
    <n v="1376629200"/>
    <x v="814"/>
    <d v="2013-08-16T05:00:00"/>
    <b v="0"/>
    <b v="0"/>
    <x v="3"/>
    <x v="3"/>
    <x v="3"/>
  </r>
  <r>
    <n v="915"/>
    <s v="Riggs Group"/>
    <s v="Configurable upward-trending solution"/>
    <n v="125900"/>
    <n v="195936"/>
    <n v="155.62827640984909"/>
    <x v="1"/>
    <x v="562"/>
    <x v="900"/>
    <x v="4"/>
    <s v="GBP"/>
    <n v="1503982800"/>
    <n v="1504760400"/>
    <x v="80"/>
    <d v="2017-09-07T05:00: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x v="550"/>
    <x v="901"/>
    <x v="1"/>
    <s v="USD"/>
    <n v="1418882400"/>
    <n v="1419660000"/>
    <x v="815"/>
    <d v="2014-12-27T06:00:00"/>
    <b v="0"/>
    <b v="0"/>
    <x v="14"/>
    <x v="7"/>
    <x v="14"/>
  </r>
  <r>
    <n v="917"/>
    <s v="Cooper Inc"/>
    <s v="Polarized discrete product"/>
    <n v="3600"/>
    <n v="2097"/>
    <n v="58.25"/>
    <x v="2"/>
    <x v="11"/>
    <x v="902"/>
    <x v="4"/>
    <s v="GBP"/>
    <n v="1309237200"/>
    <n v="1311310800"/>
    <x v="816"/>
    <d v="2011-07-22T05:00:00"/>
    <b v="0"/>
    <b v="1"/>
    <x v="12"/>
    <x v="4"/>
    <x v="12"/>
  </r>
  <r>
    <n v="918"/>
    <s v="Jones-Gonzalez"/>
    <s v="Seamless dynamic website"/>
    <n v="3800"/>
    <n v="9021"/>
    <n v="237.39473684210526"/>
    <x v="1"/>
    <x v="388"/>
    <x v="903"/>
    <x v="5"/>
    <s v="CHF"/>
    <n v="1343365200"/>
    <n v="1344315600"/>
    <x v="474"/>
    <d v="2012-08-07T05:00:00"/>
    <b v="0"/>
    <b v="0"/>
    <x v="15"/>
    <x v="5"/>
    <x v="15"/>
  </r>
  <r>
    <n v="919"/>
    <s v="Fox Ltd"/>
    <s v="Extended multimedia firmware"/>
    <n v="35600"/>
    <n v="20915"/>
    <n v="58.75"/>
    <x v="0"/>
    <x v="537"/>
    <x v="904"/>
    <x v="2"/>
    <s v="AUD"/>
    <n v="1507957200"/>
    <n v="1510725600"/>
    <x v="817"/>
    <d v="2017-11-15T06:00:00"/>
    <b v="0"/>
    <b v="1"/>
    <x v="3"/>
    <x v="3"/>
    <x v="3"/>
  </r>
  <r>
    <n v="920"/>
    <s v="Green, Murphy and Webb"/>
    <s v="Versatile directional project"/>
    <n v="5300"/>
    <n v="9676"/>
    <n v="182.56603773584905"/>
    <x v="1"/>
    <x v="563"/>
    <x v="905"/>
    <x v="1"/>
    <s v="USD"/>
    <n v="1549519200"/>
    <n v="1551247200"/>
    <x v="818"/>
    <d v="2019-02-27T06:00: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x v="63"/>
    <x v="906"/>
    <x v="1"/>
    <s v="USD"/>
    <n v="1329026400"/>
    <n v="1330236000"/>
    <x v="819"/>
    <d v="2012-02-26T06:00:00"/>
    <b v="0"/>
    <b v="0"/>
    <x v="2"/>
    <x v="2"/>
    <x v="2"/>
  </r>
  <r>
    <n v="922"/>
    <s v="Soto-Anthony"/>
    <s v="Ameliorated logistical capability"/>
    <n v="51400"/>
    <n v="90440"/>
    <n v="175.95330739299609"/>
    <x v="1"/>
    <x v="564"/>
    <x v="907"/>
    <x v="1"/>
    <s v="USD"/>
    <n v="1544335200"/>
    <n v="1545112800"/>
    <x v="609"/>
    <d v="2018-12-18T06:00:00"/>
    <b v="0"/>
    <b v="1"/>
    <x v="21"/>
    <x v="1"/>
    <x v="21"/>
  </r>
  <r>
    <n v="923"/>
    <s v="Wise and Sons"/>
    <s v="Sharable discrete definition"/>
    <n v="1700"/>
    <n v="4044"/>
    <n v="237.88235294117646"/>
    <x v="1"/>
    <x v="174"/>
    <x v="908"/>
    <x v="1"/>
    <s v="USD"/>
    <n v="1279083600"/>
    <n v="1279170000"/>
    <x v="547"/>
    <d v="2010-07-15T05:00:00"/>
    <b v="0"/>
    <b v="0"/>
    <x v="3"/>
    <x v="3"/>
    <x v="3"/>
  </r>
  <r>
    <n v="924"/>
    <s v="Butler-Barr"/>
    <s v="User-friendly next generation core"/>
    <n v="39400"/>
    <n v="192292"/>
    <n v="488.05076142131981"/>
    <x v="1"/>
    <x v="565"/>
    <x v="909"/>
    <x v="6"/>
    <s v="EUR"/>
    <n v="1572498000"/>
    <n v="1573452000"/>
    <x v="820"/>
    <d v="2019-11-11T06:00: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x v="167"/>
    <x v="910"/>
    <x v="1"/>
    <s v="USD"/>
    <n v="1506056400"/>
    <n v="1507093200"/>
    <x v="821"/>
    <d v="2017-10-04T05:00:00"/>
    <b v="0"/>
    <b v="0"/>
    <x v="3"/>
    <x v="3"/>
    <x v="3"/>
  </r>
  <r>
    <n v="926"/>
    <s v="Brown-Oliver"/>
    <s v="Synchronized cohesive encoding"/>
    <n v="8700"/>
    <n v="1577"/>
    <n v="18.126436781609197"/>
    <x v="0"/>
    <x v="27"/>
    <x v="911"/>
    <x v="1"/>
    <s v="USD"/>
    <n v="1463029200"/>
    <n v="1463374800"/>
    <x v="151"/>
    <d v="2016-05-16T05:00:00"/>
    <b v="0"/>
    <b v="0"/>
    <x v="0"/>
    <x v="0"/>
    <x v="0"/>
  </r>
  <r>
    <n v="927"/>
    <s v="Davis-Gardner"/>
    <s v="Synergistic dynamic utilization"/>
    <n v="7200"/>
    <n v="3301"/>
    <n v="45.847222222222221"/>
    <x v="0"/>
    <x v="95"/>
    <x v="912"/>
    <x v="1"/>
    <s v="USD"/>
    <n v="1342069200"/>
    <n v="1344574800"/>
    <x v="822"/>
    <d v="2012-08-10T05:00:00"/>
    <b v="0"/>
    <b v="0"/>
    <x v="3"/>
    <x v="3"/>
    <x v="3"/>
  </r>
  <r>
    <n v="928"/>
    <s v="Dawson Group"/>
    <s v="Triple-buffered bi-directional model"/>
    <n v="167400"/>
    <n v="196386"/>
    <n v="117.31541218637993"/>
    <x v="1"/>
    <x v="566"/>
    <x v="913"/>
    <x v="6"/>
    <s v="EUR"/>
    <n v="1388296800"/>
    <n v="1389074400"/>
    <x v="823"/>
    <d v="2014-01-07T06:00:00"/>
    <b v="0"/>
    <b v="0"/>
    <x v="2"/>
    <x v="2"/>
    <x v="2"/>
  </r>
  <r>
    <n v="929"/>
    <s v="Turner-Terrell"/>
    <s v="Polarized tertiary function"/>
    <n v="5500"/>
    <n v="11952"/>
    <n v="217.30909090909088"/>
    <x v="1"/>
    <x v="229"/>
    <x v="914"/>
    <x v="4"/>
    <s v="GBP"/>
    <n v="1493787600"/>
    <n v="1494997200"/>
    <x v="824"/>
    <d v="2017-05-17T05:00: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x v="72"/>
    <x v="915"/>
    <x v="1"/>
    <s v="USD"/>
    <n v="1424844000"/>
    <n v="1425448800"/>
    <x v="825"/>
    <d v="2015-03-04T06:00: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x v="192"/>
    <x v="916"/>
    <x v="1"/>
    <s v="USD"/>
    <n v="1403931600"/>
    <n v="1404104400"/>
    <x v="826"/>
    <d v="2014-06-30T05:00: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x v="358"/>
    <x v="917"/>
    <x v="1"/>
    <s v="USD"/>
    <n v="1394514000"/>
    <n v="1394773200"/>
    <x v="827"/>
    <d v="2014-03-14T05:00:00"/>
    <b v="0"/>
    <b v="0"/>
    <x v="1"/>
    <x v="1"/>
    <x v="1"/>
  </r>
  <r>
    <n v="933"/>
    <s v="Espinoza Group"/>
    <s v="Implemented tangible support"/>
    <n v="73000"/>
    <n v="175015"/>
    <n v="239.74657534246577"/>
    <x v="1"/>
    <x v="567"/>
    <x v="918"/>
    <x v="1"/>
    <s v="USD"/>
    <n v="1365397200"/>
    <n v="1366520400"/>
    <x v="828"/>
    <d v="2013-04-21T05:00:00"/>
    <b v="0"/>
    <b v="0"/>
    <x v="3"/>
    <x v="3"/>
    <x v="3"/>
  </r>
  <r>
    <n v="934"/>
    <s v="Davis, Crawford and Lopez"/>
    <s v="Reactive radical framework"/>
    <n v="6200"/>
    <n v="11280"/>
    <n v="181.93548387096774"/>
    <x v="1"/>
    <x v="339"/>
    <x v="919"/>
    <x v="1"/>
    <s v="USD"/>
    <n v="1456120800"/>
    <n v="1456639200"/>
    <x v="829"/>
    <d v="2016-02-28T06:00: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x v="227"/>
    <x v="920"/>
    <x v="1"/>
    <s v="USD"/>
    <n v="1437714000"/>
    <n v="1438318800"/>
    <x v="830"/>
    <d v="2015-07-31T05:00:00"/>
    <b v="0"/>
    <b v="0"/>
    <x v="3"/>
    <x v="3"/>
    <x v="3"/>
  </r>
  <r>
    <n v="936"/>
    <s v="Brown Ltd"/>
    <s v="Enhanced composite contingency"/>
    <n v="103200"/>
    <n v="1690"/>
    <n v="1.6375968992248062"/>
    <x v="0"/>
    <x v="356"/>
    <x v="921"/>
    <x v="1"/>
    <s v="USD"/>
    <n v="1563771600"/>
    <n v="1564030800"/>
    <x v="831"/>
    <d v="2019-07-25T05:00: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x v="568"/>
    <x v="922"/>
    <x v="1"/>
    <s v="USD"/>
    <n v="1448517600"/>
    <n v="1449295200"/>
    <x v="832"/>
    <d v="2015-12-05T06:00:00"/>
    <b v="0"/>
    <b v="0"/>
    <x v="4"/>
    <x v="4"/>
    <x v="4"/>
  </r>
  <r>
    <n v="938"/>
    <s v="Allen Inc"/>
    <s v="Total dedicated benchmark"/>
    <n v="9200"/>
    <n v="10093"/>
    <n v="109.70652173913042"/>
    <x v="1"/>
    <x v="87"/>
    <x v="923"/>
    <x v="1"/>
    <s v="USD"/>
    <n v="1528779600"/>
    <n v="1531890000"/>
    <x v="833"/>
    <d v="2018-07-18T05:00: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x v="109"/>
    <x v="924"/>
    <x v="1"/>
    <s v="USD"/>
    <n v="1304744400"/>
    <n v="1306213200"/>
    <x v="834"/>
    <d v="2011-05-24T05:00:00"/>
    <b v="0"/>
    <b v="1"/>
    <x v="11"/>
    <x v="6"/>
    <x v="11"/>
  </r>
  <r>
    <n v="940"/>
    <s v="Wiggins Ltd"/>
    <s v="Upgradable analyzing core"/>
    <n v="9900"/>
    <n v="6161"/>
    <n v="62.232323232323225"/>
    <x v="2"/>
    <x v="569"/>
    <x v="925"/>
    <x v="0"/>
    <s v="CAD"/>
    <n v="1354341600"/>
    <n v="1356242400"/>
    <x v="835"/>
    <d v="2012-12-23T06:00:00"/>
    <b v="0"/>
    <b v="0"/>
    <x v="2"/>
    <x v="2"/>
    <x v="2"/>
  </r>
  <r>
    <n v="941"/>
    <s v="Luna-Horne"/>
    <s v="Profound exuding pricing structure"/>
    <n v="43000"/>
    <n v="5615"/>
    <n v="13.05813953488372"/>
    <x v="0"/>
    <x v="373"/>
    <x v="926"/>
    <x v="1"/>
    <s v="USD"/>
    <n v="1294552800"/>
    <n v="1297576800"/>
    <x v="836"/>
    <d v="2011-02-13T06:00:00"/>
    <b v="1"/>
    <b v="0"/>
    <x v="3"/>
    <x v="3"/>
    <x v="3"/>
  </r>
  <r>
    <n v="942"/>
    <s v="Allen Inc"/>
    <s v="Horizontal optimizing model"/>
    <n v="9600"/>
    <n v="6205"/>
    <n v="64.635416666666671"/>
    <x v="0"/>
    <x v="109"/>
    <x v="927"/>
    <x v="2"/>
    <s v="AUD"/>
    <n v="1295935200"/>
    <n v="1296194400"/>
    <x v="837"/>
    <d v="2011-01-28T06:00: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x v="493"/>
    <x v="928"/>
    <x v="1"/>
    <s v="USD"/>
    <n v="1411534800"/>
    <n v="1414558800"/>
    <x v="219"/>
    <d v="2014-10-29T05:00:00"/>
    <b v="0"/>
    <b v="0"/>
    <x v="0"/>
    <x v="0"/>
    <x v="0"/>
  </r>
  <r>
    <n v="944"/>
    <s v="Walter Inc"/>
    <s v="Streamlined 5thgeneration intranet"/>
    <n v="10000"/>
    <n v="8142"/>
    <n v="81.42"/>
    <x v="0"/>
    <x v="570"/>
    <x v="929"/>
    <x v="2"/>
    <s v="AUD"/>
    <n v="1486706400"/>
    <n v="1488348000"/>
    <x v="365"/>
    <d v="2017-03-01T06:00: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x v="571"/>
    <x v="930"/>
    <x v="1"/>
    <s v="USD"/>
    <n v="1333602000"/>
    <n v="1334898000"/>
    <x v="838"/>
    <d v="2012-04-20T05:00: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x v="483"/>
    <x v="931"/>
    <x v="1"/>
    <s v="USD"/>
    <n v="1308200400"/>
    <n v="1308373200"/>
    <x v="839"/>
    <d v="2011-06-18T05:00:00"/>
    <b v="0"/>
    <b v="0"/>
    <x v="3"/>
    <x v="3"/>
    <x v="3"/>
  </r>
  <r>
    <n v="947"/>
    <s v="Smith-Powell"/>
    <s v="Upgradable clear-thinking hardware"/>
    <n v="3600"/>
    <n v="961"/>
    <n v="26.694444444444443"/>
    <x v="0"/>
    <x v="171"/>
    <x v="932"/>
    <x v="1"/>
    <s v="USD"/>
    <n v="1411707600"/>
    <n v="1412312400"/>
    <x v="840"/>
    <d v="2014-10-03T05:00:00"/>
    <b v="0"/>
    <b v="0"/>
    <x v="3"/>
    <x v="3"/>
    <x v="3"/>
  </r>
  <r>
    <n v="948"/>
    <s v="Smith-Hill"/>
    <s v="Integrated holistic paradigm"/>
    <n v="9400"/>
    <n v="5918"/>
    <n v="62.957446808510639"/>
    <x v="3"/>
    <x v="415"/>
    <x v="933"/>
    <x v="1"/>
    <s v="USD"/>
    <n v="1418364000"/>
    <n v="1419228000"/>
    <x v="841"/>
    <d v="2014-12-22T06:00:00"/>
    <b v="1"/>
    <b v="1"/>
    <x v="4"/>
    <x v="4"/>
    <x v="4"/>
  </r>
  <r>
    <n v="949"/>
    <s v="Wright LLC"/>
    <s v="Seamless clear-thinking conglomeration"/>
    <n v="5900"/>
    <n v="9520"/>
    <n v="161.35593220338984"/>
    <x v="1"/>
    <x v="84"/>
    <x v="934"/>
    <x v="1"/>
    <s v="USD"/>
    <n v="1429333200"/>
    <n v="1430974800"/>
    <x v="842"/>
    <d v="2015-05-07T05:00:00"/>
    <b v="0"/>
    <b v="0"/>
    <x v="2"/>
    <x v="2"/>
    <x v="2"/>
  </r>
  <r>
    <n v="950"/>
    <s v="Williams, Orozco and Gomez"/>
    <s v="Persistent content-based methodology"/>
    <n v="100"/>
    <n v="5"/>
    <n v="5"/>
    <x v="0"/>
    <x v="49"/>
    <x v="298"/>
    <x v="1"/>
    <s v="USD"/>
    <n v="1555390800"/>
    <n v="1555822800"/>
    <x v="843"/>
    <d v="2019-04-21T05:00:00"/>
    <b v="0"/>
    <b v="1"/>
    <x v="3"/>
    <x v="3"/>
    <x v="3"/>
  </r>
  <r>
    <n v="951"/>
    <s v="Peterson Ltd"/>
    <s v="Re-engineered 24hour matrix"/>
    <n v="14500"/>
    <n v="159056"/>
    <n v="1096.9379310344827"/>
    <x v="1"/>
    <x v="572"/>
    <x v="935"/>
    <x v="1"/>
    <s v="USD"/>
    <n v="1482732000"/>
    <n v="1482818400"/>
    <x v="844"/>
    <d v="2016-12-27T06:00:00"/>
    <b v="0"/>
    <b v="1"/>
    <x v="1"/>
    <x v="1"/>
    <x v="1"/>
  </r>
  <r>
    <n v="952"/>
    <s v="Cummings-Hayes"/>
    <s v="Virtual multi-tasking core"/>
    <n v="145500"/>
    <n v="101987"/>
    <n v="70.094158075601371"/>
    <x v="3"/>
    <x v="428"/>
    <x v="936"/>
    <x v="1"/>
    <s v="USD"/>
    <n v="1470718800"/>
    <n v="1471928400"/>
    <x v="845"/>
    <d v="2016-08-23T05:00:00"/>
    <b v="0"/>
    <b v="0"/>
    <x v="4"/>
    <x v="4"/>
    <x v="4"/>
  </r>
  <r>
    <n v="953"/>
    <s v="Boyle Ltd"/>
    <s v="Streamlined fault-tolerant conglomeration"/>
    <n v="3300"/>
    <n v="1980"/>
    <n v="60"/>
    <x v="0"/>
    <x v="356"/>
    <x v="937"/>
    <x v="1"/>
    <s v="USD"/>
    <n v="1450591200"/>
    <n v="1453701600"/>
    <x v="846"/>
    <d v="2016-01-25T06:00: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x v="573"/>
    <x v="938"/>
    <x v="2"/>
    <s v="AUD"/>
    <n v="1348290000"/>
    <n v="1350363600"/>
    <x v="110"/>
    <d v="2012-10-16T05:00:00"/>
    <b v="0"/>
    <b v="0"/>
    <x v="2"/>
    <x v="2"/>
    <x v="2"/>
  </r>
  <r>
    <n v="955"/>
    <s v="Moss-Obrien"/>
    <s v="Function-based next generation emulation"/>
    <n v="700"/>
    <n v="7763"/>
    <n v="1109"/>
    <x v="1"/>
    <x v="175"/>
    <x v="939"/>
    <x v="1"/>
    <s v="USD"/>
    <n v="1353823200"/>
    <n v="1353996000"/>
    <x v="847"/>
    <d v="2012-11-27T06:00:00"/>
    <b v="0"/>
    <b v="0"/>
    <x v="3"/>
    <x v="3"/>
    <x v="3"/>
  </r>
  <r>
    <n v="956"/>
    <s v="Wood Inc"/>
    <s v="Re-engineered composite focus group"/>
    <n v="187600"/>
    <n v="35698"/>
    <n v="19.028784648187631"/>
    <x v="0"/>
    <x v="268"/>
    <x v="940"/>
    <x v="1"/>
    <s v="USD"/>
    <n v="1450764000"/>
    <n v="1451109600"/>
    <x v="848"/>
    <d v="2015-12-26T06:00: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x v="54"/>
    <x v="941"/>
    <x v="1"/>
    <s v="USD"/>
    <n v="1329372000"/>
    <n v="1329631200"/>
    <x v="849"/>
    <d v="2012-02-19T06:00: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x v="192"/>
    <x v="942"/>
    <x v="1"/>
    <s v="USD"/>
    <n v="1277096400"/>
    <n v="1278997200"/>
    <x v="780"/>
    <d v="2010-07-13T05:00:00"/>
    <b v="0"/>
    <b v="0"/>
    <x v="10"/>
    <x v="4"/>
    <x v="10"/>
  </r>
  <r>
    <n v="959"/>
    <s v="Black-Graham"/>
    <s v="Operative hybrid utilization"/>
    <n v="145000"/>
    <n v="6631"/>
    <n v="4.5731034482758623"/>
    <x v="0"/>
    <x v="406"/>
    <x v="943"/>
    <x v="1"/>
    <s v="USD"/>
    <n v="1277701200"/>
    <n v="1280120400"/>
    <x v="140"/>
    <d v="2010-07-26T05:00:00"/>
    <b v="0"/>
    <b v="0"/>
    <x v="18"/>
    <x v="5"/>
    <x v="18"/>
  </r>
  <r>
    <n v="960"/>
    <s v="Robbins Group"/>
    <s v="Function-based interactive matrix"/>
    <n v="5500"/>
    <n v="4678"/>
    <n v="85.054545454545448"/>
    <x v="0"/>
    <x v="12"/>
    <x v="944"/>
    <x v="1"/>
    <s v="USD"/>
    <n v="1454911200"/>
    <n v="1458104400"/>
    <x v="850"/>
    <d v="2016-03-16T05:00: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x v="287"/>
    <x v="945"/>
    <x v="1"/>
    <s v="USD"/>
    <n v="1297922400"/>
    <n v="1298268000"/>
    <x v="851"/>
    <d v="2011-02-21T06:00: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x v="574"/>
    <x v="946"/>
    <x v="1"/>
    <s v="USD"/>
    <n v="1384408800"/>
    <n v="1386223200"/>
    <x v="852"/>
    <d v="2013-12-05T06:00:00"/>
    <b v="0"/>
    <b v="0"/>
    <x v="0"/>
    <x v="0"/>
    <x v="0"/>
  </r>
  <r>
    <n v="963"/>
    <s v="Rodriguez-Robinson"/>
    <s v="Ergonomic methodical hub"/>
    <n v="5900"/>
    <n v="4997"/>
    <n v="84.694915254237287"/>
    <x v="0"/>
    <x v="493"/>
    <x v="947"/>
    <x v="6"/>
    <s v="EUR"/>
    <n v="1299304800"/>
    <n v="1299823200"/>
    <x v="853"/>
    <d v="2011-03-11T06:00: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x v="287"/>
    <x v="948"/>
    <x v="1"/>
    <s v="USD"/>
    <n v="1431320400"/>
    <n v="1431752400"/>
    <x v="854"/>
    <d v="2015-05-16T05:00:00"/>
    <b v="0"/>
    <b v="0"/>
    <x v="3"/>
    <x v="3"/>
    <x v="3"/>
  </r>
  <r>
    <n v="965"/>
    <s v="Nunez-King"/>
    <s v="Phased clear-thinking policy"/>
    <n v="2200"/>
    <n v="8501"/>
    <n v="386.40909090909093"/>
    <x v="1"/>
    <x v="512"/>
    <x v="949"/>
    <x v="4"/>
    <s v="GBP"/>
    <n v="1264399200"/>
    <n v="1267855200"/>
    <x v="67"/>
    <d v="2010-03-06T06:00:00"/>
    <b v="0"/>
    <b v="0"/>
    <x v="1"/>
    <x v="1"/>
    <x v="1"/>
  </r>
  <r>
    <n v="966"/>
    <s v="Davis and Sons"/>
    <s v="Seamless solution-oriented capacity"/>
    <n v="1700"/>
    <n v="13468"/>
    <n v="792.23529411764707"/>
    <x v="1"/>
    <x v="242"/>
    <x v="950"/>
    <x v="1"/>
    <s v="USD"/>
    <n v="1497502800"/>
    <n v="1497675600"/>
    <x v="855"/>
    <d v="2017-06-17T05:00:00"/>
    <b v="0"/>
    <b v="0"/>
    <x v="3"/>
    <x v="3"/>
    <x v="3"/>
  </r>
  <r>
    <n v="967"/>
    <s v="Howard-Douglas"/>
    <s v="Organized human-resource attitude"/>
    <n v="88400"/>
    <n v="121138"/>
    <n v="137.03393665158373"/>
    <x v="1"/>
    <x v="575"/>
    <x v="951"/>
    <x v="1"/>
    <s v="USD"/>
    <n v="1333688400"/>
    <n v="1336885200"/>
    <x v="107"/>
    <d v="2012-05-13T05:00: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x v="493"/>
    <x v="952"/>
    <x v="1"/>
    <s v="USD"/>
    <n v="1293861600"/>
    <n v="1295157600"/>
    <x v="344"/>
    <d v="2011-01-16T06:00:00"/>
    <b v="0"/>
    <b v="0"/>
    <x v="0"/>
    <x v="0"/>
    <x v="0"/>
  </r>
  <r>
    <n v="969"/>
    <s v="Lopez-King"/>
    <s v="Multi-lateral radical solution"/>
    <n v="7900"/>
    <n v="8550"/>
    <n v="108.22784810126582"/>
    <x v="1"/>
    <x v="576"/>
    <x v="953"/>
    <x v="1"/>
    <s v="USD"/>
    <n v="1576994400"/>
    <n v="1577599200"/>
    <x v="856"/>
    <d v="2019-12-29T06:00: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x v="577"/>
    <x v="954"/>
    <x v="1"/>
    <s v="USD"/>
    <n v="1304917200"/>
    <n v="1305003600"/>
    <x v="857"/>
    <d v="2011-05-10T05:00:00"/>
    <b v="0"/>
    <b v="0"/>
    <x v="3"/>
    <x v="3"/>
    <x v="3"/>
  </r>
  <r>
    <n v="971"/>
    <s v="Garner and Sons"/>
    <s v="Versatile neutral workforce"/>
    <n v="5100"/>
    <n v="1414"/>
    <n v="27.725490196078432"/>
    <x v="0"/>
    <x v="3"/>
    <x v="955"/>
    <x v="1"/>
    <s v="USD"/>
    <n v="1381208400"/>
    <n v="1381726800"/>
    <x v="858"/>
    <d v="2013-10-14T05:00: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x v="578"/>
    <x v="956"/>
    <x v="1"/>
    <s v="USD"/>
    <n v="1401685200"/>
    <n v="1402462800"/>
    <x v="859"/>
    <d v="2014-06-11T05:00: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x v="526"/>
    <x v="957"/>
    <x v="1"/>
    <s v="USD"/>
    <n v="1291960800"/>
    <n v="1292133600"/>
    <x v="860"/>
    <d v="2010-12-12T06:00:00"/>
    <b v="0"/>
    <b v="1"/>
    <x v="3"/>
    <x v="3"/>
    <x v="3"/>
  </r>
  <r>
    <n v="974"/>
    <s v="Thomas, Clay and Mendoza"/>
    <s v="Multi-channeled reciprocal interface"/>
    <n v="800"/>
    <n v="2991"/>
    <n v="373.875"/>
    <x v="1"/>
    <x v="235"/>
    <x v="958"/>
    <x v="1"/>
    <s v="USD"/>
    <n v="1368853200"/>
    <n v="1368939600"/>
    <x v="170"/>
    <d v="2013-05-19T05:00:00"/>
    <b v="0"/>
    <b v="0"/>
    <x v="7"/>
    <x v="1"/>
    <x v="7"/>
  </r>
  <r>
    <n v="975"/>
    <s v="Ayala Group"/>
    <s v="Right-sized maximized migration"/>
    <n v="5400"/>
    <n v="8366"/>
    <n v="154.92592592592592"/>
    <x v="1"/>
    <x v="18"/>
    <x v="959"/>
    <x v="1"/>
    <s v="USD"/>
    <n v="1448776800"/>
    <n v="1452146400"/>
    <x v="861"/>
    <d v="2016-01-07T06:00: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x v="382"/>
    <x v="960"/>
    <x v="1"/>
    <s v="USD"/>
    <n v="1296194400"/>
    <n v="1296712800"/>
    <x v="862"/>
    <d v="2011-02-03T06:00:00"/>
    <b v="0"/>
    <b v="1"/>
    <x v="3"/>
    <x v="3"/>
    <x v="3"/>
  </r>
  <r>
    <n v="977"/>
    <s v="Johnson Group"/>
    <s v="Vision-oriented interactive solution"/>
    <n v="7000"/>
    <n v="5177"/>
    <n v="73.957142857142856"/>
    <x v="0"/>
    <x v="109"/>
    <x v="961"/>
    <x v="1"/>
    <s v="USD"/>
    <n v="1517983200"/>
    <n v="1520748000"/>
    <x v="863"/>
    <d v="2018-03-11T06:00:00"/>
    <b v="0"/>
    <b v="0"/>
    <x v="0"/>
    <x v="0"/>
    <x v="0"/>
  </r>
  <r>
    <n v="978"/>
    <s v="Bailey, Nguyen and Martinez"/>
    <s v="Fundamental user-facing productivity"/>
    <n v="1000"/>
    <n v="8641"/>
    <n v="864.1"/>
    <x v="1"/>
    <x v="45"/>
    <x v="962"/>
    <x v="1"/>
    <s v="USD"/>
    <n v="1478930400"/>
    <n v="1480831200"/>
    <x v="864"/>
    <d v="2016-12-04T06:00: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x v="579"/>
    <x v="963"/>
    <x v="4"/>
    <s v="GBP"/>
    <n v="1426395600"/>
    <n v="1426914000"/>
    <x v="527"/>
    <d v="2015-03-21T05:00: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x v="580"/>
    <x v="964"/>
    <x v="1"/>
    <s v="USD"/>
    <n v="1446181200"/>
    <n v="1446616800"/>
    <x v="865"/>
    <d v="2015-11-04T06:00:00"/>
    <b v="1"/>
    <b v="0"/>
    <x v="9"/>
    <x v="5"/>
    <x v="9"/>
  </r>
  <r>
    <n v="981"/>
    <s v="Diaz-Little"/>
    <s v="Grass-roots executive synergy"/>
    <n v="6700"/>
    <n v="11941"/>
    <n v="178.22388059701493"/>
    <x v="1"/>
    <x v="581"/>
    <x v="965"/>
    <x v="1"/>
    <s v="USD"/>
    <n v="1514181600"/>
    <n v="1517032800"/>
    <x v="866"/>
    <d v="2018-01-27T06:00:00"/>
    <b v="0"/>
    <b v="0"/>
    <x v="2"/>
    <x v="2"/>
    <x v="2"/>
  </r>
  <r>
    <n v="982"/>
    <s v="Freeman-French"/>
    <s v="Multi-layered optimal application"/>
    <n v="7200"/>
    <n v="6115"/>
    <n v="84.930555555555557"/>
    <x v="0"/>
    <x v="51"/>
    <x v="966"/>
    <x v="1"/>
    <s v="USD"/>
    <n v="1311051600"/>
    <n v="1311224400"/>
    <x v="867"/>
    <d v="2011-07-21T05:00:00"/>
    <b v="0"/>
    <b v="1"/>
    <x v="4"/>
    <x v="4"/>
    <x v="4"/>
  </r>
  <r>
    <n v="983"/>
    <s v="Beck-Weber"/>
    <s v="Business-focused full-range core"/>
    <n v="129100"/>
    <n v="188404"/>
    <n v="145.93648334624322"/>
    <x v="1"/>
    <x v="582"/>
    <x v="967"/>
    <x v="1"/>
    <s v="USD"/>
    <n v="1564894800"/>
    <n v="1566190800"/>
    <x v="868"/>
    <d v="2019-08-19T05:00: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x v="345"/>
    <x v="968"/>
    <x v="1"/>
    <s v="USD"/>
    <n v="1567918800"/>
    <n v="1570165200"/>
    <x v="105"/>
    <d v="2019-10-04T05:00:00"/>
    <b v="0"/>
    <b v="0"/>
    <x v="3"/>
    <x v="3"/>
    <x v="3"/>
  </r>
  <r>
    <n v="985"/>
    <s v="Logan-Curtis"/>
    <s v="Enhanced optimal ability"/>
    <n v="170600"/>
    <n v="114523"/>
    <n v="67.129542790152414"/>
    <x v="0"/>
    <x v="583"/>
    <x v="969"/>
    <x v="1"/>
    <s v="USD"/>
    <n v="1386309600"/>
    <n v="1388556000"/>
    <x v="481"/>
    <d v="2014-01-01T06:00: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x v="45"/>
    <x v="970"/>
    <x v="1"/>
    <s v="USD"/>
    <n v="1301979600"/>
    <n v="1303189200"/>
    <x v="253"/>
    <d v="2011-04-19T05:00:00"/>
    <b v="0"/>
    <b v="0"/>
    <x v="1"/>
    <x v="1"/>
    <x v="1"/>
  </r>
  <r>
    <n v="987"/>
    <s v="Wilson Group"/>
    <s v="Ameliorated foreground focus group"/>
    <n v="6200"/>
    <n v="13441"/>
    <n v="216.79032258064518"/>
    <x v="1"/>
    <x v="584"/>
    <x v="971"/>
    <x v="1"/>
    <s v="USD"/>
    <n v="1493269200"/>
    <n v="1494478800"/>
    <x v="869"/>
    <d v="2017-05-11T05:00: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x v="251"/>
    <x v="972"/>
    <x v="1"/>
    <s v="USD"/>
    <n v="1478930400"/>
    <n v="1480744800"/>
    <x v="864"/>
    <d v="2016-12-03T06:00:00"/>
    <b v="0"/>
    <b v="0"/>
    <x v="15"/>
    <x v="5"/>
    <x v="15"/>
  </r>
  <r>
    <n v="989"/>
    <s v="Hernandez Inc"/>
    <s v="Versatile dedicated migration"/>
    <n v="2400"/>
    <n v="11990"/>
    <n v="499.58333333333337"/>
    <x v="1"/>
    <x v="31"/>
    <x v="973"/>
    <x v="1"/>
    <s v="USD"/>
    <n v="1555390800"/>
    <n v="1555822800"/>
    <x v="843"/>
    <d v="2019-04-21T05:00:00"/>
    <b v="0"/>
    <b v="0"/>
    <x v="18"/>
    <x v="5"/>
    <x v="18"/>
  </r>
  <r>
    <n v="990"/>
    <s v="Ortiz-Roberts"/>
    <s v="Devolved foreground customer loyalty"/>
    <n v="7800"/>
    <n v="6839"/>
    <n v="87.679487179487182"/>
    <x v="0"/>
    <x v="251"/>
    <x v="974"/>
    <x v="1"/>
    <s v="USD"/>
    <n v="1456984800"/>
    <n v="1458882000"/>
    <x v="289"/>
    <d v="2016-03-25T05:00:00"/>
    <b v="0"/>
    <b v="1"/>
    <x v="6"/>
    <x v="4"/>
    <x v="6"/>
  </r>
  <r>
    <n v="991"/>
    <s v="Ramirez LLC"/>
    <s v="Reduced reciprocal focus group"/>
    <n v="9800"/>
    <n v="11091"/>
    <n v="113.17346938775511"/>
    <x v="1"/>
    <x v="585"/>
    <x v="975"/>
    <x v="1"/>
    <s v="USD"/>
    <n v="1411621200"/>
    <n v="1411966800"/>
    <x v="870"/>
    <d v="2014-09-29T05:00:00"/>
    <b v="0"/>
    <b v="1"/>
    <x v="1"/>
    <x v="1"/>
    <x v="1"/>
  </r>
  <r>
    <n v="992"/>
    <s v="Morrow Inc"/>
    <s v="Networked global migration"/>
    <n v="3100"/>
    <n v="13223"/>
    <n v="426.54838709677421"/>
    <x v="1"/>
    <x v="227"/>
    <x v="976"/>
    <x v="1"/>
    <s v="USD"/>
    <n v="1525669200"/>
    <n v="1526878800"/>
    <x v="871"/>
    <d v="2018-05-21T05:00:00"/>
    <b v="0"/>
    <b v="1"/>
    <x v="6"/>
    <x v="4"/>
    <x v="6"/>
  </r>
  <r>
    <n v="993"/>
    <s v="Erickson-Rogers"/>
    <s v="De-engineered even-keeled definition"/>
    <n v="9800"/>
    <n v="7608"/>
    <n v="77.632653061224488"/>
    <x v="3"/>
    <x v="51"/>
    <x v="977"/>
    <x v="6"/>
    <s v="EUR"/>
    <n v="1450936800"/>
    <n v="1452405600"/>
    <x v="872"/>
    <d v="2016-01-10T06:00: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x v="586"/>
    <x v="978"/>
    <x v="1"/>
    <s v="USD"/>
    <n v="1413522000"/>
    <n v="1414040400"/>
    <x v="873"/>
    <d v="2014-10-23T05:00: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x v="587"/>
    <x v="979"/>
    <x v="1"/>
    <s v="USD"/>
    <n v="1541307600"/>
    <n v="1543816800"/>
    <x v="874"/>
    <d v="2018-12-03T06:00:00"/>
    <b v="0"/>
    <b v="1"/>
    <x v="0"/>
    <x v="0"/>
    <x v="0"/>
  </r>
  <r>
    <n v="996"/>
    <s v="Butler LLC"/>
    <s v="Future-proofed upward-trending migration"/>
    <n v="6600"/>
    <n v="4814"/>
    <n v="72.939393939393938"/>
    <x v="0"/>
    <x v="192"/>
    <x v="980"/>
    <x v="1"/>
    <s v="USD"/>
    <n v="1357106400"/>
    <n v="1359698400"/>
    <x v="875"/>
    <d v="2013-02-01T06:00:00"/>
    <b v="0"/>
    <b v="0"/>
    <x v="3"/>
    <x v="3"/>
    <x v="3"/>
  </r>
  <r>
    <n v="997"/>
    <s v="Ball LLC"/>
    <s v="Right-sized full-range throughput"/>
    <n v="7600"/>
    <n v="4603"/>
    <n v="60.565789473684205"/>
    <x v="3"/>
    <x v="279"/>
    <x v="981"/>
    <x v="6"/>
    <s v="EUR"/>
    <n v="1390197600"/>
    <n v="1390629600"/>
    <x v="876"/>
    <d v="2014-01-25T06:00: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x v="82"/>
    <x v="982"/>
    <x v="1"/>
    <s v="USD"/>
    <n v="1265868000"/>
    <n v="1267077600"/>
    <x v="877"/>
    <d v="2010-02-25T06:00: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x v="588"/>
    <x v="983"/>
    <x v="1"/>
    <s v="USD"/>
    <n v="1467176400"/>
    <n v="1467781200"/>
    <x v="878"/>
    <d v="2016-07-06T05:00: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251F0-20F9-4DF2-B659-35B20A2931A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BDA74-033E-4500-B918-950B90A8161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0C37F-FF65-4B40-971C-37F774774CA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EA4C4-9E48-4EE5-A54E-87EA211F6A0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6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h="1" x="3"/>
        <item x="0"/>
        <item h="1" x="2"/>
        <item x="1"/>
        <item t="default"/>
      </items>
    </pivotField>
    <pivotField showAll="0"/>
    <pivotField numFmtId="2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3">
    <i>
      <x v="1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4732F-EDC4-4CF5-874A-515D2420D49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D13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h="1" x="3"/>
        <item x="0"/>
        <item h="1" x="2"/>
        <item x="1"/>
        <item t="default"/>
      </items>
    </pivotField>
    <pivotField showAll="0"/>
    <pivotField numFmtId="2"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Page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 v="1"/>
    </i>
    <i>
      <x v="3"/>
    </i>
    <i t="grand">
      <x/>
    </i>
  </colItems>
  <pageFields count="2">
    <pageField fld="18" hier="-1"/>
    <pageField fld="19" hier="-1"/>
  </pageFields>
  <dataFields count="1">
    <dataField name="Count of outcome" fld="6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ABFE-36A7-436D-9FF7-47E74C60BEDA}">
  <dimension ref="A1:F14"/>
  <sheetViews>
    <sheetView zoomScale="84" zoomScaleNormal="84" workbookViewId="0">
      <selection activeCell="N30" sqref="N30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10" t="s">
        <v>6</v>
      </c>
      <c r="B1" t="s">
        <v>2070</v>
      </c>
    </row>
    <row r="3" spans="1:6" x14ac:dyDescent="0.5">
      <c r="A3" s="10" t="s">
        <v>2069</v>
      </c>
      <c r="B3" s="10" t="s">
        <v>2068</v>
      </c>
    </row>
    <row r="4" spans="1:6" x14ac:dyDescent="0.5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5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9" t="s">
        <v>2064</v>
      </c>
      <c r="E8">
        <v>4</v>
      </c>
      <c r="F8">
        <v>4</v>
      </c>
    </row>
    <row r="9" spans="1:6" x14ac:dyDescent="0.5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0437-DC89-42A3-A8FE-73B06D6C295D}">
  <dimension ref="A1:F30"/>
  <sheetViews>
    <sheetView topLeftCell="A8" zoomScale="84" zoomScaleNormal="84" workbookViewId="0">
      <selection activeCell="H3" sqref="H3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4375" bestFit="1" customWidth="1"/>
    <col min="4" max="4" width="3.75" bestFit="1" customWidth="1"/>
    <col min="5" max="5" width="9.1875" bestFit="1" customWidth="1"/>
    <col min="6" max="6" width="10.5625" bestFit="1" customWidth="1"/>
  </cols>
  <sheetData>
    <row r="1" spans="1:6" x14ac:dyDescent="0.5">
      <c r="A1" s="10" t="s">
        <v>6</v>
      </c>
      <c r="B1" t="s">
        <v>2070</v>
      </c>
    </row>
    <row r="2" spans="1:6" x14ac:dyDescent="0.5">
      <c r="A2" s="10" t="s">
        <v>2031</v>
      </c>
      <c r="B2" t="s">
        <v>2070</v>
      </c>
    </row>
    <row r="4" spans="1:6" x14ac:dyDescent="0.5">
      <c r="A4" s="10" t="s">
        <v>2069</v>
      </c>
      <c r="B4" s="10" t="s">
        <v>2068</v>
      </c>
    </row>
    <row r="5" spans="1:6" x14ac:dyDescent="0.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9" t="s">
        <v>2065</v>
      </c>
      <c r="E7">
        <v>4</v>
      </c>
      <c r="F7">
        <v>4</v>
      </c>
    </row>
    <row r="8" spans="1:6" x14ac:dyDescent="0.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9" t="s">
        <v>2043</v>
      </c>
      <c r="C10">
        <v>8</v>
      </c>
      <c r="E10">
        <v>10</v>
      </c>
      <c r="F10">
        <v>18</v>
      </c>
    </row>
    <row r="11" spans="1:6" x14ac:dyDescent="0.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9" t="s">
        <v>2057</v>
      </c>
      <c r="C15">
        <v>3</v>
      </c>
      <c r="E15">
        <v>4</v>
      </c>
      <c r="F15">
        <v>7</v>
      </c>
    </row>
    <row r="16" spans="1:6" x14ac:dyDescent="0.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9" t="s">
        <v>2056</v>
      </c>
      <c r="C20">
        <v>4</v>
      </c>
      <c r="E20">
        <v>4</v>
      </c>
      <c r="F20">
        <v>8</v>
      </c>
    </row>
    <row r="21" spans="1:6" x14ac:dyDescent="0.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9" t="s">
        <v>2063</v>
      </c>
      <c r="C22">
        <v>9</v>
      </c>
      <c r="E22">
        <v>5</v>
      </c>
      <c r="F22">
        <v>14</v>
      </c>
    </row>
    <row r="23" spans="1:6" x14ac:dyDescent="0.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9" t="s">
        <v>2059</v>
      </c>
      <c r="C25">
        <v>7</v>
      </c>
      <c r="E25">
        <v>14</v>
      </c>
      <c r="F25">
        <v>21</v>
      </c>
    </row>
    <row r="26" spans="1:6" x14ac:dyDescent="0.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9" t="s">
        <v>2062</v>
      </c>
      <c r="E29">
        <v>3</v>
      </c>
      <c r="F29">
        <v>3</v>
      </c>
    </row>
    <row r="30" spans="1:6" x14ac:dyDescent="0.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A994-9740-4002-AD5F-9B4905A45919}">
  <dimension ref="A1:E18"/>
  <sheetViews>
    <sheetView tabSelected="1" zoomScale="84" zoomScaleNormal="84" workbookViewId="0">
      <selection activeCell="P6" sqref="P6"/>
    </sheetView>
  </sheetViews>
  <sheetFormatPr defaultRowHeight="15.75" x14ac:dyDescent="0.5"/>
  <cols>
    <col min="1" max="1" width="15.9375" bestFit="1" customWidth="1"/>
    <col min="2" max="2" width="15.3125" bestFit="1" customWidth="1"/>
    <col min="3" max="3" width="5.5625" bestFit="1" customWidth="1"/>
    <col min="4" max="4" width="9.1875" bestFit="1" customWidth="1"/>
    <col min="5" max="5" width="10.5625" bestFit="1" customWidth="1"/>
    <col min="6" max="6" width="10.4375" bestFit="1" customWidth="1"/>
  </cols>
  <sheetData>
    <row r="1" spans="1:5" x14ac:dyDescent="0.5">
      <c r="A1" s="10" t="s">
        <v>2085</v>
      </c>
      <c r="B1" t="s">
        <v>2070</v>
      </c>
    </row>
    <row r="2" spans="1:5" x14ac:dyDescent="0.5">
      <c r="A2" s="10" t="s">
        <v>2031</v>
      </c>
      <c r="B2" t="s">
        <v>2070</v>
      </c>
    </row>
    <row r="4" spans="1:5" x14ac:dyDescent="0.5">
      <c r="A4" s="10" t="s">
        <v>2069</v>
      </c>
      <c r="B4" s="10" t="s">
        <v>2068</v>
      </c>
    </row>
    <row r="5" spans="1:5" x14ac:dyDescent="0.5">
      <c r="A5" s="10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5">
      <c r="A6" s="12" t="s">
        <v>2082</v>
      </c>
      <c r="B6">
        <v>6</v>
      </c>
      <c r="C6">
        <v>36</v>
      </c>
      <c r="D6">
        <v>49</v>
      </c>
      <c r="E6">
        <v>91</v>
      </c>
    </row>
    <row r="7" spans="1:5" x14ac:dyDescent="0.5">
      <c r="A7" s="12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5">
      <c r="A8" s="12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5">
      <c r="A9" s="12" t="s">
        <v>2084</v>
      </c>
      <c r="B9">
        <v>1</v>
      </c>
      <c r="C9">
        <v>30</v>
      </c>
      <c r="D9">
        <v>46</v>
      </c>
      <c r="E9">
        <v>77</v>
      </c>
    </row>
    <row r="10" spans="1:5" x14ac:dyDescent="0.5">
      <c r="A10" s="12" t="s">
        <v>2080</v>
      </c>
      <c r="B10">
        <v>3</v>
      </c>
      <c r="C10">
        <v>35</v>
      </c>
      <c r="D10">
        <v>46</v>
      </c>
      <c r="E10">
        <v>84</v>
      </c>
    </row>
    <row r="11" spans="1:5" x14ac:dyDescent="0.5">
      <c r="A11" s="12" t="s">
        <v>2075</v>
      </c>
      <c r="B11">
        <v>3</v>
      </c>
      <c r="C11">
        <v>28</v>
      </c>
      <c r="D11">
        <v>55</v>
      </c>
      <c r="E11">
        <v>86</v>
      </c>
    </row>
    <row r="12" spans="1:5" x14ac:dyDescent="0.5">
      <c r="A12" s="12" t="s">
        <v>2083</v>
      </c>
      <c r="B12">
        <v>4</v>
      </c>
      <c r="C12">
        <v>31</v>
      </c>
      <c r="D12">
        <v>58</v>
      </c>
      <c r="E12">
        <v>93</v>
      </c>
    </row>
    <row r="13" spans="1:5" x14ac:dyDescent="0.5">
      <c r="A13" s="12" t="s">
        <v>2076</v>
      </c>
      <c r="B13">
        <v>8</v>
      </c>
      <c r="C13">
        <v>35</v>
      </c>
      <c r="D13">
        <v>41</v>
      </c>
      <c r="E13">
        <v>84</v>
      </c>
    </row>
    <row r="14" spans="1:5" x14ac:dyDescent="0.5">
      <c r="A14" s="12" t="s">
        <v>2077</v>
      </c>
      <c r="B14">
        <v>5</v>
      </c>
      <c r="C14">
        <v>23</v>
      </c>
      <c r="D14">
        <v>45</v>
      </c>
      <c r="E14">
        <v>73</v>
      </c>
    </row>
    <row r="15" spans="1:5" x14ac:dyDescent="0.5">
      <c r="A15" s="12" t="s">
        <v>2078</v>
      </c>
      <c r="B15">
        <v>6</v>
      </c>
      <c r="C15">
        <v>26</v>
      </c>
      <c r="D15">
        <v>45</v>
      </c>
      <c r="E15">
        <v>77</v>
      </c>
    </row>
    <row r="16" spans="1:5" x14ac:dyDescent="0.5">
      <c r="A16" s="12" t="s">
        <v>2081</v>
      </c>
      <c r="B16">
        <v>3</v>
      </c>
      <c r="C16">
        <v>27</v>
      </c>
      <c r="D16">
        <v>45</v>
      </c>
      <c r="E16">
        <v>75</v>
      </c>
    </row>
    <row r="17" spans="1:5" x14ac:dyDescent="0.5">
      <c r="A17" s="12" t="s">
        <v>2079</v>
      </c>
      <c r="B17">
        <v>7</v>
      </c>
      <c r="C17">
        <v>32</v>
      </c>
      <c r="D17">
        <v>42</v>
      </c>
      <c r="E17">
        <v>81</v>
      </c>
    </row>
    <row r="18" spans="1:5" x14ac:dyDescent="0.5">
      <c r="A18" s="12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257F-BB86-4F44-A30D-79FB284146B9}">
  <dimension ref="A1:D16"/>
  <sheetViews>
    <sheetView zoomScale="72" zoomScaleNormal="72" workbookViewId="0">
      <selection activeCell="H25" sqref="H25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9" bestFit="1" customWidth="1"/>
    <col min="4" max="4" width="10.4375" bestFit="1" customWidth="1"/>
    <col min="6" max="6" width="10.4375" bestFit="1" customWidth="1"/>
  </cols>
  <sheetData>
    <row r="1" spans="1:4" x14ac:dyDescent="0.5">
      <c r="A1" s="10" t="s">
        <v>2031</v>
      </c>
      <c r="B1" t="s">
        <v>2070</v>
      </c>
    </row>
    <row r="3" spans="1:4" x14ac:dyDescent="0.5">
      <c r="A3" s="10" t="s">
        <v>2069</v>
      </c>
      <c r="B3" s="10" t="s">
        <v>2068</v>
      </c>
    </row>
    <row r="4" spans="1:4" x14ac:dyDescent="0.5">
      <c r="A4" s="10" t="s">
        <v>2066</v>
      </c>
      <c r="B4" t="s">
        <v>14</v>
      </c>
      <c r="C4" t="s">
        <v>20</v>
      </c>
      <c r="D4" t="s">
        <v>2067</v>
      </c>
    </row>
    <row r="5" spans="1:4" x14ac:dyDescent="0.5">
      <c r="A5" s="9" t="s">
        <v>2116</v>
      </c>
      <c r="B5">
        <v>35</v>
      </c>
      <c r="C5">
        <v>58</v>
      </c>
      <c r="D5">
        <v>93</v>
      </c>
    </row>
    <row r="6" spans="1:4" x14ac:dyDescent="0.5">
      <c r="A6" s="9" t="s">
        <v>2117</v>
      </c>
      <c r="B6">
        <v>40</v>
      </c>
      <c r="C6">
        <v>56</v>
      </c>
      <c r="D6">
        <v>96</v>
      </c>
    </row>
    <row r="7" spans="1:4" x14ac:dyDescent="0.5">
      <c r="A7" s="9" t="s">
        <v>2118</v>
      </c>
      <c r="B7">
        <v>32</v>
      </c>
      <c r="C7">
        <v>45</v>
      </c>
      <c r="D7">
        <v>77</v>
      </c>
    </row>
    <row r="8" spans="1:4" x14ac:dyDescent="0.5">
      <c r="A8" s="9" t="s">
        <v>2119</v>
      </c>
      <c r="B8">
        <v>35</v>
      </c>
      <c r="C8">
        <v>48</v>
      </c>
      <c r="D8">
        <v>83</v>
      </c>
    </row>
    <row r="9" spans="1:4" x14ac:dyDescent="0.5">
      <c r="A9" s="9" t="s">
        <v>2120</v>
      </c>
      <c r="B9">
        <v>37</v>
      </c>
      <c r="C9">
        <v>60</v>
      </c>
      <c r="D9">
        <v>97</v>
      </c>
    </row>
    <row r="10" spans="1:4" x14ac:dyDescent="0.5">
      <c r="A10" s="9" t="s">
        <v>2121</v>
      </c>
      <c r="B10">
        <v>42</v>
      </c>
      <c r="C10">
        <v>54</v>
      </c>
      <c r="D10">
        <v>96</v>
      </c>
    </row>
    <row r="11" spans="1:4" x14ac:dyDescent="0.5">
      <c r="A11" s="9" t="s">
        <v>2122</v>
      </c>
      <c r="B11">
        <v>42</v>
      </c>
      <c r="C11">
        <v>49</v>
      </c>
      <c r="D11">
        <v>91</v>
      </c>
    </row>
    <row r="12" spans="1:4" x14ac:dyDescent="0.5">
      <c r="A12" s="9" t="s">
        <v>2123</v>
      </c>
      <c r="B12">
        <v>28</v>
      </c>
      <c r="C12">
        <v>67</v>
      </c>
      <c r="D12">
        <v>95</v>
      </c>
    </row>
    <row r="13" spans="1:4" x14ac:dyDescent="0.5">
      <c r="A13" s="9" t="s">
        <v>2124</v>
      </c>
      <c r="B13">
        <v>35</v>
      </c>
      <c r="C13">
        <v>61</v>
      </c>
      <c r="D13">
        <v>96</v>
      </c>
    </row>
    <row r="14" spans="1:4" x14ac:dyDescent="0.5">
      <c r="A14" s="9" t="s">
        <v>2125</v>
      </c>
      <c r="B14">
        <v>36</v>
      </c>
      <c r="C14">
        <v>67</v>
      </c>
      <c r="D14">
        <v>103</v>
      </c>
    </row>
    <row r="15" spans="1:4" x14ac:dyDescent="0.5">
      <c r="A15" s="9" t="s">
        <v>2126</v>
      </c>
      <c r="B15">
        <v>2</v>
      </c>
      <c r="D15">
        <v>2</v>
      </c>
    </row>
    <row r="16" spans="1:4" x14ac:dyDescent="0.5">
      <c r="A16" s="9" t="s">
        <v>2067</v>
      </c>
      <c r="B16">
        <v>364</v>
      </c>
      <c r="C16">
        <v>565</v>
      </c>
      <c r="D16">
        <v>929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8417-9A96-4D86-8610-3CDA44EFD543}">
  <dimension ref="A1:D13"/>
  <sheetViews>
    <sheetView zoomScale="75" zoomScaleNormal="75" workbookViewId="0">
      <selection activeCell="M5" sqref="M5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9" bestFit="1" customWidth="1"/>
    <col min="4" max="4" width="10.4375" bestFit="1" customWidth="1"/>
    <col min="6" max="6" width="10.4375" bestFit="1" customWidth="1"/>
  </cols>
  <sheetData>
    <row r="1" spans="1:4" x14ac:dyDescent="0.5">
      <c r="A1" s="10" t="s">
        <v>2031</v>
      </c>
      <c r="B1" t="s">
        <v>2070</v>
      </c>
    </row>
    <row r="2" spans="1:4" x14ac:dyDescent="0.5">
      <c r="A2" s="10" t="s">
        <v>2032</v>
      </c>
      <c r="B2" t="s">
        <v>2070</v>
      </c>
    </row>
    <row r="4" spans="1:4" x14ac:dyDescent="0.5">
      <c r="A4" s="10" t="s">
        <v>2069</v>
      </c>
      <c r="B4" s="10" t="s">
        <v>2068</v>
      </c>
    </row>
    <row r="5" spans="1:4" x14ac:dyDescent="0.5">
      <c r="A5" s="10" t="s">
        <v>2066</v>
      </c>
      <c r="B5" t="s">
        <v>14</v>
      </c>
      <c r="C5" t="s">
        <v>20</v>
      </c>
      <c r="D5" t="s">
        <v>2067</v>
      </c>
    </row>
    <row r="6" spans="1:4" x14ac:dyDescent="0.5">
      <c r="A6" s="9" t="s">
        <v>26</v>
      </c>
      <c r="B6">
        <v>16</v>
      </c>
      <c r="C6">
        <v>24</v>
      </c>
      <c r="D6">
        <v>40</v>
      </c>
    </row>
    <row r="7" spans="1:4" x14ac:dyDescent="0.5">
      <c r="A7" s="9" t="s">
        <v>15</v>
      </c>
      <c r="B7">
        <v>19</v>
      </c>
      <c r="C7">
        <v>22</v>
      </c>
      <c r="D7">
        <v>41</v>
      </c>
    </row>
    <row r="8" spans="1:4" x14ac:dyDescent="0.5">
      <c r="A8" s="9" t="s">
        <v>98</v>
      </c>
      <c r="B8">
        <v>6</v>
      </c>
      <c r="C8">
        <v>12</v>
      </c>
      <c r="D8">
        <v>18</v>
      </c>
    </row>
    <row r="9" spans="1:4" x14ac:dyDescent="0.5">
      <c r="A9" s="9" t="s">
        <v>36</v>
      </c>
      <c r="B9">
        <v>12</v>
      </c>
      <c r="C9">
        <v>17</v>
      </c>
      <c r="D9">
        <v>29</v>
      </c>
    </row>
    <row r="10" spans="1:4" x14ac:dyDescent="0.5">
      <c r="A10" s="9" t="s">
        <v>40</v>
      </c>
      <c r="B10">
        <v>18</v>
      </c>
      <c r="C10">
        <v>28</v>
      </c>
      <c r="D10">
        <v>46</v>
      </c>
    </row>
    <row r="11" spans="1:4" x14ac:dyDescent="0.5">
      <c r="A11" s="9" t="s">
        <v>107</v>
      </c>
      <c r="B11">
        <v>19</v>
      </c>
      <c r="C11">
        <v>26</v>
      </c>
      <c r="D11">
        <v>45</v>
      </c>
    </row>
    <row r="12" spans="1:4" x14ac:dyDescent="0.5">
      <c r="A12" s="9" t="s">
        <v>21</v>
      </c>
      <c r="B12">
        <v>274</v>
      </c>
      <c r="C12">
        <v>436</v>
      </c>
      <c r="D12">
        <v>710</v>
      </c>
    </row>
    <row r="13" spans="1:4" x14ac:dyDescent="0.5">
      <c r="A13" s="9" t="s">
        <v>2067</v>
      </c>
      <c r="B13">
        <v>364</v>
      </c>
      <c r="C13">
        <v>565</v>
      </c>
      <c r="D13">
        <v>929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57"/>
  <sheetViews>
    <sheetView topLeftCell="L1" zoomScale="103" zoomScaleNormal="103" workbookViewId="0">
      <selection activeCell="H1" sqref="H1"/>
    </sheetView>
  </sheetViews>
  <sheetFormatPr defaultColWidth="11" defaultRowHeight="15.75" x14ac:dyDescent="0.5"/>
  <cols>
    <col min="1" max="1" width="6.5" bestFit="1" customWidth="1"/>
    <col min="2" max="2" width="30.6875" bestFit="1" customWidth="1"/>
    <col min="3" max="3" width="33.5" style="3" customWidth="1"/>
    <col min="5" max="5" width="13" customWidth="1"/>
    <col min="6" max="6" width="20.8125" style="5" customWidth="1"/>
    <col min="7" max="7" width="12.875" customWidth="1"/>
    <col min="8" max="8" width="14.8125" customWidth="1"/>
    <col min="9" max="9" width="18.625" style="7" customWidth="1"/>
    <col min="10" max="10" width="12" customWidth="1"/>
    <col min="12" max="12" width="15.0625" customWidth="1"/>
    <col min="13" max="13" width="11.1875" customWidth="1"/>
    <col min="14" max="15" width="22.8125" customWidth="1"/>
    <col min="16" max="16" width="14.8125" customWidth="1"/>
    <col min="17" max="17" width="17.1875" customWidth="1"/>
    <col min="18" max="18" width="28" bestFit="1" customWidth="1"/>
    <col min="19" max="19" width="21.8125" style="9" customWidth="1"/>
    <col min="20" max="20" width="14.6875" style="9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8" t="s">
        <v>2031</v>
      </c>
      <c r="T1" s="8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(E2/D2)*100</f>
        <v>0</v>
      </c>
      <c r="G2" t="s">
        <v>14</v>
      </c>
      <c r="H2">
        <v>0</v>
      </c>
      <c r="I2" s="7">
        <f t="shared" ref="I2:I65" si="1"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s="9" t="s">
        <v>2033</v>
      </c>
      <c r="T2" s="9" t="s">
        <v>2034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7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5" si="3">(((L3/60)/60)/24)+DATE(1970,1,1)</f>
        <v>41870.208333333336</v>
      </c>
      <c r="O3" s="11">
        <f t="shared" si="2"/>
        <v>41872.208333333336</v>
      </c>
      <c r="P3" t="b">
        <v>0</v>
      </c>
      <c r="Q3" t="b">
        <v>1</v>
      </c>
      <c r="R3" t="s">
        <v>23</v>
      </c>
      <c r="S3" s="9" t="s">
        <v>2035</v>
      </c>
      <c r="T3" s="9" t="s">
        <v>2036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3"/>
        <v>41595.25</v>
      </c>
      <c r="O4" s="11">
        <f t="shared" si="2"/>
        <v>41597.25</v>
      </c>
      <c r="P4" t="b">
        <v>0</v>
      </c>
      <c r="Q4" t="b">
        <v>0</v>
      </c>
      <c r="R4" t="s">
        <v>28</v>
      </c>
      <c r="S4" s="9" t="s">
        <v>2037</v>
      </c>
      <c r="T4" s="9" t="s">
        <v>2038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3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s="9" t="s">
        <v>2035</v>
      </c>
      <c r="T5" s="9" t="s">
        <v>2036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3"/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s="9" t="s">
        <v>2039</v>
      </c>
      <c r="T6" s="9" t="s">
        <v>2040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3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s="9" t="s">
        <v>2039</v>
      </c>
      <c r="T7" s="9" t="s">
        <v>2040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3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s="9" t="s">
        <v>2041</v>
      </c>
      <c r="T8" s="9" t="s">
        <v>2042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3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s="9" t="s">
        <v>2039</v>
      </c>
      <c r="T9" s="9" t="s">
        <v>2040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3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s="9" t="s">
        <v>2039</v>
      </c>
      <c r="T10" s="9" t="s">
        <v>2040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3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s="9" t="s">
        <v>2035</v>
      </c>
      <c r="T11" s="9" t="s">
        <v>2043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3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s="9" t="s">
        <v>2041</v>
      </c>
      <c r="T12" s="9" t="s">
        <v>2044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3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s="9" t="s">
        <v>2039</v>
      </c>
      <c r="T13" s="9" t="s">
        <v>2040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3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s="9" t="s">
        <v>2041</v>
      </c>
      <c r="T14" s="9" t="s">
        <v>2044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3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s="9" t="s">
        <v>2035</v>
      </c>
      <c r="T15" s="9" t="s">
        <v>2045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3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s="9" t="s">
        <v>2035</v>
      </c>
      <c r="T16" s="9" t="s">
        <v>2045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3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s="9" t="s">
        <v>2037</v>
      </c>
      <c r="T17" s="9" t="s">
        <v>2046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3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s="9" t="s">
        <v>2047</v>
      </c>
      <c r="T18" s="9" t="s">
        <v>2048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3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s="9" t="s">
        <v>2041</v>
      </c>
      <c r="T19" s="9" t="s">
        <v>2049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3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s="9" t="s">
        <v>2039</v>
      </c>
      <c r="T20" s="9" t="s">
        <v>2040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3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s="9" t="s">
        <v>2039</v>
      </c>
      <c r="T21" s="9" t="s">
        <v>2040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3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s="9" t="s">
        <v>2041</v>
      </c>
      <c r="T22" s="9" t="s">
        <v>2044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3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s="9" t="s">
        <v>2039</v>
      </c>
      <c r="T23" s="9" t="s">
        <v>2040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3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s="9" t="s">
        <v>2039</v>
      </c>
      <c r="T24" s="9" t="s">
        <v>2040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3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s="9" t="s">
        <v>2041</v>
      </c>
      <c r="T25" s="9" t="s">
        <v>2042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3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s="9" t="s">
        <v>2037</v>
      </c>
      <c r="T26" s="9" t="s">
        <v>2046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3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s="9" t="s">
        <v>2050</v>
      </c>
      <c r="T27" s="9" t="s">
        <v>2051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3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s="9" t="s">
        <v>2039</v>
      </c>
      <c r="T28" s="9" t="s">
        <v>2040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3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s="9" t="s">
        <v>2035</v>
      </c>
      <c r="T29" s="9" t="s">
        <v>2036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3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s="9" t="s">
        <v>2039</v>
      </c>
      <c r="T30" s="9" t="s">
        <v>2040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3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s="9" t="s">
        <v>2041</v>
      </c>
      <c r="T31" s="9" t="s">
        <v>2052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3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s="9" t="s">
        <v>2041</v>
      </c>
      <c r="T32" s="9" t="s">
        <v>2049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3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s="9" t="s">
        <v>2050</v>
      </c>
      <c r="T33" s="9" t="s">
        <v>2051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3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s="9" t="s">
        <v>2041</v>
      </c>
      <c r="T34" s="9" t="s">
        <v>2042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3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s="9" t="s">
        <v>2039</v>
      </c>
      <c r="T35" s="9" t="s">
        <v>2040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3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s="9" t="s">
        <v>2041</v>
      </c>
      <c r="T36" s="9" t="s">
        <v>2042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3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s="9" t="s">
        <v>2041</v>
      </c>
      <c r="T37" s="9" t="s">
        <v>2044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3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s="9" t="s">
        <v>2039</v>
      </c>
      <c r="T38" s="9" t="s">
        <v>2040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3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s="9" t="s">
        <v>2047</v>
      </c>
      <c r="T39" s="9" t="s">
        <v>2053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3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s="9" t="s">
        <v>2054</v>
      </c>
      <c r="T40" s="9" t="s">
        <v>2055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3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s="9" t="s">
        <v>2039</v>
      </c>
      <c r="T41" s="9" t="s">
        <v>2040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3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s="9" t="s">
        <v>2037</v>
      </c>
      <c r="T42" s="9" t="s">
        <v>2046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3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s="9" t="s">
        <v>2035</v>
      </c>
      <c r="T43" s="9" t="s">
        <v>2036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3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s="9" t="s">
        <v>2033</v>
      </c>
      <c r="T44" s="9" t="s">
        <v>2034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3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s="9" t="s">
        <v>2047</v>
      </c>
      <c r="T45" s="9" t="s">
        <v>2056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3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s="9" t="s">
        <v>2047</v>
      </c>
      <c r="T46" s="9" t="s">
        <v>2053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3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s="9" t="s">
        <v>2039</v>
      </c>
      <c r="T47" s="9" t="s">
        <v>2040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3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s="9" t="s">
        <v>2035</v>
      </c>
      <c r="T48" s="9" t="s">
        <v>2036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3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s="9" t="s">
        <v>2039</v>
      </c>
      <c r="T49" s="9" t="s">
        <v>2040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3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s="9" t="s">
        <v>2039</v>
      </c>
      <c r="T50" s="9" t="s">
        <v>2040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3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s="9" t="s">
        <v>2035</v>
      </c>
      <c r="T51" s="9" t="s">
        <v>2036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3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s="9" t="s">
        <v>2035</v>
      </c>
      <c r="T52" s="9" t="s">
        <v>2057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3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s="9" t="s">
        <v>2037</v>
      </c>
      <c r="T53" s="9" t="s">
        <v>2046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3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s="9" t="s">
        <v>2039</v>
      </c>
      <c r="T54" s="9" t="s">
        <v>2040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3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s="9" t="s">
        <v>2041</v>
      </c>
      <c r="T55" s="9" t="s">
        <v>2044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3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s="9" t="s">
        <v>2037</v>
      </c>
      <c r="T56" s="9" t="s">
        <v>2046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3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s="9" t="s">
        <v>2035</v>
      </c>
      <c r="T57" s="9" t="s">
        <v>2058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3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s="9" t="s">
        <v>2037</v>
      </c>
      <c r="T58" s="9" t="s">
        <v>2046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3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s="9" t="s">
        <v>2050</v>
      </c>
      <c r="T59" s="9" t="s">
        <v>2051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3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s="9" t="s">
        <v>2039</v>
      </c>
      <c r="T60" s="9" t="s">
        <v>2040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3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s="9" t="s">
        <v>2039</v>
      </c>
      <c r="T61" s="9" t="s">
        <v>2040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3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s="9" t="s">
        <v>2039</v>
      </c>
      <c r="T62" s="9" t="s">
        <v>2040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3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s="9" t="s">
        <v>2039</v>
      </c>
      <c r="T63" s="9" t="s">
        <v>2040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3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s="9" t="s">
        <v>2037</v>
      </c>
      <c r="T64" s="9" t="s">
        <v>2038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3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s="9" t="s">
        <v>2039</v>
      </c>
      <c r="T65" s="9" t="s">
        <v>2040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4">(E66/D66)*100</f>
        <v>97.642857142857139</v>
      </c>
      <c r="G66" t="s">
        <v>14</v>
      </c>
      <c r="H66">
        <v>38</v>
      </c>
      <c r="I66" s="7">
        <f t="shared" ref="I66:I129" si="5"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ref="N66:N129" si="6">(((L66/60)/60)/24)+DATE(1970,1,1)</f>
        <v>43283.208333333328</v>
      </c>
      <c r="O66" s="11">
        <f t="shared" ref="O66:O129" si="7">(((M66/60)/60)/24)+DATE(1970,1,1)</f>
        <v>43298.208333333328</v>
      </c>
      <c r="P66" t="b">
        <v>0</v>
      </c>
      <c r="Q66" t="b">
        <v>1</v>
      </c>
      <c r="R66" t="s">
        <v>28</v>
      </c>
      <c r="S66" s="9" t="s">
        <v>2037</v>
      </c>
      <c r="T66" s="9" t="s">
        <v>2038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236.14754098360655</v>
      </c>
      <c r="G67" t="s">
        <v>20</v>
      </c>
      <c r="H67">
        <v>236</v>
      </c>
      <c r="I67" s="7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si="6"/>
        <v>40570.25</v>
      </c>
      <c r="O67" s="11">
        <f t="shared" si="7"/>
        <v>40577.25</v>
      </c>
      <c r="P67" t="b">
        <v>0</v>
      </c>
      <c r="Q67" t="b">
        <v>0</v>
      </c>
      <c r="R67" t="s">
        <v>33</v>
      </c>
      <c r="S67" s="9" t="s">
        <v>2039</v>
      </c>
      <c r="T67" s="9" t="s">
        <v>2040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s="9" t="s">
        <v>2039</v>
      </c>
      <c r="T68" s="9" t="s">
        <v>2040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s="9" t="s">
        <v>2037</v>
      </c>
      <c r="T69" s="9" t="s">
        <v>2046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s="9" t="s">
        <v>2039</v>
      </c>
      <c r="T70" s="9" t="s">
        <v>2040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s="9" t="s">
        <v>2039</v>
      </c>
      <c r="T71" s="9" t="s">
        <v>2040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s="9" t="s">
        <v>2039</v>
      </c>
      <c r="T72" s="9" t="s">
        <v>2040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s="9" t="s">
        <v>2039</v>
      </c>
      <c r="T73" s="9" t="s">
        <v>2040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s="9" t="s">
        <v>2041</v>
      </c>
      <c r="T74" s="9" t="s">
        <v>2049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s="9" t="s">
        <v>2035</v>
      </c>
      <c r="T75" s="9" t="s">
        <v>2058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s="9" t="s">
        <v>2035</v>
      </c>
      <c r="T76" s="9" t="s">
        <v>2057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s="9" t="s">
        <v>2054</v>
      </c>
      <c r="T77" s="9" t="s">
        <v>2055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s="9" t="s">
        <v>2039</v>
      </c>
      <c r="T78" s="9" t="s">
        <v>2040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s="9" t="s">
        <v>2041</v>
      </c>
      <c r="T79" s="9" t="s">
        <v>2049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s="9" t="s">
        <v>2047</v>
      </c>
      <c r="T80" s="9" t="s">
        <v>2059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s="9" t="s">
        <v>2039</v>
      </c>
      <c r="T81" s="9" t="s">
        <v>2040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s="9" t="s">
        <v>2050</v>
      </c>
      <c r="T82" s="9" t="s">
        <v>2051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s="9" t="s">
        <v>2035</v>
      </c>
      <c r="T83" s="9" t="s">
        <v>2036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s="9" t="s">
        <v>2050</v>
      </c>
      <c r="T84" s="9" t="s">
        <v>2051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s="9" t="s">
        <v>2035</v>
      </c>
      <c r="T85" s="9" t="s">
        <v>2043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s="9" t="s">
        <v>2037</v>
      </c>
      <c r="T86" s="9" t="s">
        <v>2046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s="9" t="s">
        <v>2035</v>
      </c>
      <c r="T87" s="9" t="s">
        <v>2045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s="9" t="s">
        <v>2039</v>
      </c>
      <c r="T88" s="9" t="s">
        <v>2040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s="9" t="s">
        <v>2035</v>
      </c>
      <c r="T89" s="9" t="s">
        <v>2036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s="9" t="s">
        <v>2047</v>
      </c>
      <c r="T90" s="9" t="s">
        <v>2059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s="9" t="s">
        <v>2039</v>
      </c>
      <c r="T91" s="9" t="s">
        <v>2040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s="9" t="s">
        <v>2039</v>
      </c>
      <c r="T92" s="9" t="s">
        <v>2040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s="9" t="s">
        <v>2047</v>
      </c>
      <c r="T93" s="9" t="s">
        <v>2059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s="9" t="s">
        <v>2050</v>
      </c>
      <c r="T94" s="9" t="s">
        <v>2051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s="9" t="s">
        <v>2039</v>
      </c>
      <c r="T95" s="9" t="s">
        <v>2040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s="9" t="s">
        <v>2037</v>
      </c>
      <c r="T96" s="9" t="s">
        <v>2038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s="9" t="s">
        <v>2041</v>
      </c>
      <c r="T97" s="9" t="s">
        <v>2042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s="9" t="s">
        <v>2039</v>
      </c>
      <c r="T98" s="9" t="s">
        <v>2040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s="9" t="s">
        <v>2033</v>
      </c>
      <c r="T99" s="9" t="s">
        <v>2034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s="9" t="s">
        <v>2050</v>
      </c>
      <c r="T100" s="9" t="s">
        <v>2051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s="9" t="s">
        <v>2039</v>
      </c>
      <c r="T101" s="9" t="s">
        <v>2040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s="9" t="s">
        <v>2039</v>
      </c>
      <c r="T102" s="9" t="s">
        <v>2040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s="9" t="s">
        <v>2035</v>
      </c>
      <c r="T103" s="9" t="s">
        <v>2043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s="9" t="s">
        <v>2037</v>
      </c>
      <c r="T104" s="9" t="s">
        <v>2046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s="9" t="s">
        <v>2035</v>
      </c>
      <c r="T105" s="9" t="s">
        <v>2043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s="9" t="s">
        <v>2035</v>
      </c>
      <c r="T106" s="9" t="s">
        <v>2045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s="9" t="s">
        <v>2037</v>
      </c>
      <c r="T107" s="9" t="s">
        <v>2038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s="9" t="s">
        <v>2039</v>
      </c>
      <c r="T108" s="9" t="s">
        <v>2040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s="9" t="s">
        <v>2039</v>
      </c>
      <c r="T109" s="9" t="s">
        <v>2040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s="9" t="s">
        <v>2041</v>
      </c>
      <c r="T110" s="9" t="s">
        <v>2042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s="9" t="s">
        <v>2041</v>
      </c>
      <c r="T111" s="9" t="s">
        <v>2060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s="9" t="s">
        <v>2033</v>
      </c>
      <c r="T112" s="9" t="s">
        <v>2034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s="9" t="s">
        <v>2047</v>
      </c>
      <c r="T113" s="9" t="s">
        <v>2056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s="9" t="s">
        <v>2037</v>
      </c>
      <c r="T114" s="9" t="s">
        <v>2038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s="9" t="s">
        <v>2033</v>
      </c>
      <c r="T115" s="9" t="s">
        <v>2034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s="9" t="s">
        <v>2037</v>
      </c>
      <c r="T116" s="9" t="s">
        <v>2046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s="9" t="s">
        <v>2047</v>
      </c>
      <c r="T117" s="9" t="s">
        <v>2053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s="9" t="s">
        <v>2039</v>
      </c>
      <c r="T118" s="9" t="s">
        <v>2040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s="9" t="s">
        <v>2041</v>
      </c>
      <c r="T119" s="9" t="s">
        <v>2060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s="9" t="s">
        <v>2054</v>
      </c>
      <c r="T120" s="9" t="s">
        <v>2055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s="9" t="s">
        <v>2041</v>
      </c>
      <c r="T121" s="9" t="s">
        <v>2042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s="9" t="s">
        <v>2050</v>
      </c>
      <c r="T122" s="9" t="s">
        <v>2061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s="9" t="s">
        <v>2050</v>
      </c>
      <c r="T123" s="9" t="s">
        <v>2051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s="9" t="s">
        <v>2047</v>
      </c>
      <c r="T124" s="9" t="s">
        <v>2053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s="9" t="s">
        <v>2039</v>
      </c>
      <c r="T125" s="9" t="s">
        <v>2040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s="9" t="s">
        <v>2054</v>
      </c>
      <c r="T126" s="9" t="s">
        <v>2055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s="9" t="s">
        <v>2039</v>
      </c>
      <c r="T127" s="9" t="s">
        <v>2040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s="9" t="s">
        <v>2039</v>
      </c>
      <c r="T128" s="9" t="s">
        <v>2040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s="9" t="s">
        <v>2039</v>
      </c>
      <c r="T129" s="9" t="s">
        <v>2040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8">(E130/D130)*100</f>
        <v>60.334277620396605</v>
      </c>
      <c r="G130" t="s">
        <v>74</v>
      </c>
      <c r="H130">
        <v>532</v>
      </c>
      <c r="I130" s="7">
        <f t="shared" ref="I130:I193" si="9"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ref="N130:N193" si="10">(((L130/60)/60)/24)+DATE(1970,1,1)</f>
        <v>40417.208333333336</v>
      </c>
      <c r="O130" s="11">
        <f t="shared" ref="O130:O193" si="11">(((M130/60)/60)/24)+DATE(1970,1,1)</f>
        <v>40430.208333333336</v>
      </c>
      <c r="P130" t="b">
        <v>0</v>
      </c>
      <c r="Q130" t="b">
        <v>0</v>
      </c>
      <c r="R130" t="s">
        <v>23</v>
      </c>
      <c r="S130" s="9" t="s">
        <v>2035</v>
      </c>
      <c r="T130" s="9" t="s">
        <v>2036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3.202693602693603</v>
      </c>
      <c r="G131" t="s">
        <v>74</v>
      </c>
      <c r="H131">
        <v>55</v>
      </c>
      <c r="I131" s="7">
        <f t="shared" si="9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si="10"/>
        <v>42038.25</v>
      </c>
      <c r="O131" s="11">
        <f t="shared" si="11"/>
        <v>42063.25</v>
      </c>
      <c r="P131" t="b">
        <v>0</v>
      </c>
      <c r="Q131" t="b">
        <v>0</v>
      </c>
      <c r="R131" t="s">
        <v>17</v>
      </c>
      <c r="S131" s="9" t="s">
        <v>2033</v>
      </c>
      <c r="T131" s="9" t="s">
        <v>2034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s="9" t="s">
        <v>2041</v>
      </c>
      <c r="T132" s="9" t="s">
        <v>2044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s="9" t="s">
        <v>2037</v>
      </c>
      <c r="T133" s="9" t="s">
        <v>2038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s="9" t="s">
        <v>2039</v>
      </c>
      <c r="T134" s="9" t="s">
        <v>2040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s="9" t="s">
        <v>2035</v>
      </c>
      <c r="T135" s="9" t="s">
        <v>2062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s="9" t="s">
        <v>2041</v>
      </c>
      <c r="T136" s="9" t="s">
        <v>2042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s="9" t="s">
        <v>2039</v>
      </c>
      <c r="T137" s="9" t="s">
        <v>2040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s="9" t="s">
        <v>2041</v>
      </c>
      <c r="T138" s="9" t="s">
        <v>2044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s="9" t="s">
        <v>2047</v>
      </c>
      <c r="T139" s="9" t="s">
        <v>2048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s="9" t="s">
        <v>2050</v>
      </c>
      <c r="T140" s="9" t="s">
        <v>2061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s="9" t="s">
        <v>2037</v>
      </c>
      <c r="T141" s="9" t="s">
        <v>2046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s="9" t="s">
        <v>2041</v>
      </c>
      <c r="T142" s="9" t="s">
        <v>2042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s="9" t="s">
        <v>2037</v>
      </c>
      <c r="T143" s="9" t="s">
        <v>2038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s="9" t="s">
        <v>2037</v>
      </c>
      <c r="T144" s="9" t="s">
        <v>2038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s="9" t="s">
        <v>2035</v>
      </c>
      <c r="T145" s="9" t="s">
        <v>2045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s="9" t="s">
        <v>2039</v>
      </c>
      <c r="T146" s="9" t="s">
        <v>2040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s="9" t="s">
        <v>2037</v>
      </c>
      <c r="T147" s="9" t="s">
        <v>2046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s="9" t="s">
        <v>2039</v>
      </c>
      <c r="T148" s="9" t="s">
        <v>2040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s="9" t="s">
        <v>2039</v>
      </c>
      <c r="T149" s="9" t="s">
        <v>2040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s="9" t="s">
        <v>2037</v>
      </c>
      <c r="T150" s="9" t="s">
        <v>2046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s="9" t="s">
        <v>2035</v>
      </c>
      <c r="T151" s="9" t="s">
        <v>2045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s="9" t="s">
        <v>2035</v>
      </c>
      <c r="T152" s="9" t="s">
        <v>2036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s="9" t="s">
        <v>2035</v>
      </c>
      <c r="T153" s="9" t="s">
        <v>2043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s="9" t="s">
        <v>2035</v>
      </c>
      <c r="T154" s="9" t="s">
        <v>2045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s="9" t="s">
        <v>2039</v>
      </c>
      <c r="T155" s="9" t="s">
        <v>2040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s="9" t="s">
        <v>2035</v>
      </c>
      <c r="T156" s="9" t="s">
        <v>2045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s="9" t="s">
        <v>2039</v>
      </c>
      <c r="T157" s="9" t="s">
        <v>2040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s="9" t="s">
        <v>2035</v>
      </c>
      <c r="T158" s="9" t="s">
        <v>2036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s="9" t="s">
        <v>2054</v>
      </c>
      <c r="T159" s="9" t="s">
        <v>2055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s="9" t="s">
        <v>2035</v>
      </c>
      <c r="T160" s="9" t="s">
        <v>2036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s="9" t="s">
        <v>2039</v>
      </c>
      <c r="T161" s="9" t="s">
        <v>2040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s="9" t="s">
        <v>2037</v>
      </c>
      <c r="T162" s="9" t="s">
        <v>2046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s="9" t="s">
        <v>2037</v>
      </c>
      <c r="T163" s="9" t="s">
        <v>2038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s="9" t="s">
        <v>2035</v>
      </c>
      <c r="T164" s="9" t="s">
        <v>2036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s="9" t="s">
        <v>2054</v>
      </c>
      <c r="T165" s="9" t="s">
        <v>2055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s="9" t="s">
        <v>2039</v>
      </c>
      <c r="T166" s="9" t="s">
        <v>2040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s="9" t="s">
        <v>2037</v>
      </c>
      <c r="T167" s="9" t="s">
        <v>2038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s="9" t="s">
        <v>2054</v>
      </c>
      <c r="T168" s="9" t="s">
        <v>2055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s="9" t="s">
        <v>2039</v>
      </c>
      <c r="T169" s="9" t="s">
        <v>2040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s="9" t="s">
        <v>2035</v>
      </c>
      <c r="T170" s="9" t="s">
        <v>2045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s="9" t="s">
        <v>2041</v>
      </c>
      <c r="T171" s="9" t="s">
        <v>2052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s="9" t="s">
        <v>2035</v>
      </c>
      <c r="T172" s="9" t="s">
        <v>2045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s="9" t="s">
        <v>2047</v>
      </c>
      <c r="T173" s="9" t="s">
        <v>2059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s="9" t="s">
        <v>2041</v>
      </c>
      <c r="T174" s="9" t="s">
        <v>2042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s="9" t="s">
        <v>2039</v>
      </c>
      <c r="T175" s="9" t="s">
        <v>2040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s="9" t="s">
        <v>2037</v>
      </c>
      <c r="T176" s="9" t="s">
        <v>2046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s="9" t="s">
        <v>2039</v>
      </c>
      <c r="T177" s="9" t="s">
        <v>2040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s="9" t="s">
        <v>2039</v>
      </c>
      <c r="T178" s="9" t="s">
        <v>2040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s="9" t="s">
        <v>2039</v>
      </c>
      <c r="T179" s="9" t="s">
        <v>2040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s="9" t="s">
        <v>2033</v>
      </c>
      <c r="T180" s="9" t="s">
        <v>2034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s="9" t="s">
        <v>2039</v>
      </c>
      <c r="T181" s="9" t="s">
        <v>2040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s="9" t="s">
        <v>2037</v>
      </c>
      <c r="T182" s="9" t="s">
        <v>2046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s="9" t="s">
        <v>2037</v>
      </c>
      <c r="T183" s="9" t="s">
        <v>2038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s="9" t="s">
        <v>2039</v>
      </c>
      <c r="T184" s="9" t="s">
        <v>2040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s="9" t="s">
        <v>2035</v>
      </c>
      <c r="T185" s="9" t="s">
        <v>2036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s="9" t="s">
        <v>2039</v>
      </c>
      <c r="T186" s="9" t="s">
        <v>2040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s="9" t="s">
        <v>2041</v>
      </c>
      <c r="T187" s="9" t="s">
        <v>2060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s="9" t="s">
        <v>2039</v>
      </c>
      <c r="T188" s="9" t="s">
        <v>2040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s="9" t="s">
        <v>2041</v>
      </c>
      <c r="T189" s="9" t="s">
        <v>2052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s="9" t="s">
        <v>2039</v>
      </c>
      <c r="T190" s="9" t="s">
        <v>2040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s="9" t="s">
        <v>2039</v>
      </c>
      <c r="T191" s="9" t="s">
        <v>2040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s="9" t="s">
        <v>2039</v>
      </c>
      <c r="T192" s="9" t="s">
        <v>2040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s="9" t="s">
        <v>2039</v>
      </c>
      <c r="T193" s="9" t="s">
        <v>2040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2">(E194/D194)*100</f>
        <v>19.992957746478872</v>
      </c>
      <c r="G194" t="s">
        <v>14</v>
      </c>
      <c r="H194">
        <v>243</v>
      </c>
      <c r="I194" s="7">
        <f t="shared" ref="I194:I257" si="13"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ref="N194:N257" si="14">(((L194/60)/60)/24)+DATE(1970,1,1)</f>
        <v>41817.208333333336</v>
      </c>
      <c r="O194" s="11">
        <f t="shared" ref="O194:O257" si="15">(((M194/60)/60)/24)+DATE(1970,1,1)</f>
        <v>41821.208333333336</v>
      </c>
      <c r="P194" t="b">
        <v>0</v>
      </c>
      <c r="Q194" t="b">
        <v>0</v>
      </c>
      <c r="R194" t="s">
        <v>23</v>
      </c>
      <c r="S194" s="9" t="s">
        <v>2035</v>
      </c>
      <c r="T194" s="9" t="s">
        <v>2036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45.636363636363633</v>
      </c>
      <c r="G195" t="s">
        <v>14</v>
      </c>
      <c r="H195">
        <v>65</v>
      </c>
      <c r="I195" s="7">
        <f t="shared" si="13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si="14"/>
        <v>43198.208333333328</v>
      </c>
      <c r="O195" s="11">
        <f t="shared" si="15"/>
        <v>43202.208333333328</v>
      </c>
      <c r="P195" t="b">
        <v>1</v>
      </c>
      <c r="Q195" t="b">
        <v>0</v>
      </c>
      <c r="R195" t="s">
        <v>60</v>
      </c>
      <c r="S195" s="9" t="s">
        <v>2035</v>
      </c>
      <c r="T195" s="9" t="s">
        <v>2045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s="9" t="s">
        <v>2035</v>
      </c>
      <c r="T196" s="9" t="s">
        <v>2057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s="9" t="s">
        <v>2035</v>
      </c>
      <c r="T197" s="9" t="s">
        <v>2043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s="9" t="s">
        <v>2037</v>
      </c>
      <c r="T198" s="9" t="s">
        <v>2046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s="9" t="s">
        <v>2041</v>
      </c>
      <c r="T199" s="9" t="s">
        <v>2044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s="9" t="s">
        <v>2035</v>
      </c>
      <c r="T200" s="9" t="s">
        <v>2043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s="9" t="s">
        <v>2035</v>
      </c>
      <c r="T201" s="9" t="s">
        <v>2036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s="9" t="s">
        <v>2039</v>
      </c>
      <c r="T202" s="9" t="s">
        <v>2040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s="9" t="s">
        <v>2037</v>
      </c>
      <c r="T203" s="9" t="s">
        <v>2038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s="9" t="s">
        <v>2033</v>
      </c>
      <c r="T204" s="9" t="s">
        <v>2034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s="9" t="s">
        <v>2039</v>
      </c>
      <c r="T205" s="9" t="s">
        <v>2040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s="9" t="s">
        <v>2035</v>
      </c>
      <c r="T206" s="9" t="s">
        <v>2058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s="9" t="s">
        <v>2039</v>
      </c>
      <c r="T207" s="9" t="s">
        <v>2040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s="9" t="s">
        <v>2047</v>
      </c>
      <c r="T208" s="9" t="s">
        <v>2053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s="9" t="s">
        <v>2035</v>
      </c>
      <c r="T209" s="9" t="s">
        <v>2036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s="9" t="s">
        <v>2041</v>
      </c>
      <c r="T210" s="9" t="s">
        <v>2042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s="9" t="s">
        <v>2041</v>
      </c>
      <c r="T211" s="9" t="s">
        <v>2042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s="9" t="s">
        <v>2041</v>
      </c>
      <c r="T212" s="9" t="s">
        <v>2063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s="9" t="s">
        <v>2039</v>
      </c>
      <c r="T213" s="9" t="s">
        <v>2040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s="9" t="s">
        <v>2039</v>
      </c>
      <c r="T214" s="9" t="s">
        <v>2040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s="9" t="s">
        <v>2035</v>
      </c>
      <c r="T215" s="9" t="s">
        <v>2045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s="9" t="s">
        <v>2035</v>
      </c>
      <c r="T216" s="9" t="s">
        <v>2036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s="9" t="s">
        <v>2039</v>
      </c>
      <c r="T217" s="9" t="s">
        <v>2040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s="9" t="s">
        <v>2039</v>
      </c>
      <c r="T218" s="9" t="s">
        <v>2040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s="9" t="s">
        <v>2041</v>
      </c>
      <c r="T219" s="9" t="s">
        <v>2063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s="9" t="s">
        <v>2041</v>
      </c>
      <c r="T220" s="9" t="s">
        <v>2052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s="9" t="s">
        <v>2041</v>
      </c>
      <c r="T221" s="9" t="s">
        <v>2049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s="9" t="s">
        <v>2039</v>
      </c>
      <c r="T222" s="9" t="s">
        <v>2040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s="9" t="s">
        <v>2033</v>
      </c>
      <c r="T223" s="9" t="s">
        <v>2034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s="9" t="s">
        <v>2054</v>
      </c>
      <c r="T224" s="9" t="s">
        <v>2055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s="9" t="s">
        <v>2039</v>
      </c>
      <c r="T225" s="9" t="s">
        <v>2040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s="9" t="s">
        <v>2041</v>
      </c>
      <c r="T226" s="9" t="s">
        <v>2063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s="9" t="s">
        <v>2035</v>
      </c>
      <c r="T227" s="9" t="s">
        <v>2036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s="9" t="s">
        <v>2054</v>
      </c>
      <c r="T228" s="9" t="s">
        <v>2055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s="9" t="s">
        <v>2050</v>
      </c>
      <c r="T229" s="9" t="s">
        <v>2061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s="9" t="s">
        <v>2041</v>
      </c>
      <c r="T230" s="9" t="s">
        <v>2049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s="9" t="s">
        <v>2050</v>
      </c>
      <c r="T231" s="9" t="s">
        <v>2061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s="9" t="s">
        <v>2050</v>
      </c>
      <c r="T232" s="9" t="s">
        <v>2051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s="9" t="s">
        <v>2039</v>
      </c>
      <c r="T233" s="9" t="s">
        <v>2040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s="9" t="s">
        <v>2039</v>
      </c>
      <c r="T234" s="9" t="s">
        <v>2040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s="9" t="s">
        <v>2041</v>
      </c>
      <c r="T235" s="9" t="s">
        <v>2049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s="9" t="s">
        <v>2050</v>
      </c>
      <c r="T236" s="9" t="s">
        <v>2051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s="9" t="s">
        <v>2041</v>
      </c>
      <c r="T237" s="9" t="s">
        <v>2049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s="9" t="s">
        <v>2035</v>
      </c>
      <c r="T238" s="9" t="s">
        <v>2036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s="9" t="s">
        <v>2041</v>
      </c>
      <c r="T239" s="9" t="s">
        <v>2049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s="9" t="s">
        <v>2039</v>
      </c>
      <c r="T240" s="9" t="s">
        <v>2040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s="9" t="s">
        <v>2037</v>
      </c>
      <c r="T241" s="9" t="s">
        <v>2046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s="9" t="s">
        <v>2039</v>
      </c>
      <c r="T242" s="9" t="s">
        <v>2040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s="9" t="s">
        <v>2047</v>
      </c>
      <c r="T243" s="9" t="s">
        <v>2048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s="9" t="s">
        <v>2035</v>
      </c>
      <c r="T244" s="9" t="s">
        <v>2036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s="9" t="s">
        <v>2039</v>
      </c>
      <c r="T245" s="9" t="s">
        <v>2040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s="9" t="s">
        <v>2039</v>
      </c>
      <c r="T246" s="9" t="s">
        <v>2040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s="9" t="s">
        <v>2039</v>
      </c>
      <c r="T247" s="9" t="s">
        <v>2040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s="9" t="s">
        <v>2037</v>
      </c>
      <c r="T248" s="9" t="s">
        <v>2038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s="9" t="s">
        <v>2047</v>
      </c>
      <c r="T249" s="9" t="s">
        <v>2053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s="9" t="s">
        <v>2050</v>
      </c>
      <c r="T250" s="9" t="s">
        <v>2061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s="9" t="s">
        <v>2047</v>
      </c>
      <c r="T251" s="9" t="s">
        <v>2059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s="9" t="s">
        <v>2035</v>
      </c>
      <c r="T252" s="9" t="s">
        <v>2036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s="9" t="s">
        <v>2039</v>
      </c>
      <c r="T253" s="9" t="s">
        <v>2040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s="9" t="s">
        <v>2039</v>
      </c>
      <c r="T254" s="9" t="s">
        <v>2040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s="9" t="s">
        <v>2041</v>
      </c>
      <c r="T255" s="9" t="s">
        <v>2044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s="9" t="s">
        <v>2047</v>
      </c>
      <c r="T256" s="9" t="s">
        <v>2048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s="9" t="s">
        <v>2035</v>
      </c>
      <c r="T257" s="9" t="s">
        <v>2036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16">(E258/D258)*100</f>
        <v>23.390243902439025</v>
      </c>
      <c r="G258" t="s">
        <v>14</v>
      </c>
      <c r="H258">
        <v>15</v>
      </c>
      <c r="I258" s="7">
        <f t="shared" ref="I258:I321" si="17"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ref="N258:N321" si="18">(((L258/60)/60)/24)+DATE(1970,1,1)</f>
        <v>42393.25</v>
      </c>
      <c r="O258" s="11">
        <f t="shared" ref="O258:O321" si="19">(((M258/60)/60)/24)+DATE(1970,1,1)</f>
        <v>42430.25</v>
      </c>
      <c r="P258" t="b">
        <v>0</v>
      </c>
      <c r="Q258" t="b">
        <v>0</v>
      </c>
      <c r="R258" t="s">
        <v>23</v>
      </c>
      <c r="S258" s="9" t="s">
        <v>2035</v>
      </c>
      <c r="T258" s="9" t="s">
        <v>2036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146</v>
      </c>
      <c r="G259" t="s">
        <v>20</v>
      </c>
      <c r="H259">
        <v>92</v>
      </c>
      <c r="I259" s="7">
        <f t="shared" si="1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si="18"/>
        <v>41338.25</v>
      </c>
      <c r="O259" s="11">
        <f t="shared" si="19"/>
        <v>41352.208333333336</v>
      </c>
      <c r="P259" t="b">
        <v>0</v>
      </c>
      <c r="Q259" t="b">
        <v>0</v>
      </c>
      <c r="R259" t="s">
        <v>33</v>
      </c>
      <c r="S259" s="9" t="s">
        <v>2039</v>
      </c>
      <c r="T259" s="9" t="s">
        <v>2040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s="9" t="s">
        <v>2039</v>
      </c>
      <c r="T260" s="9" t="s">
        <v>2040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s="9" t="s">
        <v>2054</v>
      </c>
      <c r="T261" s="9" t="s">
        <v>2055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s="9" t="s">
        <v>2035</v>
      </c>
      <c r="T262" s="9" t="s">
        <v>2036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s="9" t="s">
        <v>2035</v>
      </c>
      <c r="T263" s="9" t="s">
        <v>2036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s="9" t="s">
        <v>2035</v>
      </c>
      <c r="T264" s="9" t="s">
        <v>2045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s="9" t="s">
        <v>2054</v>
      </c>
      <c r="T265" s="9" t="s">
        <v>2055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s="9" t="s">
        <v>2039</v>
      </c>
      <c r="T266" s="9" t="s">
        <v>2040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s="9" t="s">
        <v>2039</v>
      </c>
      <c r="T267" s="9" t="s">
        <v>2040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s="9" t="s">
        <v>2035</v>
      </c>
      <c r="T268" s="9" t="s">
        <v>2058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s="9" t="s">
        <v>2039</v>
      </c>
      <c r="T269" s="9" t="s">
        <v>2040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s="9" t="s">
        <v>2041</v>
      </c>
      <c r="T270" s="9" t="s">
        <v>2042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s="9" t="s">
        <v>2041</v>
      </c>
      <c r="T271" s="9" t="s">
        <v>2060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s="9" t="s">
        <v>2050</v>
      </c>
      <c r="T272" s="9" t="s">
        <v>2051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s="9" t="s">
        <v>2054</v>
      </c>
      <c r="T273" s="9" t="s">
        <v>2055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s="9" t="s">
        <v>2039</v>
      </c>
      <c r="T274" s="9" t="s">
        <v>2040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s="9" t="s">
        <v>2039</v>
      </c>
      <c r="T275" s="9" t="s">
        <v>2040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s="9" t="s">
        <v>2039</v>
      </c>
      <c r="T276" s="9" t="s">
        <v>2040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s="9" t="s">
        <v>2047</v>
      </c>
      <c r="T277" s="9" t="s">
        <v>2059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s="9" t="s">
        <v>2050</v>
      </c>
      <c r="T278" s="9" t="s">
        <v>2051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s="9" t="s">
        <v>2039</v>
      </c>
      <c r="T279" s="9" t="s">
        <v>2040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s="9" t="s">
        <v>2037</v>
      </c>
      <c r="T280" s="9" t="s">
        <v>2038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s="9" t="s">
        <v>2039</v>
      </c>
      <c r="T281" s="9" t="s">
        <v>2040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s="9" t="s">
        <v>2041</v>
      </c>
      <c r="T282" s="9" t="s">
        <v>2049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s="9" t="s">
        <v>2039</v>
      </c>
      <c r="T283" s="9" t="s">
        <v>2040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s="9" t="s">
        <v>2041</v>
      </c>
      <c r="T284" s="9" t="s">
        <v>2060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s="9" t="s">
        <v>2035</v>
      </c>
      <c r="T285" s="9" t="s">
        <v>2036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s="9" t="s">
        <v>2037</v>
      </c>
      <c r="T286" s="9" t="s">
        <v>2038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s="9" t="s">
        <v>2039</v>
      </c>
      <c r="T287" s="9" t="s">
        <v>2040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s="9" t="s">
        <v>2039</v>
      </c>
      <c r="T288" s="9" t="s">
        <v>2040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s="9" t="s">
        <v>2035</v>
      </c>
      <c r="T289" s="9" t="s">
        <v>2043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s="9" t="s">
        <v>2035</v>
      </c>
      <c r="T290" s="9" t="s">
        <v>2057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s="9" t="s">
        <v>2039</v>
      </c>
      <c r="T291" s="9" t="s">
        <v>2040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s="9" t="s">
        <v>2041</v>
      </c>
      <c r="T292" s="9" t="s">
        <v>2042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s="9" t="s">
        <v>2037</v>
      </c>
      <c r="T293" s="9" t="s">
        <v>2038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s="9" t="s">
        <v>2033</v>
      </c>
      <c r="T294" s="9" t="s">
        <v>2034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s="9" t="s">
        <v>2039</v>
      </c>
      <c r="T295" s="9" t="s">
        <v>2040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s="9" t="s">
        <v>2039</v>
      </c>
      <c r="T296" s="9" t="s">
        <v>2040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s="9" t="s">
        <v>2039</v>
      </c>
      <c r="T297" s="9" t="s">
        <v>2040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s="9" t="s">
        <v>2039</v>
      </c>
      <c r="T298" s="9" t="s">
        <v>2040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s="9" t="s">
        <v>2039</v>
      </c>
      <c r="T299" s="9" t="s">
        <v>2040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s="9" t="s">
        <v>2035</v>
      </c>
      <c r="T300" s="9" t="s">
        <v>2036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s="9" t="s">
        <v>2033</v>
      </c>
      <c r="T301" s="9" t="s">
        <v>2034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s="9" t="s">
        <v>2047</v>
      </c>
      <c r="T302" s="9" t="s">
        <v>2048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s="9" t="s">
        <v>2041</v>
      </c>
      <c r="T303" s="9" t="s">
        <v>2042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s="9" t="s">
        <v>2039</v>
      </c>
      <c r="T304" s="9" t="s">
        <v>2040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s="9" t="s">
        <v>2035</v>
      </c>
      <c r="T305" s="9" t="s">
        <v>2045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s="9" t="s">
        <v>2041</v>
      </c>
      <c r="T306" s="9" t="s">
        <v>2042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s="9" t="s">
        <v>2039</v>
      </c>
      <c r="T307" s="9" t="s">
        <v>2040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s="9" t="s">
        <v>2039</v>
      </c>
      <c r="T308" s="9" t="s">
        <v>2040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s="9" t="s">
        <v>2047</v>
      </c>
      <c r="T309" s="9" t="s">
        <v>2053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s="9" t="s">
        <v>2039</v>
      </c>
      <c r="T310" s="9" t="s">
        <v>2040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s="9" t="s">
        <v>2035</v>
      </c>
      <c r="T311" s="9" t="s">
        <v>2045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s="9" t="s">
        <v>2050</v>
      </c>
      <c r="T312" s="9" t="s">
        <v>2051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s="9" t="s">
        <v>2039</v>
      </c>
      <c r="T313" s="9" t="s">
        <v>2040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s="9" t="s">
        <v>2039</v>
      </c>
      <c r="T314" s="9" t="s">
        <v>2040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s="9" t="s">
        <v>2035</v>
      </c>
      <c r="T315" s="9" t="s">
        <v>2036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s="9" t="s">
        <v>2041</v>
      </c>
      <c r="T316" s="9" t="s">
        <v>2042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s="9" t="s">
        <v>2039</v>
      </c>
      <c r="T317" s="9" t="s">
        <v>2040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s="9" t="s">
        <v>2033</v>
      </c>
      <c r="T318" s="9" t="s">
        <v>2034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s="9" t="s">
        <v>2039</v>
      </c>
      <c r="T319" s="9" t="s">
        <v>2040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s="9" t="s">
        <v>2035</v>
      </c>
      <c r="T320" s="9" t="s">
        <v>2036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s="9" t="s">
        <v>2037</v>
      </c>
      <c r="T321" s="9" t="s">
        <v>2038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20">(E322/D322)*100</f>
        <v>9.5876777251184837</v>
      </c>
      <c r="G322" t="s">
        <v>14</v>
      </c>
      <c r="H322">
        <v>80</v>
      </c>
      <c r="I322" s="7">
        <f t="shared" ref="I322:I385" si="21"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ref="N322:N385" si="22">(((L322/60)/60)/24)+DATE(1970,1,1)</f>
        <v>40673.208333333336</v>
      </c>
      <c r="O322" s="11">
        <f t="shared" ref="O322:O385" si="23">(((M322/60)/60)/24)+DATE(1970,1,1)</f>
        <v>40682.208333333336</v>
      </c>
      <c r="P322" t="b">
        <v>0</v>
      </c>
      <c r="Q322" t="b">
        <v>0</v>
      </c>
      <c r="R322" t="s">
        <v>119</v>
      </c>
      <c r="S322" s="9" t="s">
        <v>2047</v>
      </c>
      <c r="T322" s="9" t="s">
        <v>2053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94.144366197183089</v>
      </c>
      <c r="G323" t="s">
        <v>14</v>
      </c>
      <c r="H323">
        <v>2468</v>
      </c>
      <c r="I323" s="7">
        <f t="shared" si="2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si="22"/>
        <v>40634.208333333336</v>
      </c>
      <c r="O323" s="11">
        <f t="shared" si="23"/>
        <v>40642.208333333336</v>
      </c>
      <c r="P323" t="b">
        <v>0</v>
      </c>
      <c r="Q323" t="b">
        <v>0</v>
      </c>
      <c r="R323" t="s">
        <v>100</v>
      </c>
      <c r="S323" s="9" t="s">
        <v>2041</v>
      </c>
      <c r="T323" s="9" t="s">
        <v>2052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s="9" t="s">
        <v>2039</v>
      </c>
      <c r="T324" s="9" t="s">
        <v>2040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s="9" t="s">
        <v>2041</v>
      </c>
      <c r="T325" s="9" t="s">
        <v>2042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s="9" t="s">
        <v>2039</v>
      </c>
      <c r="T326" s="9" t="s">
        <v>2040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s="9" t="s">
        <v>2039</v>
      </c>
      <c r="T327" s="9" t="s">
        <v>2040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s="9" t="s">
        <v>2041</v>
      </c>
      <c r="T328" s="9" t="s">
        <v>2049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s="9" t="s">
        <v>2039</v>
      </c>
      <c r="T329" s="9" t="s">
        <v>2040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s="9" t="s">
        <v>2035</v>
      </c>
      <c r="T330" s="9" t="s">
        <v>2036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s="9" t="s">
        <v>2050</v>
      </c>
      <c r="T331" s="9" t="s">
        <v>2051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s="9" t="s">
        <v>2041</v>
      </c>
      <c r="T332" s="9" t="s">
        <v>2042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s="9" t="s">
        <v>2033</v>
      </c>
      <c r="T333" s="9" t="s">
        <v>2034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s="9" t="s">
        <v>2037</v>
      </c>
      <c r="T334" s="9" t="s">
        <v>2046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s="9" t="s">
        <v>2039</v>
      </c>
      <c r="T335" s="9" t="s">
        <v>2040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s="9" t="s">
        <v>2035</v>
      </c>
      <c r="T336" s="9" t="s">
        <v>2036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s="9" t="s">
        <v>2035</v>
      </c>
      <c r="T337" s="9" t="s">
        <v>2036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s="9" t="s">
        <v>2035</v>
      </c>
      <c r="T338" s="9" t="s">
        <v>2036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s="9" t="s">
        <v>2039</v>
      </c>
      <c r="T339" s="9" t="s">
        <v>2040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s="9" t="s">
        <v>2039</v>
      </c>
      <c r="T340" s="9" t="s">
        <v>2040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s="9" t="s">
        <v>2039</v>
      </c>
      <c r="T341" s="9" t="s">
        <v>2040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s="9" t="s">
        <v>2054</v>
      </c>
      <c r="T342" s="9" t="s">
        <v>2055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s="9" t="s">
        <v>2035</v>
      </c>
      <c r="T343" s="9" t="s">
        <v>2045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s="9" t="s">
        <v>2039</v>
      </c>
      <c r="T344" s="9" t="s">
        <v>2040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s="9" t="s">
        <v>2039</v>
      </c>
      <c r="T345" s="9" t="s">
        <v>2040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s="9" t="s">
        <v>2050</v>
      </c>
      <c r="T346" s="9" t="s">
        <v>2051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s="9" t="s">
        <v>2041</v>
      </c>
      <c r="T347" s="9" t="s">
        <v>2044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s="9" t="s">
        <v>2035</v>
      </c>
      <c r="T348" s="9" t="s">
        <v>2045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s="9" t="s">
        <v>2037</v>
      </c>
      <c r="T349" s="9" t="s">
        <v>2038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s="9" t="s">
        <v>2033</v>
      </c>
      <c r="T350" s="9" t="s">
        <v>2034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s="9" t="s">
        <v>2039</v>
      </c>
      <c r="T351" s="9" t="s">
        <v>2040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s="9" t="s">
        <v>2035</v>
      </c>
      <c r="T352" s="9" t="s">
        <v>2058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s="9" t="s">
        <v>2035</v>
      </c>
      <c r="T353" s="9" t="s">
        <v>2036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s="9" t="s">
        <v>2039</v>
      </c>
      <c r="T354" s="9" t="s">
        <v>2040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s="9" t="s">
        <v>2039</v>
      </c>
      <c r="T355" s="9" t="s">
        <v>2040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s="9" t="s">
        <v>2041</v>
      </c>
      <c r="T356" s="9" t="s">
        <v>2042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s="9" t="s">
        <v>2037</v>
      </c>
      <c r="T357" s="9" t="s">
        <v>2046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s="9" t="s">
        <v>2039</v>
      </c>
      <c r="T358" s="9" t="s">
        <v>2040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s="9" t="s">
        <v>2050</v>
      </c>
      <c r="T359" s="9" t="s">
        <v>2051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s="9" t="s">
        <v>2054</v>
      </c>
      <c r="T360" s="9" t="s">
        <v>2055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s="9" t="s">
        <v>2041</v>
      </c>
      <c r="T361" s="9" t="s">
        <v>2049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s="9" t="s">
        <v>2039</v>
      </c>
      <c r="T362" s="9" t="s">
        <v>2040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s="9" t="s">
        <v>2039</v>
      </c>
      <c r="T363" s="9" t="s">
        <v>2040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s="9" t="s">
        <v>2035</v>
      </c>
      <c r="T364" s="9" t="s">
        <v>2036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s="9" t="s">
        <v>2035</v>
      </c>
      <c r="T365" s="9" t="s">
        <v>2036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s="9" t="s">
        <v>2035</v>
      </c>
      <c r="T366" s="9" t="s">
        <v>2045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s="9" t="s">
        <v>2039</v>
      </c>
      <c r="T367" s="9" t="s">
        <v>2040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s="9" t="s">
        <v>2039</v>
      </c>
      <c r="T368" s="9" t="s">
        <v>2040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s="9" t="s">
        <v>2039</v>
      </c>
      <c r="T369" s="9" t="s">
        <v>2040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s="9" t="s">
        <v>2041</v>
      </c>
      <c r="T370" s="9" t="s">
        <v>2042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s="9" t="s">
        <v>2041</v>
      </c>
      <c r="T371" s="9" t="s">
        <v>2060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s="9" t="s">
        <v>2039</v>
      </c>
      <c r="T372" s="9" t="s">
        <v>2040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s="9" t="s">
        <v>2039</v>
      </c>
      <c r="T373" s="9" t="s">
        <v>2040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s="9" t="s">
        <v>2041</v>
      </c>
      <c r="T374" s="9" t="s">
        <v>2042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s="9" t="s">
        <v>2039</v>
      </c>
      <c r="T375" s="9" t="s">
        <v>2040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s="9" t="s">
        <v>2041</v>
      </c>
      <c r="T376" s="9" t="s">
        <v>2042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s="9" t="s">
        <v>2035</v>
      </c>
      <c r="T377" s="9" t="s">
        <v>2045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s="9" t="s">
        <v>2035</v>
      </c>
      <c r="T378" s="9" t="s">
        <v>2036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s="9" t="s">
        <v>2039</v>
      </c>
      <c r="T379" s="9" t="s">
        <v>2040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s="9" t="s">
        <v>2041</v>
      </c>
      <c r="T380" s="9" t="s">
        <v>2042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s="9" t="s">
        <v>2039</v>
      </c>
      <c r="T381" s="9" t="s">
        <v>2040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s="9" t="s">
        <v>2039</v>
      </c>
      <c r="T382" s="9" t="s">
        <v>2040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s="9" t="s">
        <v>2039</v>
      </c>
      <c r="T383" s="9" t="s">
        <v>2040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s="9" t="s">
        <v>2054</v>
      </c>
      <c r="T384" s="9" t="s">
        <v>2055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s="9" t="s">
        <v>2033</v>
      </c>
      <c r="T385" s="9" t="s">
        <v>2034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24">(E386/D386)*100</f>
        <v>172.00961538461539</v>
      </c>
      <c r="G386" t="s">
        <v>20</v>
      </c>
      <c r="H386">
        <v>4799</v>
      </c>
      <c r="I386" s="7">
        <f t="shared" ref="I386:I449" si="25"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ref="N386:N449" si="26">(((L386/60)/60)/24)+DATE(1970,1,1)</f>
        <v>42776.25</v>
      </c>
      <c r="O386" s="11">
        <f t="shared" ref="O386:O449" si="27">(((M386/60)/60)/24)+DATE(1970,1,1)</f>
        <v>42803.25</v>
      </c>
      <c r="P386" t="b">
        <v>1</v>
      </c>
      <c r="Q386" t="b">
        <v>1</v>
      </c>
      <c r="R386" t="s">
        <v>42</v>
      </c>
      <c r="S386" s="9" t="s">
        <v>2041</v>
      </c>
      <c r="T386" s="9" t="s">
        <v>2042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146.16709511568124</v>
      </c>
      <c r="G387" t="s">
        <v>20</v>
      </c>
      <c r="H387">
        <v>1137</v>
      </c>
      <c r="I387" s="7">
        <f t="shared" si="2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si="26"/>
        <v>43553.208333333328</v>
      </c>
      <c r="O387" s="11">
        <f t="shared" si="27"/>
        <v>43585.208333333328</v>
      </c>
      <c r="P387" t="b">
        <v>0</v>
      </c>
      <c r="Q387" t="b">
        <v>0</v>
      </c>
      <c r="R387" t="s">
        <v>68</v>
      </c>
      <c r="S387" s="9" t="s">
        <v>2047</v>
      </c>
      <c r="T387" s="9" t="s">
        <v>2048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s="9" t="s">
        <v>2039</v>
      </c>
      <c r="T388" s="9" t="s">
        <v>2040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s="9" t="s">
        <v>2037</v>
      </c>
      <c r="T389" s="9" t="s">
        <v>2046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s="9" t="s">
        <v>2035</v>
      </c>
      <c r="T390" s="9" t="s">
        <v>2045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s="9" t="s">
        <v>2039</v>
      </c>
      <c r="T391" s="9" t="s">
        <v>2040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s="9" t="s">
        <v>2054</v>
      </c>
      <c r="T392" s="9" t="s">
        <v>2055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s="9" t="s">
        <v>2047</v>
      </c>
      <c r="T393" s="9" t="s">
        <v>2048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s="9" t="s">
        <v>2037</v>
      </c>
      <c r="T394" s="9" t="s">
        <v>2046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s="9" t="s">
        <v>2035</v>
      </c>
      <c r="T395" s="9" t="s">
        <v>2058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s="9" t="s">
        <v>2041</v>
      </c>
      <c r="T396" s="9" t="s">
        <v>2042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s="9" t="s">
        <v>2039</v>
      </c>
      <c r="T397" s="9" t="s">
        <v>2040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s="9" t="s">
        <v>2041</v>
      </c>
      <c r="T398" s="9" t="s">
        <v>2044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s="9" t="s">
        <v>2035</v>
      </c>
      <c r="T399" s="9" t="s">
        <v>2036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s="9" t="s">
        <v>2041</v>
      </c>
      <c r="T400" s="9" t="s">
        <v>2049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s="9" t="s">
        <v>2035</v>
      </c>
      <c r="T401" s="9" t="s">
        <v>2045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s="9" t="s">
        <v>2054</v>
      </c>
      <c r="T402" s="9" t="s">
        <v>2055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s="9" t="s">
        <v>2039</v>
      </c>
      <c r="T403" s="9" t="s">
        <v>2040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s="9" t="s">
        <v>2041</v>
      </c>
      <c r="T404" s="9" t="s">
        <v>2052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s="9" t="s">
        <v>2039</v>
      </c>
      <c r="T405" s="9" t="s">
        <v>2040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s="9" t="s">
        <v>2039</v>
      </c>
      <c r="T406" s="9" t="s">
        <v>2040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s="9" t="s">
        <v>2039</v>
      </c>
      <c r="T407" s="9" t="s">
        <v>2040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s="9" t="s">
        <v>2041</v>
      </c>
      <c r="T408" s="9" t="s">
        <v>2042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s="9" t="s">
        <v>2039</v>
      </c>
      <c r="T409" s="9" t="s">
        <v>2040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s="9" t="s">
        <v>2041</v>
      </c>
      <c r="T410" s="9" t="s">
        <v>2042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s="9" t="s">
        <v>2035</v>
      </c>
      <c r="T411" s="9" t="s">
        <v>2036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s="9" t="s">
        <v>2050</v>
      </c>
      <c r="T412" s="9" t="s">
        <v>2061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s="9" t="s">
        <v>2039</v>
      </c>
      <c r="T413" s="9" t="s">
        <v>2040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s="9" t="s">
        <v>2047</v>
      </c>
      <c r="T414" s="9" t="s">
        <v>2053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s="9" t="s">
        <v>2041</v>
      </c>
      <c r="T415" s="9" t="s">
        <v>2049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s="9" t="s">
        <v>2033</v>
      </c>
      <c r="T416" s="9" t="s">
        <v>2034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s="9" t="s">
        <v>2039</v>
      </c>
      <c r="T417" s="9" t="s">
        <v>2040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s="9" t="s">
        <v>2041</v>
      </c>
      <c r="T418" s="9" t="s">
        <v>2042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s="9" t="s">
        <v>2039</v>
      </c>
      <c r="T419" s="9" t="s">
        <v>2040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s="9" t="s">
        <v>2041</v>
      </c>
      <c r="T420" s="9" t="s">
        <v>2042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s="9" t="s">
        <v>2037</v>
      </c>
      <c r="T421" s="9" t="s">
        <v>2038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s="9" t="s">
        <v>2039</v>
      </c>
      <c r="T422" s="9" t="s">
        <v>2040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s="9" t="s">
        <v>2037</v>
      </c>
      <c r="T423" s="9" t="s">
        <v>2046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s="9" t="s">
        <v>2039</v>
      </c>
      <c r="T424" s="9" t="s">
        <v>2040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s="9" t="s">
        <v>2033</v>
      </c>
      <c r="T425" s="9" t="s">
        <v>2034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s="9" t="s">
        <v>2035</v>
      </c>
      <c r="T426" s="9" t="s">
        <v>2045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s="9" t="s">
        <v>2054</v>
      </c>
      <c r="T427" s="9" t="s">
        <v>2055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s="9" t="s">
        <v>2039</v>
      </c>
      <c r="T428" s="9" t="s">
        <v>2040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s="9" t="s">
        <v>2039</v>
      </c>
      <c r="T429" s="9" t="s">
        <v>2040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s="9" t="s">
        <v>2041</v>
      </c>
      <c r="T430" s="9" t="s">
        <v>2049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s="9" t="s">
        <v>2054</v>
      </c>
      <c r="T431" s="9" t="s">
        <v>2055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s="9" t="s">
        <v>2039</v>
      </c>
      <c r="T432" s="9" t="s">
        <v>2040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s="9" t="s">
        <v>2039</v>
      </c>
      <c r="T433" s="9" t="s">
        <v>2040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s="9" t="s">
        <v>2039</v>
      </c>
      <c r="T434" s="9" t="s">
        <v>2040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s="9" t="s">
        <v>2041</v>
      </c>
      <c r="T435" s="9" t="s">
        <v>2042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s="9" t="s">
        <v>2039</v>
      </c>
      <c r="T436" s="9" t="s">
        <v>2040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s="9" t="s">
        <v>2039</v>
      </c>
      <c r="T437" s="9" t="s">
        <v>2040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s="9" t="s">
        <v>2035</v>
      </c>
      <c r="T438" s="9" t="s">
        <v>2058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s="9" t="s">
        <v>2041</v>
      </c>
      <c r="T439" s="9" t="s">
        <v>2049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s="9" t="s">
        <v>2039</v>
      </c>
      <c r="T440" s="9" t="s">
        <v>2040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s="9" t="s">
        <v>2041</v>
      </c>
      <c r="T441" s="9" t="s">
        <v>2063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s="9" t="s">
        <v>2041</v>
      </c>
      <c r="T442" s="9" t="s">
        <v>2060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s="9" t="s">
        <v>2037</v>
      </c>
      <c r="T443" s="9" t="s">
        <v>2046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s="9" t="s">
        <v>2039</v>
      </c>
      <c r="T444" s="9" t="s">
        <v>2040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s="9" t="s">
        <v>2039</v>
      </c>
      <c r="T445" s="9" t="s">
        <v>2040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s="9" t="s">
        <v>2035</v>
      </c>
      <c r="T446" s="9" t="s">
        <v>2045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s="9" t="s">
        <v>2039</v>
      </c>
      <c r="T447" s="9" t="s">
        <v>2040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s="9" t="s">
        <v>2037</v>
      </c>
      <c r="T448" s="9" t="s">
        <v>2046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s="9" t="s">
        <v>2041</v>
      </c>
      <c r="T449" s="9" t="s">
        <v>2060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28">(E450/D450)*100</f>
        <v>50.482758620689658</v>
      </c>
      <c r="G450" t="s">
        <v>14</v>
      </c>
      <c r="H450">
        <v>605</v>
      </c>
      <c r="I450" s="7">
        <f t="shared" ref="I450:I513" si="29"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ref="N450:N513" si="30">(((L450/60)/60)/24)+DATE(1970,1,1)</f>
        <v>41378.208333333336</v>
      </c>
      <c r="O450" s="11">
        <f t="shared" ref="O450:O513" si="31">(((M450/60)/60)/24)+DATE(1970,1,1)</f>
        <v>41380.208333333336</v>
      </c>
      <c r="P450" t="b">
        <v>0</v>
      </c>
      <c r="Q450" t="b">
        <v>1</v>
      </c>
      <c r="R450" t="s">
        <v>89</v>
      </c>
      <c r="S450" s="9" t="s">
        <v>2050</v>
      </c>
      <c r="T450" s="9" t="s">
        <v>2051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967</v>
      </c>
      <c r="G451" t="s">
        <v>20</v>
      </c>
      <c r="H451">
        <v>86</v>
      </c>
      <c r="I451" s="7">
        <f t="shared" si="29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si="30"/>
        <v>43530.25</v>
      </c>
      <c r="O451" s="11">
        <f t="shared" si="31"/>
        <v>43547.208333333328</v>
      </c>
      <c r="P451" t="b">
        <v>0</v>
      </c>
      <c r="Q451" t="b">
        <v>0</v>
      </c>
      <c r="R451" t="s">
        <v>89</v>
      </c>
      <c r="S451" s="9" t="s">
        <v>2050</v>
      </c>
      <c r="T451" s="9" t="s">
        <v>2051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s="9" t="s">
        <v>2041</v>
      </c>
      <c r="T452" s="9" t="s">
        <v>2049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s="9" t="s">
        <v>2035</v>
      </c>
      <c r="T453" s="9" t="s">
        <v>2036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s="9" t="s">
        <v>2041</v>
      </c>
      <c r="T454" s="9" t="s">
        <v>2044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s="9" t="s">
        <v>2041</v>
      </c>
      <c r="T455" s="9" t="s">
        <v>2063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s="9" t="s">
        <v>2041</v>
      </c>
      <c r="T456" s="9" t="s">
        <v>2044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s="9" t="s">
        <v>2039</v>
      </c>
      <c r="T457" s="9" t="s">
        <v>2040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s="9" t="s">
        <v>2035</v>
      </c>
      <c r="T458" s="9" t="s">
        <v>2045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s="9" t="s">
        <v>2039</v>
      </c>
      <c r="T459" s="9" t="s">
        <v>2040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s="9" t="s">
        <v>2039</v>
      </c>
      <c r="T460" s="9" t="s">
        <v>2040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s="9" t="s">
        <v>2041</v>
      </c>
      <c r="T461" s="9" t="s">
        <v>2042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s="9" t="s">
        <v>2039</v>
      </c>
      <c r="T462" s="9" t="s">
        <v>2040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s="9" t="s">
        <v>2041</v>
      </c>
      <c r="T463" s="9" t="s">
        <v>2044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s="9" t="s">
        <v>2050</v>
      </c>
      <c r="T464" s="9" t="s">
        <v>2061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s="9" t="s">
        <v>2041</v>
      </c>
      <c r="T465" s="9" t="s">
        <v>2049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s="9" t="s">
        <v>2039</v>
      </c>
      <c r="T466" s="9" t="s">
        <v>2040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s="9" t="s">
        <v>2047</v>
      </c>
      <c r="T467" s="9" t="s">
        <v>2059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s="9" t="s">
        <v>2037</v>
      </c>
      <c r="T468" s="9" t="s">
        <v>2046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s="9" t="s">
        <v>2037</v>
      </c>
      <c r="T469" s="9" t="s">
        <v>2038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s="9" t="s">
        <v>2039</v>
      </c>
      <c r="T470" s="9" t="s">
        <v>2040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s="9" t="s">
        <v>2041</v>
      </c>
      <c r="T471" s="9" t="s">
        <v>2044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s="9" t="s">
        <v>2037</v>
      </c>
      <c r="T472" s="9" t="s">
        <v>2046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s="9" t="s">
        <v>2033</v>
      </c>
      <c r="T473" s="9" t="s">
        <v>2034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s="9" t="s">
        <v>2035</v>
      </c>
      <c r="T474" s="9" t="s">
        <v>2036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s="9" t="s">
        <v>2035</v>
      </c>
      <c r="T475" s="9" t="s">
        <v>2043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s="9" t="s">
        <v>2041</v>
      </c>
      <c r="T476" s="9" t="s">
        <v>2060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s="9" t="s">
        <v>2047</v>
      </c>
      <c r="T477" s="9" t="s">
        <v>2059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s="9" t="s">
        <v>2047</v>
      </c>
      <c r="T478" s="9" t="s">
        <v>2053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s="9" t="s">
        <v>2041</v>
      </c>
      <c r="T479" s="9" t="s">
        <v>2063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s="9" t="s">
        <v>2037</v>
      </c>
      <c r="T480" s="9" t="s">
        <v>2046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s="9" t="s">
        <v>2033</v>
      </c>
      <c r="T481" s="9" t="s">
        <v>2034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s="9" t="s">
        <v>2054</v>
      </c>
      <c r="T482" s="9" t="s">
        <v>2055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s="9" t="s">
        <v>2039</v>
      </c>
      <c r="T483" s="9" t="s">
        <v>2040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s="9" t="s">
        <v>2047</v>
      </c>
      <c r="T484" s="9" t="s">
        <v>2053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s="9" t="s">
        <v>2039</v>
      </c>
      <c r="T485" s="9" t="s">
        <v>2040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s="9" t="s">
        <v>2033</v>
      </c>
      <c r="T486" s="9" t="s">
        <v>2034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s="9" t="s">
        <v>2039</v>
      </c>
      <c r="T487" s="9" t="s">
        <v>2040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s="9" t="s">
        <v>2047</v>
      </c>
      <c r="T488" s="9" t="s">
        <v>2059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s="9" t="s">
        <v>2039</v>
      </c>
      <c r="T489" s="9" t="s">
        <v>2040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s="9" t="s">
        <v>2039</v>
      </c>
      <c r="T490" s="9" t="s">
        <v>2040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s="9" t="s">
        <v>2037</v>
      </c>
      <c r="T491" s="9" t="s">
        <v>2046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s="9" t="s">
        <v>2064</v>
      </c>
      <c r="T492" s="9" t="s">
        <v>2065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s="9" t="s">
        <v>2033</v>
      </c>
      <c r="T493" s="9" t="s">
        <v>2034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s="9" t="s">
        <v>2041</v>
      </c>
      <c r="T494" s="9" t="s">
        <v>2052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s="9" t="s">
        <v>2054</v>
      </c>
      <c r="T495" s="9" t="s">
        <v>2055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s="9" t="s">
        <v>2037</v>
      </c>
      <c r="T496" s="9" t="s">
        <v>2046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s="9" t="s">
        <v>2039</v>
      </c>
      <c r="T497" s="9" t="s">
        <v>2040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s="9" t="s">
        <v>2041</v>
      </c>
      <c r="T498" s="9" t="s">
        <v>2049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s="9" t="s">
        <v>2037</v>
      </c>
      <c r="T499" s="9" t="s">
        <v>2046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s="9" t="s">
        <v>2037</v>
      </c>
      <c r="T500" s="9" t="s">
        <v>2038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s="9" t="s">
        <v>2041</v>
      </c>
      <c r="T501" s="9" t="s">
        <v>2042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s="9" t="s">
        <v>2039</v>
      </c>
      <c r="T502" s="9" t="s">
        <v>2040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s="9" t="s">
        <v>2041</v>
      </c>
      <c r="T503" s="9" t="s">
        <v>2042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s="9" t="s">
        <v>2050</v>
      </c>
      <c r="T504" s="9" t="s">
        <v>2051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s="9" t="s">
        <v>2041</v>
      </c>
      <c r="T505" s="9" t="s">
        <v>2044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s="9" t="s">
        <v>2035</v>
      </c>
      <c r="T506" s="9" t="s">
        <v>2036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s="9" t="s">
        <v>2047</v>
      </c>
      <c r="T507" s="9" t="s">
        <v>2056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s="9" t="s">
        <v>2039</v>
      </c>
      <c r="T508" s="9" t="s">
        <v>2040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s="9" t="s">
        <v>2037</v>
      </c>
      <c r="T509" s="9" t="s">
        <v>2038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s="9" t="s">
        <v>2039</v>
      </c>
      <c r="T510" s="9" t="s">
        <v>2040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s="9" t="s">
        <v>2039</v>
      </c>
      <c r="T511" s="9" t="s">
        <v>2040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s="9" t="s">
        <v>2041</v>
      </c>
      <c r="T512" s="9" t="s">
        <v>2044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s="9" t="s">
        <v>2039</v>
      </c>
      <c r="T513" s="9" t="s">
        <v>2040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32">(E514/D514)*100</f>
        <v>139.31868131868131</v>
      </c>
      <c r="G514" t="s">
        <v>20</v>
      </c>
      <c r="H514">
        <v>239</v>
      </c>
      <c r="I514" s="7">
        <f t="shared" ref="I514:I577" si="33"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ref="N514:N577" si="34">(((L514/60)/60)/24)+DATE(1970,1,1)</f>
        <v>41825.208333333336</v>
      </c>
      <c r="O514" s="11">
        <f t="shared" ref="O514:O577" si="35">(((M514/60)/60)/24)+DATE(1970,1,1)</f>
        <v>41826.208333333336</v>
      </c>
      <c r="P514" t="b">
        <v>0</v>
      </c>
      <c r="Q514" t="b">
        <v>1</v>
      </c>
      <c r="R514" t="s">
        <v>89</v>
      </c>
      <c r="S514" s="9" t="s">
        <v>2050</v>
      </c>
      <c r="T514" s="9" t="s">
        <v>2051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39.277108433734945</v>
      </c>
      <c r="G515" t="s">
        <v>74</v>
      </c>
      <c r="H515">
        <v>35</v>
      </c>
      <c r="I515" s="7">
        <f t="shared" si="3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si="34"/>
        <v>40430.208333333336</v>
      </c>
      <c r="O515" s="11">
        <f t="shared" si="35"/>
        <v>40432.208333333336</v>
      </c>
      <c r="P515" t="b">
        <v>0</v>
      </c>
      <c r="Q515" t="b">
        <v>0</v>
      </c>
      <c r="R515" t="s">
        <v>269</v>
      </c>
      <c r="S515" s="9" t="s">
        <v>2041</v>
      </c>
      <c r="T515" s="9" t="s">
        <v>2060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s="9" t="s">
        <v>2035</v>
      </c>
      <c r="T516" s="9" t="s">
        <v>2036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s="9" t="s">
        <v>2039</v>
      </c>
      <c r="T517" s="9" t="s">
        <v>2040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s="9" t="s">
        <v>2047</v>
      </c>
      <c r="T518" s="9" t="s">
        <v>2048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s="9" t="s">
        <v>2033</v>
      </c>
      <c r="T519" s="9" t="s">
        <v>2034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s="9" t="s">
        <v>2041</v>
      </c>
      <c r="T520" s="9" t="s">
        <v>2049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s="9" t="s">
        <v>2035</v>
      </c>
      <c r="T521" s="9" t="s">
        <v>2036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s="9" t="s">
        <v>2039</v>
      </c>
      <c r="T522" s="9" t="s">
        <v>2040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s="9" t="s">
        <v>2041</v>
      </c>
      <c r="T523" s="9" t="s">
        <v>2044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s="9" t="s">
        <v>2041</v>
      </c>
      <c r="T524" s="9" t="s">
        <v>2052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s="9" t="s">
        <v>2041</v>
      </c>
      <c r="T525" s="9" t="s">
        <v>2052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s="9" t="s">
        <v>2039</v>
      </c>
      <c r="T526" s="9" t="s">
        <v>2040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s="9" t="s">
        <v>2037</v>
      </c>
      <c r="T527" s="9" t="s">
        <v>2046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s="9" t="s">
        <v>2039</v>
      </c>
      <c r="T528" s="9" t="s">
        <v>2040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s="9" t="s">
        <v>2041</v>
      </c>
      <c r="T529" s="9" t="s">
        <v>2049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s="9" t="s">
        <v>2035</v>
      </c>
      <c r="T530" s="9" t="s">
        <v>2045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s="9" t="s">
        <v>2050</v>
      </c>
      <c r="T531" s="9" t="s">
        <v>2051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s="9" t="s">
        <v>2047</v>
      </c>
      <c r="T532" s="9" t="s">
        <v>2053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s="9" t="s">
        <v>2050</v>
      </c>
      <c r="T533" s="9" t="s">
        <v>2051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s="9" t="s">
        <v>2039</v>
      </c>
      <c r="T534" s="9" t="s">
        <v>2040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s="9" t="s">
        <v>2035</v>
      </c>
      <c r="T535" s="9" t="s">
        <v>2045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s="9" t="s">
        <v>2041</v>
      </c>
      <c r="T536" s="9" t="s">
        <v>2044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s="9" t="s">
        <v>2039</v>
      </c>
      <c r="T537" s="9" t="s">
        <v>2040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s="9" t="s">
        <v>2047</v>
      </c>
      <c r="T538" s="9" t="s">
        <v>2053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s="9" t="s">
        <v>2041</v>
      </c>
      <c r="T539" s="9" t="s">
        <v>2042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s="9" t="s">
        <v>2050</v>
      </c>
      <c r="T540" s="9" t="s">
        <v>2061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s="9" t="s">
        <v>2033</v>
      </c>
      <c r="T541" s="9" t="s">
        <v>2034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s="9" t="s">
        <v>2054</v>
      </c>
      <c r="T542" s="9" t="s">
        <v>2055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s="9" t="s">
        <v>2050</v>
      </c>
      <c r="T543" s="9" t="s">
        <v>2061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s="9" t="s">
        <v>2035</v>
      </c>
      <c r="T544" s="9" t="s">
        <v>2045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s="9" t="s">
        <v>2050</v>
      </c>
      <c r="T545" s="9" t="s">
        <v>2051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s="9" t="s">
        <v>2035</v>
      </c>
      <c r="T546" s="9" t="s">
        <v>2036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s="9" t="s">
        <v>2039</v>
      </c>
      <c r="T547" s="9" t="s">
        <v>2040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s="9" t="s">
        <v>2039</v>
      </c>
      <c r="T548" s="9" t="s">
        <v>2040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s="9" t="s">
        <v>2041</v>
      </c>
      <c r="T549" s="9" t="s">
        <v>2044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s="9" t="s">
        <v>2039</v>
      </c>
      <c r="T550" s="9" t="s">
        <v>2040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s="9" t="s">
        <v>2037</v>
      </c>
      <c r="T551" s="9" t="s">
        <v>2046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s="9" t="s">
        <v>2035</v>
      </c>
      <c r="T552" s="9" t="s">
        <v>2045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s="9" t="s">
        <v>2037</v>
      </c>
      <c r="T553" s="9" t="s">
        <v>2038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s="9" t="s">
        <v>2039</v>
      </c>
      <c r="T554" s="9" t="s">
        <v>2040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s="9" t="s">
        <v>2035</v>
      </c>
      <c r="T555" s="9" t="s">
        <v>2036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s="9" t="s">
        <v>2035</v>
      </c>
      <c r="T556" s="9" t="s">
        <v>2045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s="9" t="s">
        <v>2035</v>
      </c>
      <c r="T557" s="9" t="s">
        <v>2036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s="9" t="s">
        <v>2047</v>
      </c>
      <c r="T558" s="9" t="s">
        <v>2059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s="9" t="s">
        <v>2041</v>
      </c>
      <c r="T559" s="9" t="s">
        <v>2063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s="9" t="s">
        <v>2039</v>
      </c>
      <c r="T560" s="9" t="s">
        <v>2040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s="9" t="s">
        <v>2039</v>
      </c>
      <c r="T561" s="9" t="s">
        <v>2040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s="9" t="s">
        <v>2041</v>
      </c>
      <c r="T562" s="9" t="s">
        <v>2049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s="9" t="s">
        <v>2039</v>
      </c>
      <c r="T563" s="9" t="s">
        <v>2040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s="9" t="s">
        <v>2035</v>
      </c>
      <c r="T564" s="9" t="s">
        <v>2036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s="9" t="s">
        <v>2041</v>
      </c>
      <c r="T565" s="9" t="s">
        <v>2042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s="9" t="s">
        <v>2039</v>
      </c>
      <c r="T566" s="9" t="s">
        <v>2040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s="9" t="s">
        <v>2039</v>
      </c>
      <c r="T567" s="9" t="s">
        <v>2040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s="9" t="s">
        <v>2035</v>
      </c>
      <c r="T568" s="9" t="s">
        <v>2043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s="9" t="s">
        <v>2035</v>
      </c>
      <c r="T569" s="9" t="s">
        <v>2036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s="9" t="s">
        <v>2039</v>
      </c>
      <c r="T570" s="9" t="s">
        <v>2040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s="9" t="s">
        <v>2041</v>
      </c>
      <c r="T571" s="9" t="s">
        <v>2049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s="9" t="s">
        <v>2035</v>
      </c>
      <c r="T572" s="9" t="s">
        <v>2036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s="9" t="s">
        <v>2041</v>
      </c>
      <c r="T573" s="9" t="s">
        <v>2052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s="9" t="s">
        <v>2035</v>
      </c>
      <c r="T574" s="9" t="s">
        <v>2036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s="9" t="s">
        <v>2064</v>
      </c>
      <c r="T575" s="9" t="s">
        <v>2065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s="9" t="s">
        <v>2033</v>
      </c>
      <c r="T576" s="9" t="s">
        <v>2034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s="9" t="s">
        <v>2039</v>
      </c>
      <c r="T577" s="9" t="s">
        <v>2040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36">(E578/D578)*100</f>
        <v>64.927835051546396</v>
      </c>
      <c r="G578" t="s">
        <v>14</v>
      </c>
      <c r="H578">
        <v>64</v>
      </c>
      <c r="I578" s="7">
        <f t="shared" ref="I578:I641" si="37"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ref="N578:N641" si="38">(((L578/60)/60)/24)+DATE(1970,1,1)</f>
        <v>43040.208333333328</v>
      </c>
      <c r="O578" s="11">
        <f t="shared" ref="O578:O641" si="39">(((M578/60)/60)/24)+DATE(1970,1,1)</f>
        <v>43057.25</v>
      </c>
      <c r="P578" t="b">
        <v>0</v>
      </c>
      <c r="Q578" t="b">
        <v>0</v>
      </c>
      <c r="R578" t="s">
        <v>33</v>
      </c>
      <c r="S578" s="9" t="s">
        <v>2039</v>
      </c>
      <c r="T578" s="9" t="s">
        <v>2040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18.853658536585368</v>
      </c>
      <c r="G579" t="s">
        <v>74</v>
      </c>
      <c r="H579">
        <v>37</v>
      </c>
      <c r="I579" s="7">
        <f t="shared" si="3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si="38"/>
        <v>40613.25</v>
      </c>
      <c r="O579" s="11">
        <f t="shared" si="39"/>
        <v>40639.208333333336</v>
      </c>
      <c r="P579" t="b">
        <v>0</v>
      </c>
      <c r="Q579" t="b">
        <v>0</v>
      </c>
      <c r="R579" t="s">
        <v>159</v>
      </c>
      <c r="S579" s="9" t="s">
        <v>2035</v>
      </c>
      <c r="T579" s="9" t="s">
        <v>2058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s="9" t="s">
        <v>2041</v>
      </c>
      <c r="T580" s="9" t="s">
        <v>2063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s="9" t="s">
        <v>2035</v>
      </c>
      <c r="T581" s="9" t="s">
        <v>2058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s="9" t="s">
        <v>2039</v>
      </c>
      <c r="T582" s="9" t="s">
        <v>2040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s="9" t="s">
        <v>2037</v>
      </c>
      <c r="T583" s="9" t="s">
        <v>2038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s="9" t="s">
        <v>2050</v>
      </c>
      <c r="T584" s="9" t="s">
        <v>2051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s="9" t="s">
        <v>2041</v>
      </c>
      <c r="T585" s="9" t="s">
        <v>2042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s="9" t="s">
        <v>2037</v>
      </c>
      <c r="T586" s="9" t="s">
        <v>2038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s="9" t="s">
        <v>2047</v>
      </c>
      <c r="T587" s="9" t="s">
        <v>2059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s="9" t="s">
        <v>2035</v>
      </c>
      <c r="T588" s="9" t="s">
        <v>2036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s="9" t="s">
        <v>2033</v>
      </c>
      <c r="T589" s="9" t="s">
        <v>2034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s="9" t="s">
        <v>2039</v>
      </c>
      <c r="T590" s="9" t="s">
        <v>2040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s="9" t="s">
        <v>2041</v>
      </c>
      <c r="T591" s="9" t="s">
        <v>2042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s="9" t="s">
        <v>2047</v>
      </c>
      <c r="T592" s="9" t="s">
        <v>2056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s="9" t="s">
        <v>2050</v>
      </c>
      <c r="T593" s="9" t="s">
        <v>2051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s="9" t="s">
        <v>2039</v>
      </c>
      <c r="T594" s="9" t="s">
        <v>2040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s="9" t="s">
        <v>2041</v>
      </c>
      <c r="T595" s="9" t="s">
        <v>2049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s="9" t="s">
        <v>2039</v>
      </c>
      <c r="T596" s="9" t="s">
        <v>2040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s="9" t="s">
        <v>2039</v>
      </c>
      <c r="T597" s="9" t="s">
        <v>2040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s="9" t="s">
        <v>2041</v>
      </c>
      <c r="T598" s="9" t="s">
        <v>2044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s="9" t="s">
        <v>2039</v>
      </c>
      <c r="T599" s="9" t="s">
        <v>2040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s="9" t="s">
        <v>2035</v>
      </c>
      <c r="T600" s="9" t="s">
        <v>2036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s="9" t="s">
        <v>2041</v>
      </c>
      <c r="T601" s="9" t="s">
        <v>2042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s="9" t="s">
        <v>2033</v>
      </c>
      <c r="T602" s="9" t="s">
        <v>2034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s="9" t="s">
        <v>2037</v>
      </c>
      <c r="T603" s="9" t="s">
        <v>2046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s="9" t="s">
        <v>2039</v>
      </c>
      <c r="T604" s="9" t="s">
        <v>2040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s="9" t="s">
        <v>2039</v>
      </c>
      <c r="T605" s="9" t="s">
        <v>2040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s="9" t="s">
        <v>2039</v>
      </c>
      <c r="T606" s="9" t="s">
        <v>2040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s="9" t="s">
        <v>2047</v>
      </c>
      <c r="T607" s="9" t="s">
        <v>2048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s="9" t="s">
        <v>2035</v>
      </c>
      <c r="T608" s="9" t="s">
        <v>2036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s="9" t="s">
        <v>2033</v>
      </c>
      <c r="T609" s="9" t="s">
        <v>2034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s="9" t="s">
        <v>2035</v>
      </c>
      <c r="T610" s="9" t="s">
        <v>2058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s="9" t="s">
        <v>2041</v>
      </c>
      <c r="T611" s="9" t="s">
        <v>2063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s="9" t="s">
        <v>2039</v>
      </c>
      <c r="T612" s="9" t="s">
        <v>2040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s="9" t="s">
        <v>2039</v>
      </c>
      <c r="T613" s="9" t="s">
        <v>2040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s="9" t="s">
        <v>2035</v>
      </c>
      <c r="T614" s="9" t="s">
        <v>2043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s="9" t="s">
        <v>2039</v>
      </c>
      <c r="T615" s="9" t="s">
        <v>2040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s="9" t="s">
        <v>2039</v>
      </c>
      <c r="T616" s="9" t="s">
        <v>2040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s="9" t="s">
        <v>2039</v>
      </c>
      <c r="T617" s="9" t="s">
        <v>2040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s="9" t="s">
        <v>2035</v>
      </c>
      <c r="T618" s="9" t="s">
        <v>2045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s="9" t="s">
        <v>2039</v>
      </c>
      <c r="T619" s="9" t="s">
        <v>2040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s="9" t="s">
        <v>2047</v>
      </c>
      <c r="T620" s="9" t="s">
        <v>2048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s="9" t="s">
        <v>2039</v>
      </c>
      <c r="T621" s="9" t="s">
        <v>2040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s="9" t="s">
        <v>2054</v>
      </c>
      <c r="T622" s="9" t="s">
        <v>2055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s="9" t="s">
        <v>2039</v>
      </c>
      <c r="T623" s="9" t="s">
        <v>2040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s="9" t="s">
        <v>2035</v>
      </c>
      <c r="T624" s="9" t="s">
        <v>2045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s="9" t="s">
        <v>2039</v>
      </c>
      <c r="T625" s="9" t="s">
        <v>2040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s="9" t="s">
        <v>2054</v>
      </c>
      <c r="T626" s="9" t="s">
        <v>2055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s="9" t="s">
        <v>2039</v>
      </c>
      <c r="T627" s="9" t="s">
        <v>2040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s="9" t="s">
        <v>2039</v>
      </c>
      <c r="T628" s="9" t="s">
        <v>2040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s="9" t="s">
        <v>2033</v>
      </c>
      <c r="T629" s="9" t="s">
        <v>2034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s="9" t="s">
        <v>2035</v>
      </c>
      <c r="T630" s="9" t="s">
        <v>2045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s="9" t="s">
        <v>2039</v>
      </c>
      <c r="T631" s="9" t="s">
        <v>2040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s="9" t="s">
        <v>2039</v>
      </c>
      <c r="T632" s="9" t="s">
        <v>2040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s="9" t="s">
        <v>2039</v>
      </c>
      <c r="T633" s="9" t="s">
        <v>2040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s="9" t="s">
        <v>2039</v>
      </c>
      <c r="T634" s="9" t="s">
        <v>2040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s="9" t="s">
        <v>2041</v>
      </c>
      <c r="T635" s="9" t="s">
        <v>2049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s="9" t="s">
        <v>2041</v>
      </c>
      <c r="T636" s="9" t="s">
        <v>2060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s="9" t="s">
        <v>2041</v>
      </c>
      <c r="T637" s="9" t="s">
        <v>2060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s="9" t="s">
        <v>2041</v>
      </c>
      <c r="T638" s="9" t="s">
        <v>2049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s="9" t="s">
        <v>2039</v>
      </c>
      <c r="T639" s="9" t="s">
        <v>2040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s="9" t="s">
        <v>2039</v>
      </c>
      <c r="T640" s="9" t="s">
        <v>2040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s="9" t="s">
        <v>2041</v>
      </c>
      <c r="T641" s="9" t="s">
        <v>2044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40">(E642/D642)*100</f>
        <v>16.501669449081803</v>
      </c>
      <c r="G642" t="s">
        <v>14</v>
      </c>
      <c r="H642">
        <v>257</v>
      </c>
      <c r="I642" s="7">
        <f t="shared" ref="I642:I705" si="41"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ref="N642:N705" si="42">(((L642/60)/60)/24)+DATE(1970,1,1)</f>
        <v>42387.25</v>
      </c>
      <c r="O642" s="11">
        <f t="shared" ref="O642:O705" si="43">(((M642/60)/60)/24)+DATE(1970,1,1)</f>
        <v>42390.25</v>
      </c>
      <c r="P642" t="b">
        <v>0</v>
      </c>
      <c r="Q642" t="b">
        <v>0</v>
      </c>
      <c r="R642" t="s">
        <v>33</v>
      </c>
      <c r="S642" s="9" t="s">
        <v>2039</v>
      </c>
      <c r="T642" s="9" t="s">
        <v>2040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119.96808510638297</v>
      </c>
      <c r="G643" t="s">
        <v>20</v>
      </c>
      <c r="H643">
        <v>194</v>
      </c>
      <c r="I643" s="7">
        <f t="shared" si="4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si="42"/>
        <v>42786.25</v>
      </c>
      <c r="O643" s="11">
        <f t="shared" si="43"/>
        <v>42814.208333333328</v>
      </c>
      <c r="P643" t="b">
        <v>0</v>
      </c>
      <c r="Q643" t="b">
        <v>0</v>
      </c>
      <c r="R643" t="s">
        <v>33</v>
      </c>
      <c r="S643" s="9" t="s">
        <v>2039</v>
      </c>
      <c r="T643" s="9" t="s">
        <v>2040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s="9" t="s">
        <v>2037</v>
      </c>
      <c r="T644" s="9" t="s">
        <v>2046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s="9" t="s">
        <v>2039</v>
      </c>
      <c r="T645" s="9" t="s">
        <v>2040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s="9" t="s">
        <v>2039</v>
      </c>
      <c r="T646" s="9" t="s">
        <v>2040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s="9" t="s">
        <v>2035</v>
      </c>
      <c r="T647" s="9" t="s">
        <v>2036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s="9" t="s">
        <v>2050</v>
      </c>
      <c r="T648" s="9" t="s">
        <v>2051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s="9" t="s">
        <v>2047</v>
      </c>
      <c r="T649" s="9" t="s">
        <v>2059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s="9" t="s">
        <v>2033</v>
      </c>
      <c r="T650" s="9" t="s">
        <v>2034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s="9" t="s">
        <v>2039</v>
      </c>
      <c r="T651" s="9" t="s">
        <v>2040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s="9" t="s">
        <v>2035</v>
      </c>
      <c r="T652" s="9" t="s">
        <v>2058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s="9" t="s">
        <v>2041</v>
      </c>
      <c r="T653" s="9" t="s">
        <v>2052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s="9" t="s">
        <v>2037</v>
      </c>
      <c r="T654" s="9" t="s">
        <v>2038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s="9" t="s">
        <v>2037</v>
      </c>
      <c r="T655" s="9" t="s">
        <v>2038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s="9" t="s">
        <v>2035</v>
      </c>
      <c r="T656" s="9" t="s">
        <v>2057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s="9" t="s">
        <v>2054</v>
      </c>
      <c r="T657" s="9" t="s">
        <v>2055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s="9" t="s">
        <v>2033</v>
      </c>
      <c r="T658" s="9" t="s">
        <v>2034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s="9" t="s">
        <v>2041</v>
      </c>
      <c r="T659" s="9" t="s">
        <v>2063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s="9" t="s">
        <v>2035</v>
      </c>
      <c r="T660" s="9" t="s">
        <v>2036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s="9" t="s">
        <v>2041</v>
      </c>
      <c r="T661" s="9" t="s">
        <v>2042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s="9" t="s">
        <v>2039</v>
      </c>
      <c r="T662" s="9" t="s">
        <v>2040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s="9" t="s">
        <v>2035</v>
      </c>
      <c r="T663" s="9" t="s">
        <v>2058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s="9" t="s">
        <v>2039</v>
      </c>
      <c r="T664" s="9" t="s">
        <v>2040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s="9" t="s">
        <v>2039</v>
      </c>
      <c r="T665" s="9" t="s">
        <v>2040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s="9" t="s">
        <v>2035</v>
      </c>
      <c r="T666" s="9" t="s">
        <v>2058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s="9" t="s">
        <v>2041</v>
      </c>
      <c r="T667" s="9" t="s">
        <v>2042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s="9" t="s">
        <v>2039</v>
      </c>
      <c r="T668" s="9" t="s">
        <v>2040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s="9" t="s">
        <v>2064</v>
      </c>
      <c r="T669" s="9" t="s">
        <v>2065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s="9" t="s">
        <v>2039</v>
      </c>
      <c r="T670" s="9" t="s">
        <v>2040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s="9" t="s">
        <v>2039</v>
      </c>
      <c r="T671" s="9" t="s">
        <v>2040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s="9" t="s">
        <v>2035</v>
      </c>
      <c r="T672" s="9" t="s">
        <v>2045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s="9" t="s">
        <v>2039</v>
      </c>
      <c r="T673" s="9" t="s">
        <v>2040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s="9" t="s">
        <v>2039</v>
      </c>
      <c r="T674" s="9" t="s">
        <v>2040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s="9" t="s">
        <v>2035</v>
      </c>
      <c r="T675" s="9" t="s">
        <v>2045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s="9" t="s">
        <v>2054</v>
      </c>
      <c r="T676" s="9" t="s">
        <v>2055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s="9" t="s">
        <v>2064</v>
      </c>
      <c r="T677" s="9" t="s">
        <v>2065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s="9" t="s">
        <v>2054</v>
      </c>
      <c r="T678" s="9" t="s">
        <v>2055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s="9" t="s">
        <v>2047</v>
      </c>
      <c r="T679" s="9" t="s">
        <v>2053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s="9" t="s">
        <v>2041</v>
      </c>
      <c r="T680" s="9" t="s">
        <v>2044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s="9" t="s">
        <v>2033</v>
      </c>
      <c r="T681" s="9" t="s">
        <v>2034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s="9" t="s">
        <v>2050</v>
      </c>
      <c r="T682" s="9" t="s">
        <v>2061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s="9" t="s">
        <v>2039</v>
      </c>
      <c r="T683" s="9" t="s">
        <v>2040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s="9" t="s">
        <v>2039</v>
      </c>
      <c r="T684" s="9" t="s">
        <v>2040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s="9" t="s">
        <v>2039</v>
      </c>
      <c r="T685" s="9" t="s">
        <v>2040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s="9" t="s">
        <v>2047</v>
      </c>
      <c r="T686" s="9" t="s">
        <v>2048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s="9" t="s">
        <v>2039</v>
      </c>
      <c r="T687" s="9" t="s">
        <v>2040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s="9" t="s">
        <v>2037</v>
      </c>
      <c r="T688" s="9" t="s">
        <v>2046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s="9" t="s">
        <v>2039</v>
      </c>
      <c r="T689" s="9" t="s">
        <v>2040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s="9" t="s">
        <v>2041</v>
      </c>
      <c r="T690" s="9" t="s">
        <v>2060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s="9" t="s">
        <v>2037</v>
      </c>
      <c r="T691" s="9" t="s">
        <v>2038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s="9" t="s">
        <v>2041</v>
      </c>
      <c r="T692" s="9" t="s">
        <v>2042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s="9" t="s">
        <v>2041</v>
      </c>
      <c r="T693" s="9" t="s">
        <v>2042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s="9" t="s">
        <v>2035</v>
      </c>
      <c r="T694" s="9" t="s">
        <v>2036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s="9" t="s">
        <v>2039</v>
      </c>
      <c r="T695" s="9" t="s">
        <v>2040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s="9" t="s">
        <v>2039</v>
      </c>
      <c r="T696" s="9" t="s">
        <v>2040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s="9" t="s">
        <v>2035</v>
      </c>
      <c r="T697" s="9" t="s">
        <v>2036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s="9" t="s">
        <v>2039</v>
      </c>
      <c r="T698" s="9" t="s">
        <v>2040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s="9" t="s">
        <v>2035</v>
      </c>
      <c r="T699" s="9" t="s">
        <v>2043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s="9" t="s">
        <v>2037</v>
      </c>
      <c r="T700" s="9" t="s">
        <v>2046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s="9" t="s">
        <v>2041</v>
      </c>
      <c r="T701" s="9" t="s">
        <v>2044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s="9" t="s">
        <v>2037</v>
      </c>
      <c r="T702" s="9" t="s">
        <v>2046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s="9" t="s">
        <v>2039</v>
      </c>
      <c r="T703" s="9" t="s">
        <v>2040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s="9" t="s">
        <v>2037</v>
      </c>
      <c r="T704" s="9" t="s">
        <v>2046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s="9" t="s">
        <v>2047</v>
      </c>
      <c r="T705" s="9" t="s">
        <v>2059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44">(E706/D706)*100</f>
        <v>122.78160919540231</v>
      </c>
      <c r="G706" t="s">
        <v>20</v>
      </c>
      <c r="H706">
        <v>116</v>
      </c>
      <c r="I706" s="7">
        <f t="shared" ref="I706:I769" si="45"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ref="N706:N769" si="46">(((L706/60)/60)/24)+DATE(1970,1,1)</f>
        <v>42555.208333333328</v>
      </c>
      <c r="O706" s="11">
        <f t="shared" ref="O706:O769" si="47">(((M706/60)/60)/24)+DATE(1970,1,1)</f>
        <v>42570.208333333328</v>
      </c>
      <c r="P706" t="b">
        <v>0</v>
      </c>
      <c r="Q706" t="b">
        <v>0</v>
      </c>
      <c r="R706" t="s">
        <v>71</v>
      </c>
      <c r="S706" s="9" t="s">
        <v>2041</v>
      </c>
      <c r="T706" s="9" t="s">
        <v>2049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99.026517383618156</v>
      </c>
      <c r="G707" t="s">
        <v>14</v>
      </c>
      <c r="H707">
        <v>2025</v>
      </c>
      <c r="I707" s="7">
        <f t="shared" si="4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si="46"/>
        <v>41619.25</v>
      </c>
      <c r="O707" s="11">
        <f t="shared" si="47"/>
        <v>41623.25</v>
      </c>
      <c r="P707" t="b">
        <v>0</v>
      </c>
      <c r="Q707" t="b">
        <v>0</v>
      </c>
      <c r="R707" t="s">
        <v>68</v>
      </c>
      <c r="S707" s="9" t="s">
        <v>2047</v>
      </c>
      <c r="T707" s="9" t="s">
        <v>2048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s="9" t="s">
        <v>2037</v>
      </c>
      <c r="T708" s="9" t="s">
        <v>2038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s="9" t="s">
        <v>2041</v>
      </c>
      <c r="T709" s="9" t="s">
        <v>2044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s="9" t="s">
        <v>2039</v>
      </c>
      <c r="T710" s="9" t="s">
        <v>2040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s="9" t="s">
        <v>2039</v>
      </c>
      <c r="T711" s="9" t="s">
        <v>2040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s="9" t="s">
        <v>2039</v>
      </c>
      <c r="T712" s="9" t="s">
        <v>2040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s="9" t="s">
        <v>2039</v>
      </c>
      <c r="T713" s="9" t="s">
        <v>2040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s="9" t="s">
        <v>2039</v>
      </c>
      <c r="T714" s="9" t="s">
        <v>2040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s="9" t="s">
        <v>2047</v>
      </c>
      <c r="T715" s="9" t="s">
        <v>2056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s="9" t="s">
        <v>2035</v>
      </c>
      <c r="T716" s="9" t="s">
        <v>2036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s="9" t="s">
        <v>2050</v>
      </c>
      <c r="T717" s="9" t="s">
        <v>2061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s="9" t="s">
        <v>2039</v>
      </c>
      <c r="T718" s="9" t="s">
        <v>2040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s="9" t="s">
        <v>2041</v>
      </c>
      <c r="T719" s="9" t="s">
        <v>2042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s="9" t="s">
        <v>2037</v>
      </c>
      <c r="T720" s="9" t="s">
        <v>2046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s="9" t="s">
        <v>2047</v>
      </c>
      <c r="T721" s="9" t="s">
        <v>2053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s="9" t="s">
        <v>2039</v>
      </c>
      <c r="T722" s="9" t="s">
        <v>2040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s="9" t="s">
        <v>2035</v>
      </c>
      <c r="T723" s="9" t="s">
        <v>2036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s="9" t="s">
        <v>2041</v>
      </c>
      <c r="T724" s="9" t="s">
        <v>2042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s="9" t="s">
        <v>2039</v>
      </c>
      <c r="T725" s="9" t="s">
        <v>2040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s="9" t="s">
        <v>2039</v>
      </c>
      <c r="T726" s="9" t="s">
        <v>2040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s="9" t="s">
        <v>2050</v>
      </c>
      <c r="T727" s="9" t="s">
        <v>2061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s="9" t="s">
        <v>2039</v>
      </c>
      <c r="T728" s="9" t="s">
        <v>2040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s="9" t="s">
        <v>2037</v>
      </c>
      <c r="T729" s="9" t="s">
        <v>2038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s="9" t="s">
        <v>2039</v>
      </c>
      <c r="T730" s="9" t="s">
        <v>2040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s="9" t="s">
        <v>2041</v>
      </c>
      <c r="T731" s="9" t="s">
        <v>2044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s="9" t="s">
        <v>2037</v>
      </c>
      <c r="T732" s="9" t="s">
        <v>2046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s="9" t="s">
        <v>2037</v>
      </c>
      <c r="T733" s="9" t="s">
        <v>2038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s="9" t="s">
        <v>2035</v>
      </c>
      <c r="T734" s="9" t="s">
        <v>2036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s="9" t="s">
        <v>2035</v>
      </c>
      <c r="T735" s="9" t="s">
        <v>2057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s="9" t="s">
        <v>2039</v>
      </c>
      <c r="T736" s="9" t="s">
        <v>2040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s="9" t="s">
        <v>2054</v>
      </c>
      <c r="T737" s="9" t="s">
        <v>2055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s="9" t="s">
        <v>2047</v>
      </c>
      <c r="T738" s="9" t="s">
        <v>2048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s="9" t="s">
        <v>2035</v>
      </c>
      <c r="T739" s="9" t="s">
        <v>2045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s="9" t="s">
        <v>2039</v>
      </c>
      <c r="T740" s="9" t="s">
        <v>2040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s="9" t="s">
        <v>2035</v>
      </c>
      <c r="T741" s="9" t="s">
        <v>2045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s="9" t="s">
        <v>2039</v>
      </c>
      <c r="T742" s="9" t="s">
        <v>2040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s="9" t="s">
        <v>2039</v>
      </c>
      <c r="T743" s="9" t="s">
        <v>2040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s="9" t="s">
        <v>2035</v>
      </c>
      <c r="T744" s="9" t="s">
        <v>2043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s="9" t="s">
        <v>2039</v>
      </c>
      <c r="T745" s="9" t="s">
        <v>2040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s="9" t="s">
        <v>2039</v>
      </c>
      <c r="T746" s="9" t="s">
        <v>2040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s="9" t="s">
        <v>2037</v>
      </c>
      <c r="T747" s="9" t="s">
        <v>2046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s="9" t="s">
        <v>2037</v>
      </c>
      <c r="T748" s="9" t="s">
        <v>2038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s="9" t="s">
        <v>2039</v>
      </c>
      <c r="T749" s="9" t="s">
        <v>2040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s="9" t="s">
        <v>2041</v>
      </c>
      <c r="T750" s="9" t="s">
        <v>2049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s="9" t="s">
        <v>2037</v>
      </c>
      <c r="T751" s="9" t="s">
        <v>2046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s="9" t="s">
        <v>2035</v>
      </c>
      <c r="T752" s="9" t="s">
        <v>2043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s="9" t="s">
        <v>2047</v>
      </c>
      <c r="T753" s="9" t="s">
        <v>2048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s="9" t="s">
        <v>2039</v>
      </c>
      <c r="T754" s="9" t="s">
        <v>2040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s="9" t="s">
        <v>2054</v>
      </c>
      <c r="T755" s="9" t="s">
        <v>2055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s="9" t="s">
        <v>2039</v>
      </c>
      <c r="T756" s="9" t="s">
        <v>2040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s="9" t="s">
        <v>2039</v>
      </c>
      <c r="T757" s="9" t="s">
        <v>2040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s="9" t="s">
        <v>2039</v>
      </c>
      <c r="T758" s="9" t="s">
        <v>2040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s="9" t="s">
        <v>2041</v>
      </c>
      <c r="T759" s="9" t="s">
        <v>2044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s="9" t="s">
        <v>2035</v>
      </c>
      <c r="T760" s="9" t="s">
        <v>2036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s="9" t="s">
        <v>2035</v>
      </c>
      <c r="T761" s="9" t="s">
        <v>2043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s="9" t="s">
        <v>2050</v>
      </c>
      <c r="T762" s="9" t="s">
        <v>2051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s="9" t="s">
        <v>2035</v>
      </c>
      <c r="T763" s="9" t="s">
        <v>2036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s="9" t="s">
        <v>2035</v>
      </c>
      <c r="T764" s="9" t="s">
        <v>2058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s="9" t="s">
        <v>2039</v>
      </c>
      <c r="T765" s="9" t="s">
        <v>2040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s="9" t="s">
        <v>2035</v>
      </c>
      <c r="T766" s="9" t="s">
        <v>2036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s="9" t="s">
        <v>2035</v>
      </c>
      <c r="T767" s="9" t="s">
        <v>2045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s="9" t="s">
        <v>2041</v>
      </c>
      <c r="T768" s="9" t="s">
        <v>2063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s="9" t="s">
        <v>2047</v>
      </c>
      <c r="T769" s="9" t="s">
        <v>2059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48">(E770/D770)*100</f>
        <v>231</v>
      </c>
      <c r="G770" t="s">
        <v>20</v>
      </c>
      <c r="H770">
        <v>150</v>
      </c>
      <c r="I770" s="7">
        <f t="shared" ref="I770:I833" si="49"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ref="N770:N833" si="50">(((L770/60)/60)/24)+DATE(1970,1,1)</f>
        <v>41619.25</v>
      </c>
      <c r="O770" s="11">
        <f t="shared" ref="O770:O833" si="51">(((M770/60)/60)/24)+DATE(1970,1,1)</f>
        <v>41634.25</v>
      </c>
      <c r="P770" t="b">
        <v>0</v>
      </c>
      <c r="Q770" t="b">
        <v>0</v>
      </c>
      <c r="R770" t="s">
        <v>33</v>
      </c>
      <c r="S770" s="9" t="s">
        <v>2039</v>
      </c>
      <c r="T770" s="9" t="s">
        <v>2040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86.867834394904463</v>
      </c>
      <c r="G771" t="s">
        <v>14</v>
      </c>
      <c r="H771">
        <v>3410</v>
      </c>
      <c r="I771" s="7">
        <f t="shared" si="49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si="50"/>
        <v>41501.208333333336</v>
      </c>
      <c r="O771" s="11">
        <f t="shared" si="51"/>
        <v>41527.208333333336</v>
      </c>
      <c r="P771" t="b">
        <v>0</v>
      </c>
      <c r="Q771" t="b">
        <v>0</v>
      </c>
      <c r="R771" t="s">
        <v>89</v>
      </c>
      <c r="S771" s="9" t="s">
        <v>2050</v>
      </c>
      <c r="T771" s="9" t="s">
        <v>2051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s="9" t="s">
        <v>2039</v>
      </c>
      <c r="T772" s="9" t="s">
        <v>2040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s="9" t="s">
        <v>2039</v>
      </c>
      <c r="T773" s="9" t="s">
        <v>2040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s="9" t="s">
        <v>2035</v>
      </c>
      <c r="T774" s="9" t="s">
        <v>2045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s="9" t="s">
        <v>2039</v>
      </c>
      <c r="T775" s="9" t="s">
        <v>2040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s="9" t="s">
        <v>2037</v>
      </c>
      <c r="T776" s="9" t="s">
        <v>2038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s="9" t="s">
        <v>2035</v>
      </c>
      <c r="T777" s="9" t="s">
        <v>2036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s="9" t="s">
        <v>2039</v>
      </c>
      <c r="T778" s="9" t="s">
        <v>2040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s="9" t="s">
        <v>2039</v>
      </c>
      <c r="T779" s="9" t="s">
        <v>2040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s="9" t="s">
        <v>2041</v>
      </c>
      <c r="T780" s="9" t="s">
        <v>2049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s="9" t="s">
        <v>2039</v>
      </c>
      <c r="T781" s="9" t="s">
        <v>2040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s="9" t="s">
        <v>2041</v>
      </c>
      <c r="T782" s="9" t="s">
        <v>2044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s="9" t="s">
        <v>2039</v>
      </c>
      <c r="T783" s="9" t="s">
        <v>2040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s="9" t="s">
        <v>2041</v>
      </c>
      <c r="T784" s="9" t="s">
        <v>2049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s="9" t="s">
        <v>2035</v>
      </c>
      <c r="T785" s="9" t="s">
        <v>2036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s="9" t="s">
        <v>2037</v>
      </c>
      <c r="T786" s="9" t="s">
        <v>2038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s="9" t="s">
        <v>2041</v>
      </c>
      <c r="T787" s="9" t="s">
        <v>2049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s="9" t="s">
        <v>2035</v>
      </c>
      <c r="T788" s="9" t="s">
        <v>2058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s="9" t="s">
        <v>2035</v>
      </c>
      <c r="T789" s="9" t="s">
        <v>2036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s="9" t="s">
        <v>2041</v>
      </c>
      <c r="T790" s="9" t="s">
        <v>2049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s="9" t="s">
        <v>2039</v>
      </c>
      <c r="T791" s="9" t="s">
        <v>2040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s="9" t="s">
        <v>2039</v>
      </c>
      <c r="T792" s="9" t="s">
        <v>2040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s="9" t="s">
        <v>2033</v>
      </c>
      <c r="T793" s="9" t="s">
        <v>2034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s="9" t="s">
        <v>2039</v>
      </c>
      <c r="T794" s="9" t="s">
        <v>2040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s="9" t="s">
        <v>2047</v>
      </c>
      <c r="T795" s="9" t="s">
        <v>2048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s="9" t="s">
        <v>2035</v>
      </c>
      <c r="T796" s="9" t="s">
        <v>2036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s="9" t="s">
        <v>2041</v>
      </c>
      <c r="T797" s="9" t="s">
        <v>2044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s="9" t="s">
        <v>2050</v>
      </c>
      <c r="T798" s="9" t="s">
        <v>2061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s="9" t="s">
        <v>2037</v>
      </c>
      <c r="T799" s="9" t="s">
        <v>2038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s="9" t="s">
        <v>2039</v>
      </c>
      <c r="T800" s="9" t="s">
        <v>2040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s="9" t="s">
        <v>2039</v>
      </c>
      <c r="T801" s="9" t="s">
        <v>2040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s="9" t="s">
        <v>2035</v>
      </c>
      <c r="T802" s="9" t="s">
        <v>2036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s="9" t="s">
        <v>2054</v>
      </c>
      <c r="T803" s="9" t="s">
        <v>2055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s="9" t="s">
        <v>2054</v>
      </c>
      <c r="T804" s="9" t="s">
        <v>2055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s="9" t="s">
        <v>2039</v>
      </c>
      <c r="T805" s="9" t="s">
        <v>2040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s="9" t="s">
        <v>2035</v>
      </c>
      <c r="T806" s="9" t="s">
        <v>2036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s="9" t="s">
        <v>2041</v>
      </c>
      <c r="T807" s="9" t="s">
        <v>2042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s="9" t="s">
        <v>2041</v>
      </c>
      <c r="T808" s="9" t="s">
        <v>2044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s="9" t="s">
        <v>2039</v>
      </c>
      <c r="T809" s="9" t="s">
        <v>2040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s="9" t="s">
        <v>2033</v>
      </c>
      <c r="T810" s="9" t="s">
        <v>2034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s="9" t="s">
        <v>2041</v>
      </c>
      <c r="T811" s="9" t="s">
        <v>2042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s="9" t="s">
        <v>2039</v>
      </c>
      <c r="T812" s="9" t="s">
        <v>2040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s="9" t="s">
        <v>2050</v>
      </c>
      <c r="T813" s="9" t="s">
        <v>2051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s="9" t="s">
        <v>2047</v>
      </c>
      <c r="T814" s="9" t="s">
        <v>2048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s="9" t="s">
        <v>2050</v>
      </c>
      <c r="T815" s="9" t="s">
        <v>2051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s="9" t="s">
        <v>2035</v>
      </c>
      <c r="T816" s="9" t="s">
        <v>2036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s="9" t="s">
        <v>2035</v>
      </c>
      <c r="T817" s="9" t="s">
        <v>2036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s="9" t="s">
        <v>2039</v>
      </c>
      <c r="T818" s="9" t="s">
        <v>2040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s="9" t="s">
        <v>2047</v>
      </c>
      <c r="T819" s="9" t="s">
        <v>2048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s="9" t="s">
        <v>2039</v>
      </c>
      <c r="T820" s="9" t="s">
        <v>2040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s="9" t="s">
        <v>2050</v>
      </c>
      <c r="T821" s="9" t="s">
        <v>2051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s="9" t="s">
        <v>2035</v>
      </c>
      <c r="T822" s="9" t="s">
        <v>2036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s="9" t="s">
        <v>2041</v>
      </c>
      <c r="T823" s="9" t="s">
        <v>2042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s="9" t="s">
        <v>2035</v>
      </c>
      <c r="T824" s="9" t="s">
        <v>2036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s="9" t="s">
        <v>2035</v>
      </c>
      <c r="T825" s="9" t="s">
        <v>2036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s="9" t="s">
        <v>2047</v>
      </c>
      <c r="T826" s="9" t="s">
        <v>2048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s="9" t="s">
        <v>2041</v>
      </c>
      <c r="T827" s="9" t="s">
        <v>2052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s="9" t="s">
        <v>2039</v>
      </c>
      <c r="T828" s="9" t="s">
        <v>2040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s="9" t="s">
        <v>2041</v>
      </c>
      <c r="T829" s="9" t="s">
        <v>2044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s="9" t="s">
        <v>2039</v>
      </c>
      <c r="T830" s="9" t="s">
        <v>2040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s="9" t="s">
        <v>2039</v>
      </c>
      <c r="T831" s="9" t="s">
        <v>2040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s="9" t="s">
        <v>2039</v>
      </c>
      <c r="T832" s="9" t="s">
        <v>2040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s="9" t="s">
        <v>2054</v>
      </c>
      <c r="T833" s="9" t="s">
        <v>2055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52">(E834/D834)*100</f>
        <v>315.17592592592592</v>
      </c>
      <c r="G834" t="s">
        <v>20</v>
      </c>
      <c r="H834">
        <v>1297</v>
      </c>
      <c r="I834" s="7">
        <f t="shared" ref="I834:I897" si="53"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ref="N834:N897" si="54">(((L834/60)/60)/24)+DATE(1970,1,1)</f>
        <v>42299.208333333328</v>
      </c>
      <c r="O834" s="11">
        <f t="shared" ref="O834:O897" si="55">(((M834/60)/60)/24)+DATE(1970,1,1)</f>
        <v>42333.25</v>
      </c>
      <c r="P834" t="b">
        <v>1</v>
      </c>
      <c r="Q834" t="b">
        <v>0</v>
      </c>
      <c r="R834" t="s">
        <v>206</v>
      </c>
      <c r="S834" s="9" t="s">
        <v>2047</v>
      </c>
      <c r="T834" s="9" t="s">
        <v>2059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157.69117647058823</v>
      </c>
      <c r="G835" t="s">
        <v>20</v>
      </c>
      <c r="H835">
        <v>165</v>
      </c>
      <c r="I835" s="7">
        <f t="shared" si="53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si="54"/>
        <v>40588.25</v>
      </c>
      <c r="O835" s="11">
        <f t="shared" si="55"/>
        <v>40599.25</v>
      </c>
      <c r="P835" t="b">
        <v>0</v>
      </c>
      <c r="Q835" t="b">
        <v>0</v>
      </c>
      <c r="R835" t="s">
        <v>206</v>
      </c>
      <c r="S835" s="9" t="s">
        <v>2047</v>
      </c>
      <c r="T835" s="9" t="s">
        <v>2059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s="9" t="s">
        <v>2039</v>
      </c>
      <c r="T836" s="9" t="s">
        <v>2040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s="9" t="s">
        <v>2037</v>
      </c>
      <c r="T837" s="9" t="s">
        <v>2038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s="9" t="s">
        <v>2035</v>
      </c>
      <c r="T838" s="9" t="s">
        <v>2045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s="9" t="s">
        <v>2035</v>
      </c>
      <c r="T839" s="9" t="s">
        <v>2058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s="9" t="s">
        <v>2039</v>
      </c>
      <c r="T840" s="9" t="s">
        <v>2040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s="9" t="s">
        <v>2041</v>
      </c>
      <c r="T841" s="9" t="s">
        <v>2042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s="9" t="s">
        <v>2039</v>
      </c>
      <c r="T842" s="9" t="s">
        <v>2040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s="9" t="s">
        <v>2037</v>
      </c>
      <c r="T843" s="9" t="s">
        <v>2038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s="9" t="s">
        <v>2037</v>
      </c>
      <c r="T844" s="9" t="s">
        <v>2046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s="9" t="s">
        <v>2054</v>
      </c>
      <c r="T845" s="9" t="s">
        <v>2055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s="9" t="s">
        <v>2041</v>
      </c>
      <c r="T846" s="9" t="s">
        <v>2042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s="9" t="s">
        <v>2037</v>
      </c>
      <c r="T847" s="9" t="s">
        <v>2038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s="9" t="s">
        <v>2037</v>
      </c>
      <c r="T848" s="9" t="s">
        <v>2038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s="9" t="s">
        <v>2033</v>
      </c>
      <c r="T849" s="9" t="s">
        <v>2034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s="9" t="s">
        <v>2041</v>
      </c>
      <c r="T850" s="9" t="s">
        <v>2044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s="9" t="s">
        <v>2035</v>
      </c>
      <c r="T851" s="9" t="s">
        <v>2045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s="9" t="s">
        <v>2035</v>
      </c>
      <c r="T852" s="9" t="s">
        <v>2036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s="9" t="s">
        <v>2035</v>
      </c>
      <c r="T853" s="9" t="s">
        <v>2043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s="9" t="s">
        <v>2050</v>
      </c>
      <c r="T854" s="9" t="s">
        <v>2051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s="9" t="s">
        <v>2035</v>
      </c>
      <c r="T855" s="9" t="s">
        <v>2045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s="9" t="s">
        <v>2047</v>
      </c>
      <c r="T856" s="9" t="s">
        <v>2053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s="9" t="s">
        <v>2039</v>
      </c>
      <c r="T857" s="9" t="s">
        <v>2040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s="9" t="s">
        <v>2033</v>
      </c>
      <c r="T858" s="9" t="s">
        <v>2034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s="9" t="s">
        <v>2041</v>
      </c>
      <c r="T859" s="9" t="s">
        <v>2052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s="9" t="s">
        <v>2033</v>
      </c>
      <c r="T860" s="9" t="s">
        <v>2034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s="9" t="s">
        <v>2039</v>
      </c>
      <c r="T861" s="9" t="s">
        <v>2040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s="9" t="s">
        <v>2037</v>
      </c>
      <c r="T862" s="9" t="s">
        <v>2046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s="9" t="s">
        <v>2039</v>
      </c>
      <c r="T863" s="9" t="s">
        <v>2040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s="9" t="s">
        <v>2039</v>
      </c>
      <c r="T864" s="9" t="s">
        <v>2040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s="9" t="s">
        <v>2041</v>
      </c>
      <c r="T865" s="9" t="s">
        <v>2060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s="9" t="s">
        <v>2041</v>
      </c>
      <c r="T866" s="9" t="s">
        <v>2052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s="9" t="s">
        <v>2039</v>
      </c>
      <c r="T867" s="9" t="s">
        <v>2040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s="9" t="s">
        <v>2054</v>
      </c>
      <c r="T868" s="9" t="s">
        <v>2055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s="9" t="s">
        <v>2033</v>
      </c>
      <c r="T869" s="9" t="s">
        <v>2034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s="9" t="s">
        <v>2039</v>
      </c>
      <c r="T870" s="9" t="s">
        <v>2040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s="9" t="s">
        <v>2041</v>
      </c>
      <c r="T871" s="9" t="s">
        <v>2044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s="9" t="s">
        <v>2039</v>
      </c>
      <c r="T872" s="9" t="s">
        <v>2040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s="9" t="s">
        <v>2039</v>
      </c>
      <c r="T873" s="9" t="s">
        <v>2040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s="9" t="s">
        <v>2041</v>
      </c>
      <c r="T874" s="9" t="s">
        <v>2063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s="9" t="s">
        <v>2054</v>
      </c>
      <c r="T875" s="9" t="s">
        <v>2055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s="9" t="s">
        <v>2054</v>
      </c>
      <c r="T876" s="9" t="s">
        <v>2055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s="9" t="s">
        <v>2035</v>
      </c>
      <c r="T877" s="9" t="s">
        <v>2036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s="9" t="s">
        <v>2054</v>
      </c>
      <c r="T878" s="9" t="s">
        <v>2055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s="9" t="s">
        <v>2033</v>
      </c>
      <c r="T879" s="9" t="s">
        <v>2034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s="9" t="s">
        <v>2035</v>
      </c>
      <c r="T880" s="9" t="s">
        <v>2057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s="9" t="s">
        <v>2047</v>
      </c>
      <c r="T881" s="9" t="s">
        <v>2048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s="9" t="s">
        <v>2035</v>
      </c>
      <c r="T882" s="9" t="s">
        <v>2043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s="9" t="s">
        <v>2039</v>
      </c>
      <c r="T883" s="9" t="s">
        <v>2040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s="9" t="s">
        <v>2039</v>
      </c>
      <c r="T884" s="9" t="s">
        <v>2040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s="9" t="s">
        <v>2041</v>
      </c>
      <c r="T885" s="9" t="s">
        <v>2052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s="9" t="s">
        <v>2039</v>
      </c>
      <c r="T886" s="9" t="s">
        <v>2040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s="9" t="s">
        <v>2039</v>
      </c>
      <c r="T887" s="9" t="s">
        <v>2040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s="9" t="s">
        <v>2035</v>
      </c>
      <c r="T888" s="9" t="s">
        <v>2045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s="9" t="s">
        <v>2039</v>
      </c>
      <c r="T889" s="9" t="s">
        <v>2040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s="9" t="s">
        <v>2039</v>
      </c>
      <c r="T890" s="9" t="s">
        <v>2040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s="9" t="s">
        <v>2035</v>
      </c>
      <c r="T891" s="9" t="s">
        <v>2043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s="9" t="s">
        <v>2035</v>
      </c>
      <c r="T892" s="9" t="s">
        <v>2045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s="9" t="s">
        <v>2041</v>
      </c>
      <c r="T893" s="9" t="s">
        <v>2042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s="9" t="s">
        <v>2047</v>
      </c>
      <c r="T894" s="9" t="s">
        <v>2059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s="9" t="s">
        <v>2041</v>
      </c>
      <c r="T895" s="9" t="s">
        <v>2042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s="9" t="s">
        <v>2041</v>
      </c>
      <c r="T896" s="9" t="s">
        <v>2060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s="9" t="s">
        <v>2039</v>
      </c>
      <c r="T897" s="9" t="s">
        <v>2040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56">(E898/D898)*100</f>
        <v>774.43434343434342</v>
      </c>
      <c r="G898" t="s">
        <v>20</v>
      </c>
      <c r="H898">
        <v>1460</v>
      </c>
      <c r="I898" s="7">
        <f t="shared" ref="I898:I961" si="57"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ref="N898:N961" si="58">(((L898/60)/60)/24)+DATE(1970,1,1)</f>
        <v>40738.208333333336</v>
      </c>
      <c r="O898" s="11">
        <f t="shared" ref="O898:O961" si="59">(((M898/60)/60)/24)+DATE(1970,1,1)</f>
        <v>40741.208333333336</v>
      </c>
      <c r="P898" t="b">
        <v>0</v>
      </c>
      <c r="Q898" t="b">
        <v>1</v>
      </c>
      <c r="R898" t="s">
        <v>17</v>
      </c>
      <c r="S898" s="9" t="s">
        <v>2033</v>
      </c>
      <c r="T898" s="9" t="s">
        <v>2034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27.693181818181817</v>
      </c>
      <c r="G899" t="s">
        <v>14</v>
      </c>
      <c r="H899">
        <v>27</v>
      </c>
      <c r="I899" s="7">
        <f t="shared" si="5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si="58"/>
        <v>43583.208333333328</v>
      </c>
      <c r="O899" s="11">
        <f t="shared" si="59"/>
        <v>43585.208333333328</v>
      </c>
      <c r="P899" t="b">
        <v>0</v>
      </c>
      <c r="Q899" t="b">
        <v>0</v>
      </c>
      <c r="R899" t="s">
        <v>33</v>
      </c>
      <c r="S899" s="9" t="s">
        <v>2039</v>
      </c>
      <c r="T899" s="9" t="s">
        <v>2040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s="9" t="s">
        <v>2041</v>
      </c>
      <c r="T900" s="9" t="s">
        <v>2042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s="9" t="s">
        <v>2035</v>
      </c>
      <c r="T901" s="9" t="s">
        <v>2058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s="9" t="s">
        <v>2037</v>
      </c>
      <c r="T902" s="9" t="s">
        <v>2038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s="9" t="s">
        <v>2035</v>
      </c>
      <c r="T903" s="9" t="s">
        <v>2036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s="9" t="s">
        <v>2037</v>
      </c>
      <c r="T904" s="9" t="s">
        <v>2038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s="9" t="s">
        <v>2047</v>
      </c>
      <c r="T905" s="9" t="s">
        <v>2048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s="9" t="s">
        <v>2047</v>
      </c>
      <c r="T906" s="9" t="s">
        <v>2056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s="9" t="s">
        <v>2039</v>
      </c>
      <c r="T907" s="9" t="s">
        <v>2040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s="9" t="s">
        <v>2041</v>
      </c>
      <c r="T908" s="9" t="s">
        <v>2042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s="9" t="s">
        <v>2039</v>
      </c>
      <c r="T909" s="9" t="s">
        <v>2040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s="9" t="s">
        <v>2050</v>
      </c>
      <c r="T910" s="9" t="s">
        <v>2051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s="9" t="s">
        <v>2039</v>
      </c>
      <c r="T911" s="9" t="s">
        <v>2040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s="9" t="s">
        <v>2039</v>
      </c>
      <c r="T912" s="9" t="s">
        <v>2040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s="9" t="s">
        <v>2037</v>
      </c>
      <c r="T913" s="9" t="s">
        <v>2038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s="9" t="s">
        <v>2041</v>
      </c>
      <c r="T914" s="9" t="s">
        <v>2044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s="9" t="s">
        <v>2041</v>
      </c>
      <c r="T915" s="9" t="s">
        <v>2044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s="9" t="s">
        <v>2039</v>
      </c>
      <c r="T916" s="9" t="s">
        <v>2040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s="9" t="s">
        <v>2041</v>
      </c>
      <c r="T917" s="9" t="s">
        <v>2060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s="9" t="s">
        <v>2054</v>
      </c>
      <c r="T918" s="9" t="s">
        <v>2055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s="9" t="s">
        <v>2041</v>
      </c>
      <c r="T919" s="9" t="s">
        <v>2052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s="9" t="s">
        <v>2047</v>
      </c>
      <c r="T920" s="9" t="s">
        <v>2056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s="9" t="s">
        <v>2039</v>
      </c>
      <c r="T921" s="9" t="s">
        <v>2040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s="9" t="s">
        <v>2041</v>
      </c>
      <c r="T922" s="9" t="s">
        <v>2049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s="9" t="s">
        <v>2037</v>
      </c>
      <c r="T923" s="9" t="s">
        <v>2038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s="9" t="s">
        <v>2035</v>
      </c>
      <c r="T924" s="9" t="s">
        <v>2062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s="9" t="s">
        <v>2039</v>
      </c>
      <c r="T925" s="9" t="s">
        <v>2040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s="9" t="s">
        <v>2039</v>
      </c>
      <c r="T926" s="9" t="s">
        <v>2040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s="9" t="s">
        <v>2039</v>
      </c>
      <c r="T927" s="9" t="s">
        <v>2040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s="9" t="s">
        <v>2033</v>
      </c>
      <c r="T928" s="9" t="s">
        <v>2034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s="9" t="s">
        <v>2039</v>
      </c>
      <c r="T929" s="9" t="s">
        <v>2040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s="9" t="s">
        <v>2037</v>
      </c>
      <c r="T930" s="9" t="s">
        <v>2038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s="9" t="s">
        <v>2039</v>
      </c>
      <c r="T931" s="9" t="s">
        <v>2040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s="9" t="s">
        <v>2039</v>
      </c>
      <c r="T932" s="9" t="s">
        <v>2040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s="9" t="s">
        <v>2039</v>
      </c>
      <c r="T933" s="9" t="s">
        <v>2040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s="9" t="s">
        <v>2035</v>
      </c>
      <c r="T934" s="9" t="s">
        <v>2036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s="9" t="s">
        <v>2039</v>
      </c>
      <c r="T935" s="9" t="s">
        <v>2040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s="9" t="s">
        <v>2039</v>
      </c>
      <c r="T936" s="9" t="s">
        <v>2040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s="9" t="s">
        <v>2039</v>
      </c>
      <c r="T937" s="9" t="s">
        <v>2040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s="9" t="s">
        <v>2039</v>
      </c>
      <c r="T938" s="9" t="s">
        <v>2040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s="9" t="s">
        <v>2041</v>
      </c>
      <c r="T939" s="9" t="s">
        <v>2042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s="9" t="s">
        <v>2047</v>
      </c>
      <c r="T940" s="9" t="s">
        <v>2053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s="9" t="s">
        <v>2050</v>
      </c>
      <c r="T941" s="9" t="s">
        <v>2051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s="9" t="s">
        <v>2037</v>
      </c>
      <c r="T942" s="9" t="s">
        <v>2038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s="9" t="s">
        <v>2039</v>
      </c>
      <c r="T943" s="9" t="s">
        <v>2040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s="9" t="s">
        <v>2039</v>
      </c>
      <c r="T944" s="9" t="s">
        <v>2040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s="9" t="s">
        <v>2033</v>
      </c>
      <c r="T945" s="9" t="s">
        <v>2034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s="9" t="s">
        <v>2054</v>
      </c>
      <c r="T946" s="9" t="s">
        <v>2055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s="9" t="s">
        <v>2054</v>
      </c>
      <c r="T947" s="9" t="s">
        <v>2055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s="9" t="s">
        <v>2039</v>
      </c>
      <c r="T948" s="9" t="s">
        <v>2040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s="9" t="s">
        <v>2039</v>
      </c>
      <c r="T949" s="9" t="s">
        <v>2040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s="9" t="s">
        <v>2041</v>
      </c>
      <c r="T950" s="9" t="s">
        <v>2042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s="9" t="s">
        <v>2037</v>
      </c>
      <c r="T951" s="9" t="s">
        <v>2038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s="9" t="s">
        <v>2039</v>
      </c>
      <c r="T952" s="9" t="s">
        <v>2040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s="9" t="s">
        <v>2035</v>
      </c>
      <c r="T953" s="9" t="s">
        <v>2036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s="9" t="s">
        <v>2041</v>
      </c>
      <c r="T954" s="9" t="s">
        <v>2042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s="9" t="s">
        <v>2041</v>
      </c>
      <c r="T955" s="9" t="s">
        <v>2063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s="9" t="s">
        <v>2037</v>
      </c>
      <c r="T956" s="9" t="s">
        <v>2038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s="9" t="s">
        <v>2039</v>
      </c>
      <c r="T957" s="9" t="s">
        <v>2040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s="9" t="s">
        <v>2041</v>
      </c>
      <c r="T958" s="9" t="s">
        <v>2063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s="9" t="s">
        <v>2039</v>
      </c>
      <c r="T959" s="9" t="s">
        <v>2040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s="9" t="s">
        <v>2041</v>
      </c>
      <c r="T960" s="9" t="s">
        <v>2049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s="9" t="s">
        <v>2047</v>
      </c>
      <c r="T961" s="9" t="s">
        <v>2059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60">(E962/D962)*100</f>
        <v>85.054545454545448</v>
      </c>
      <c r="G962" t="s">
        <v>14</v>
      </c>
      <c r="H962">
        <v>55</v>
      </c>
      <c r="I962" s="7">
        <f t="shared" ref="I962:I1001" si="61"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ref="N962:N1001" si="62">(((L962/60)/60)/24)+DATE(1970,1,1)</f>
        <v>42408.25</v>
      </c>
      <c r="O962" s="11">
        <f t="shared" ref="O962:O1001" si="63">(((M962/60)/60)/24)+DATE(1970,1,1)</f>
        <v>42445.208333333328</v>
      </c>
      <c r="P962" t="b">
        <v>0</v>
      </c>
      <c r="Q962" t="b">
        <v>0</v>
      </c>
      <c r="R962" t="s">
        <v>28</v>
      </c>
      <c r="S962" s="9" t="s">
        <v>2037</v>
      </c>
      <c r="T962" s="9" t="s">
        <v>2038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119.29824561403508</v>
      </c>
      <c r="G963" t="s">
        <v>20</v>
      </c>
      <c r="H963">
        <v>155</v>
      </c>
      <c r="I963" s="7">
        <f t="shared" si="6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si="62"/>
        <v>40591.25</v>
      </c>
      <c r="O963" s="11">
        <f t="shared" si="63"/>
        <v>40595.25</v>
      </c>
      <c r="P963" t="b">
        <v>0</v>
      </c>
      <c r="Q963" t="b">
        <v>0</v>
      </c>
      <c r="R963" t="s">
        <v>206</v>
      </c>
      <c r="S963" s="9" t="s">
        <v>2047</v>
      </c>
      <c r="T963" s="9" t="s">
        <v>2059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s="9" t="s">
        <v>2033</v>
      </c>
      <c r="T964" s="9" t="s">
        <v>2034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s="9" t="s">
        <v>2054</v>
      </c>
      <c r="T965" s="9" t="s">
        <v>2055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s="9" t="s">
        <v>2039</v>
      </c>
      <c r="T966" s="9" t="s">
        <v>2040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s="9" t="s">
        <v>2035</v>
      </c>
      <c r="T967" s="9" t="s">
        <v>2036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s="9" t="s">
        <v>2039</v>
      </c>
      <c r="T968" s="9" t="s">
        <v>2040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s="9" t="s">
        <v>2035</v>
      </c>
      <c r="T969" s="9" t="s">
        <v>2062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s="9" t="s">
        <v>2033</v>
      </c>
      <c r="T970" s="9" t="s">
        <v>2034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s="9" t="s">
        <v>2039</v>
      </c>
      <c r="T971" s="9" t="s">
        <v>2040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s="9" t="s">
        <v>2039</v>
      </c>
      <c r="T972" s="9" t="s">
        <v>2040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s="9" t="s">
        <v>2041</v>
      </c>
      <c r="T973" s="9" t="s">
        <v>2060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s="9" t="s">
        <v>2037</v>
      </c>
      <c r="T974" s="9" t="s">
        <v>2038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s="9" t="s">
        <v>2039</v>
      </c>
      <c r="T975" s="9" t="s">
        <v>2040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s="9" t="s">
        <v>2035</v>
      </c>
      <c r="T976" s="9" t="s">
        <v>2045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s="9" t="s">
        <v>2039</v>
      </c>
      <c r="T977" s="9" t="s">
        <v>2040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s="9" t="s">
        <v>2039</v>
      </c>
      <c r="T978" s="9" t="s">
        <v>2040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s="9" t="s">
        <v>2033</v>
      </c>
      <c r="T979" s="9" t="s">
        <v>2034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s="9" t="s">
        <v>2050</v>
      </c>
      <c r="T980" s="9" t="s">
        <v>2051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s="9" t="s">
        <v>2039</v>
      </c>
      <c r="T981" s="9" t="s">
        <v>2040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s="9" t="s">
        <v>2047</v>
      </c>
      <c r="T982" s="9" t="s">
        <v>2048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s="9" t="s">
        <v>2037</v>
      </c>
      <c r="T983" s="9" t="s">
        <v>2038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s="9" t="s">
        <v>2041</v>
      </c>
      <c r="T984" s="9" t="s">
        <v>2042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s="9" t="s">
        <v>2041</v>
      </c>
      <c r="T985" s="9" t="s">
        <v>2042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s="9" t="s">
        <v>2039</v>
      </c>
      <c r="T986" s="9" t="s">
        <v>2040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s="9" t="s">
        <v>2035</v>
      </c>
      <c r="T987" s="9" t="s">
        <v>2036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s="9" t="s">
        <v>2035</v>
      </c>
      <c r="T988" s="9" t="s">
        <v>2036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s="9" t="s">
        <v>2041</v>
      </c>
      <c r="T989" s="9" t="s">
        <v>2042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s="9" t="s">
        <v>2047</v>
      </c>
      <c r="T990" s="9" t="s">
        <v>2056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s="9" t="s">
        <v>2047</v>
      </c>
      <c r="T991" s="9" t="s">
        <v>2059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s="9" t="s">
        <v>2041</v>
      </c>
      <c r="T992" s="9" t="s">
        <v>2044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s="9" t="s">
        <v>2035</v>
      </c>
      <c r="T993" s="9" t="s">
        <v>2036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s="9" t="s">
        <v>2041</v>
      </c>
      <c r="T994" s="9" t="s">
        <v>2044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s="9" t="s">
        <v>2054</v>
      </c>
      <c r="T995" s="9" t="s">
        <v>2055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s="9" t="s">
        <v>2047</v>
      </c>
      <c r="T996" s="9" t="s">
        <v>2059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s="9" t="s">
        <v>2033</v>
      </c>
      <c r="T997" s="9" t="s">
        <v>2034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s="9" t="s">
        <v>2039</v>
      </c>
      <c r="T998" s="9" t="s">
        <v>2040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s="9" t="s">
        <v>2039</v>
      </c>
      <c r="T999" s="9" t="s">
        <v>2040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s="9" t="s">
        <v>2035</v>
      </c>
      <c r="T1000" s="9" t="s">
        <v>2045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s="9" t="s">
        <v>2033</v>
      </c>
      <c r="T1001" s="9" t="s">
        <v>2034</v>
      </c>
    </row>
    <row r="1002" spans="1:20" x14ac:dyDescent="0.5">
      <c r="F1002" s="16"/>
    </row>
    <row r="1003" spans="1:20" x14ac:dyDescent="0.5">
      <c r="F1003" s="16"/>
    </row>
    <row r="1004" spans="1:20" x14ac:dyDescent="0.5">
      <c r="F1004" s="16"/>
    </row>
    <row r="1005" spans="1:20" x14ac:dyDescent="0.5">
      <c r="F1005" s="16"/>
    </row>
    <row r="1006" spans="1:20" x14ac:dyDescent="0.5">
      <c r="F1006" s="16"/>
    </row>
    <row r="1007" spans="1:20" x14ac:dyDescent="0.5">
      <c r="F1007" s="16"/>
    </row>
    <row r="1008" spans="1:20" x14ac:dyDescent="0.5">
      <c r="F1008" s="16"/>
    </row>
    <row r="1009" spans="6:6" x14ac:dyDescent="0.5">
      <c r="F1009" s="16"/>
    </row>
    <row r="1010" spans="6:6" x14ac:dyDescent="0.5">
      <c r="F1010" s="16"/>
    </row>
    <row r="1011" spans="6:6" x14ac:dyDescent="0.5">
      <c r="F1011" s="16"/>
    </row>
    <row r="1012" spans="6:6" x14ac:dyDescent="0.5">
      <c r="F1012" s="16"/>
    </row>
    <row r="1013" spans="6:6" x14ac:dyDescent="0.5">
      <c r="F1013" s="16"/>
    </row>
    <row r="1014" spans="6:6" x14ac:dyDescent="0.5">
      <c r="F1014" s="16"/>
    </row>
    <row r="1015" spans="6:6" x14ac:dyDescent="0.5">
      <c r="F1015" s="16"/>
    </row>
    <row r="1016" spans="6:6" x14ac:dyDescent="0.5">
      <c r="F1016" s="16"/>
    </row>
    <row r="1017" spans="6:6" x14ac:dyDescent="0.5">
      <c r="F1017" s="16"/>
    </row>
    <row r="1018" spans="6:6" x14ac:dyDescent="0.5">
      <c r="F1018" s="16"/>
    </row>
    <row r="1019" spans="6:6" x14ac:dyDescent="0.5">
      <c r="F1019" s="16"/>
    </row>
    <row r="1020" spans="6:6" x14ac:dyDescent="0.5">
      <c r="F1020" s="16"/>
    </row>
    <row r="1021" spans="6:6" x14ac:dyDescent="0.5">
      <c r="F1021" s="16"/>
    </row>
    <row r="1022" spans="6:6" x14ac:dyDescent="0.5">
      <c r="F1022" s="16"/>
    </row>
    <row r="1023" spans="6:6" x14ac:dyDescent="0.5">
      <c r="F1023" s="16"/>
    </row>
    <row r="1024" spans="6:6" x14ac:dyDescent="0.5">
      <c r="F1024" s="16"/>
    </row>
    <row r="1025" spans="6:6" x14ac:dyDescent="0.5">
      <c r="F1025" s="16"/>
    </row>
    <row r="1026" spans="6:6" x14ac:dyDescent="0.5">
      <c r="F1026" s="16"/>
    </row>
    <row r="1027" spans="6:6" x14ac:dyDescent="0.5">
      <c r="F1027" s="16"/>
    </row>
    <row r="1028" spans="6:6" x14ac:dyDescent="0.5">
      <c r="F1028" s="16"/>
    </row>
    <row r="1029" spans="6:6" x14ac:dyDescent="0.5">
      <c r="F1029" s="16"/>
    </row>
    <row r="1030" spans="6:6" x14ac:dyDescent="0.5">
      <c r="F1030" s="16"/>
    </row>
    <row r="1031" spans="6:6" x14ac:dyDescent="0.5">
      <c r="F1031" s="16"/>
    </row>
    <row r="1032" spans="6:6" x14ac:dyDescent="0.5">
      <c r="F1032" s="16"/>
    </row>
    <row r="1033" spans="6:6" x14ac:dyDescent="0.5">
      <c r="F1033" s="16"/>
    </row>
    <row r="1034" spans="6:6" x14ac:dyDescent="0.5">
      <c r="F1034" s="16"/>
    </row>
    <row r="1035" spans="6:6" x14ac:dyDescent="0.5">
      <c r="F1035" s="16"/>
    </row>
    <row r="1036" spans="6:6" x14ac:dyDescent="0.5">
      <c r="F1036" s="16"/>
    </row>
    <row r="1037" spans="6:6" x14ac:dyDescent="0.5">
      <c r="F1037" s="16"/>
    </row>
    <row r="1038" spans="6:6" x14ac:dyDescent="0.5">
      <c r="F1038" s="16"/>
    </row>
    <row r="1039" spans="6:6" x14ac:dyDescent="0.5">
      <c r="F1039" s="16"/>
    </row>
    <row r="1040" spans="6:6" x14ac:dyDescent="0.5">
      <c r="F1040" s="16"/>
    </row>
    <row r="1041" spans="6:6" x14ac:dyDescent="0.5">
      <c r="F1041" s="16"/>
    </row>
    <row r="1042" spans="6:6" x14ac:dyDescent="0.5">
      <c r="F1042" s="16"/>
    </row>
    <row r="1043" spans="6:6" x14ac:dyDescent="0.5">
      <c r="F1043" s="16"/>
    </row>
    <row r="1044" spans="6:6" x14ac:dyDescent="0.5">
      <c r="F1044" s="16"/>
    </row>
    <row r="1045" spans="6:6" x14ac:dyDescent="0.5">
      <c r="F1045" s="16"/>
    </row>
    <row r="1046" spans="6:6" x14ac:dyDescent="0.5">
      <c r="F1046" s="16"/>
    </row>
    <row r="1047" spans="6:6" x14ac:dyDescent="0.5">
      <c r="F1047" s="16"/>
    </row>
    <row r="1048" spans="6:6" x14ac:dyDescent="0.5">
      <c r="F1048" s="16"/>
    </row>
    <row r="1049" spans="6:6" x14ac:dyDescent="0.5">
      <c r="F1049" s="16"/>
    </row>
    <row r="1050" spans="6:6" x14ac:dyDescent="0.5">
      <c r="F1050" s="16"/>
    </row>
    <row r="1051" spans="6:6" x14ac:dyDescent="0.5">
      <c r="F1051" s="16"/>
    </row>
    <row r="1052" spans="6:6" x14ac:dyDescent="0.5">
      <c r="F1052" s="16"/>
    </row>
    <row r="1053" spans="6:6" x14ac:dyDescent="0.5">
      <c r="F1053" s="16"/>
    </row>
    <row r="1054" spans="6:6" x14ac:dyDescent="0.5">
      <c r="F1054" s="16"/>
    </row>
    <row r="1055" spans="6:6" x14ac:dyDescent="0.5">
      <c r="F1055" s="16"/>
    </row>
    <row r="1056" spans="6:6" x14ac:dyDescent="0.5">
      <c r="F1056" s="16"/>
    </row>
    <row r="1057" spans="6:6" x14ac:dyDescent="0.5">
      <c r="F1057" s="16"/>
    </row>
    <row r="1058" spans="6:6" x14ac:dyDescent="0.5">
      <c r="F1058" s="16"/>
    </row>
    <row r="1059" spans="6:6" x14ac:dyDescent="0.5">
      <c r="F1059" s="16"/>
    </row>
    <row r="1060" spans="6:6" x14ac:dyDescent="0.5">
      <c r="F1060" s="16"/>
    </row>
    <row r="1061" spans="6:6" x14ac:dyDescent="0.5">
      <c r="F1061" s="16"/>
    </row>
    <row r="1062" spans="6:6" x14ac:dyDescent="0.5">
      <c r="F1062" s="16"/>
    </row>
    <row r="1063" spans="6:6" x14ac:dyDescent="0.5">
      <c r="F1063" s="16"/>
    </row>
    <row r="1064" spans="6:6" x14ac:dyDescent="0.5">
      <c r="F1064" s="16"/>
    </row>
    <row r="1065" spans="6:6" x14ac:dyDescent="0.5">
      <c r="F1065" s="16"/>
    </row>
    <row r="1066" spans="6:6" x14ac:dyDescent="0.5">
      <c r="F1066" s="16"/>
    </row>
    <row r="1067" spans="6:6" x14ac:dyDescent="0.5">
      <c r="F1067" s="16"/>
    </row>
    <row r="1068" spans="6:6" x14ac:dyDescent="0.5">
      <c r="F1068" s="16"/>
    </row>
    <row r="1069" spans="6:6" x14ac:dyDescent="0.5">
      <c r="F1069" s="16"/>
    </row>
    <row r="1070" spans="6:6" x14ac:dyDescent="0.5">
      <c r="F1070" s="16"/>
    </row>
    <row r="1071" spans="6:6" x14ac:dyDescent="0.5">
      <c r="F1071" s="16"/>
    </row>
    <row r="1072" spans="6:6" x14ac:dyDescent="0.5">
      <c r="F1072" s="16"/>
    </row>
    <row r="1073" spans="6:6" x14ac:dyDescent="0.5">
      <c r="F1073" s="16"/>
    </row>
    <row r="1074" spans="6:6" x14ac:dyDescent="0.5">
      <c r="F1074" s="16"/>
    </row>
    <row r="1075" spans="6:6" x14ac:dyDescent="0.5">
      <c r="F1075" s="16"/>
    </row>
    <row r="1076" spans="6:6" x14ac:dyDescent="0.5">
      <c r="F1076" s="16"/>
    </row>
    <row r="1077" spans="6:6" x14ac:dyDescent="0.5">
      <c r="F1077" s="16"/>
    </row>
    <row r="1078" spans="6:6" x14ac:dyDescent="0.5">
      <c r="F1078" s="16"/>
    </row>
    <row r="1079" spans="6:6" x14ac:dyDescent="0.5">
      <c r="F1079" s="16"/>
    </row>
    <row r="1080" spans="6:6" x14ac:dyDescent="0.5">
      <c r="F1080" s="16"/>
    </row>
    <row r="1081" spans="6:6" x14ac:dyDescent="0.5">
      <c r="F1081" s="16"/>
    </row>
    <row r="1082" spans="6:6" x14ac:dyDescent="0.5">
      <c r="F1082" s="16"/>
    </row>
    <row r="1083" spans="6:6" x14ac:dyDescent="0.5">
      <c r="F1083" s="16"/>
    </row>
    <row r="1084" spans="6:6" x14ac:dyDescent="0.5">
      <c r="F1084" s="16"/>
    </row>
    <row r="1085" spans="6:6" x14ac:dyDescent="0.5">
      <c r="F1085" s="16"/>
    </row>
    <row r="1086" spans="6:6" x14ac:dyDescent="0.5">
      <c r="F1086" s="16"/>
    </row>
    <row r="1087" spans="6:6" x14ac:dyDescent="0.5">
      <c r="F1087" s="16"/>
    </row>
    <row r="1088" spans="6:6" x14ac:dyDescent="0.5">
      <c r="F1088" s="16"/>
    </row>
    <row r="1089" spans="6:6" x14ac:dyDescent="0.5">
      <c r="F1089" s="16"/>
    </row>
    <row r="1090" spans="6:6" x14ac:dyDescent="0.5">
      <c r="F1090" s="16"/>
    </row>
    <row r="1091" spans="6:6" x14ac:dyDescent="0.5">
      <c r="F1091" s="16"/>
    </row>
    <row r="1092" spans="6:6" x14ac:dyDescent="0.5">
      <c r="F1092" s="16"/>
    </row>
    <row r="1093" spans="6:6" x14ac:dyDescent="0.5">
      <c r="F1093" s="16"/>
    </row>
    <row r="1094" spans="6:6" x14ac:dyDescent="0.5">
      <c r="F1094" s="16"/>
    </row>
    <row r="1095" spans="6:6" x14ac:dyDescent="0.5">
      <c r="F1095" s="16"/>
    </row>
    <row r="1096" spans="6:6" x14ac:dyDescent="0.5">
      <c r="F1096" s="16"/>
    </row>
    <row r="1097" spans="6:6" x14ac:dyDescent="0.5">
      <c r="F1097" s="16"/>
    </row>
    <row r="1098" spans="6:6" x14ac:dyDescent="0.5">
      <c r="F1098" s="16"/>
    </row>
    <row r="1099" spans="6:6" x14ac:dyDescent="0.5">
      <c r="F1099" s="16"/>
    </row>
    <row r="1100" spans="6:6" x14ac:dyDescent="0.5">
      <c r="F1100" s="16"/>
    </row>
    <row r="1101" spans="6:6" x14ac:dyDescent="0.5">
      <c r="F1101" s="16"/>
    </row>
    <row r="1102" spans="6:6" x14ac:dyDescent="0.5">
      <c r="F1102" s="16"/>
    </row>
    <row r="1103" spans="6:6" x14ac:dyDescent="0.5">
      <c r="F1103" s="16"/>
    </row>
    <row r="1104" spans="6:6" x14ac:dyDescent="0.5">
      <c r="F1104" s="16"/>
    </row>
    <row r="1105" spans="6:6" x14ac:dyDescent="0.5">
      <c r="F1105" s="16"/>
    </row>
    <row r="1106" spans="6:6" x14ac:dyDescent="0.5">
      <c r="F1106" s="16"/>
    </row>
    <row r="1107" spans="6:6" x14ac:dyDescent="0.5">
      <c r="F1107" s="16"/>
    </row>
    <row r="1108" spans="6:6" x14ac:dyDescent="0.5">
      <c r="F1108" s="16"/>
    </row>
    <row r="1109" spans="6:6" x14ac:dyDescent="0.5">
      <c r="F1109" s="16"/>
    </row>
    <row r="1110" spans="6:6" x14ac:dyDescent="0.5">
      <c r="F1110" s="16"/>
    </row>
    <row r="1111" spans="6:6" x14ac:dyDescent="0.5">
      <c r="F1111" s="16"/>
    </row>
    <row r="1112" spans="6:6" x14ac:dyDescent="0.5">
      <c r="F1112" s="16"/>
    </row>
    <row r="1113" spans="6:6" x14ac:dyDescent="0.5">
      <c r="F1113" s="16"/>
    </row>
    <row r="1114" spans="6:6" x14ac:dyDescent="0.5">
      <c r="F1114" s="16"/>
    </row>
    <row r="1115" spans="6:6" x14ac:dyDescent="0.5">
      <c r="F1115" s="16"/>
    </row>
    <row r="1116" spans="6:6" x14ac:dyDescent="0.5">
      <c r="F1116" s="16"/>
    </row>
    <row r="1117" spans="6:6" x14ac:dyDescent="0.5">
      <c r="F1117" s="16"/>
    </row>
    <row r="1118" spans="6:6" x14ac:dyDescent="0.5">
      <c r="F1118" s="16"/>
    </row>
    <row r="1119" spans="6:6" x14ac:dyDescent="0.5">
      <c r="F1119" s="16"/>
    </row>
    <row r="1120" spans="6:6" x14ac:dyDescent="0.5">
      <c r="F1120" s="16"/>
    </row>
    <row r="1121" spans="6:6" x14ac:dyDescent="0.5">
      <c r="F1121" s="16"/>
    </row>
    <row r="1122" spans="6:6" x14ac:dyDescent="0.5">
      <c r="F1122" s="16"/>
    </row>
    <row r="1123" spans="6:6" x14ac:dyDescent="0.5">
      <c r="F1123" s="16"/>
    </row>
    <row r="1124" spans="6:6" x14ac:dyDescent="0.5">
      <c r="F1124" s="16"/>
    </row>
    <row r="1125" spans="6:6" x14ac:dyDescent="0.5">
      <c r="F1125" s="16"/>
    </row>
    <row r="1126" spans="6:6" x14ac:dyDescent="0.5">
      <c r="F1126" s="16"/>
    </row>
    <row r="1127" spans="6:6" x14ac:dyDescent="0.5">
      <c r="F1127" s="16"/>
    </row>
    <row r="1128" spans="6:6" x14ac:dyDescent="0.5">
      <c r="F1128" s="16"/>
    </row>
    <row r="1129" spans="6:6" x14ac:dyDescent="0.5">
      <c r="F1129" s="16"/>
    </row>
    <row r="1130" spans="6:6" x14ac:dyDescent="0.5">
      <c r="F1130" s="16"/>
    </row>
    <row r="1131" spans="6:6" x14ac:dyDescent="0.5">
      <c r="F1131" s="16"/>
    </row>
    <row r="1132" spans="6:6" x14ac:dyDescent="0.5">
      <c r="F1132" s="16"/>
    </row>
    <row r="1133" spans="6:6" x14ac:dyDescent="0.5">
      <c r="F1133" s="16"/>
    </row>
    <row r="1134" spans="6:6" x14ac:dyDescent="0.5">
      <c r="F1134" s="16"/>
    </row>
    <row r="1135" spans="6:6" x14ac:dyDescent="0.5">
      <c r="F1135" s="16"/>
    </row>
    <row r="1136" spans="6:6" x14ac:dyDescent="0.5">
      <c r="F1136" s="16"/>
    </row>
    <row r="1137" spans="6:6" x14ac:dyDescent="0.5">
      <c r="F1137" s="16"/>
    </row>
    <row r="1138" spans="6:6" x14ac:dyDescent="0.5">
      <c r="F1138" s="16"/>
    </row>
    <row r="1139" spans="6:6" x14ac:dyDescent="0.5">
      <c r="F1139" s="16"/>
    </row>
    <row r="1140" spans="6:6" x14ac:dyDescent="0.5">
      <c r="F1140" s="16"/>
    </row>
    <row r="1141" spans="6:6" x14ac:dyDescent="0.5">
      <c r="F1141" s="16"/>
    </row>
    <row r="1142" spans="6:6" x14ac:dyDescent="0.5">
      <c r="F1142" s="16"/>
    </row>
    <row r="1143" spans="6:6" x14ac:dyDescent="0.5">
      <c r="F1143" s="16"/>
    </row>
    <row r="1144" spans="6:6" x14ac:dyDescent="0.5">
      <c r="F1144" s="16"/>
    </row>
    <row r="1145" spans="6:6" x14ac:dyDescent="0.5">
      <c r="F1145" s="16"/>
    </row>
    <row r="1146" spans="6:6" x14ac:dyDescent="0.5">
      <c r="F1146" s="16"/>
    </row>
    <row r="1147" spans="6:6" x14ac:dyDescent="0.5">
      <c r="F1147" s="16"/>
    </row>
    <row r="1148" spans="6:6" x14ac:dyDescent="0.5">
      <c r="F1148" s="16"/>
    </row>
    <row r="1149" spans="6:6" x14ac:dyDescent="0.5">
      <c r="F1149" s="16"/>
    </row>
    <row r="1150" spans="6:6" x14ac:dyDescent="0.5">
      <c r="F1150" s="16"/>
    </row>
    <row r="1151" spans="6:6" x14ac:dyDescent="0.5">
      <c r="F1151" s="16"/>
    </row>
    <row r="1152" spans="6:6" x14ac:dyDescent="0.5">
      <c r="F1152" s="16"/>
    </row>
    <row r="1153" spans="6:6" x14ac:dyDescent="0.5">
      <c r="F1153" s="16"/>
    </row>
    <row r="1154" spans="6:6" x14ac:dyDescent="0.5">
      <c r="F1154" s="16"/>
    </row>
    <row r="1155" spans="6:6" x14ac:dyDescent="0.5">
      <c r="F1155" s="16"/>
    </row>
    <row r="1156" spans="6:6" x14ac:dyDescent="0.5">
      <c r="F1156" s="16"/>
    </row>
    <row r="1157" spans="6:6" x14ac:dyDescent="0.5">
      <c r="F1157" s="16"/>
    </row>
    <row r="1158" spans="6:6" x14ac:dyDescent="0.5">
      <c r="F1158" s="16"/>
    </row>
    <row r="1159" spans="6:6" x14ac:dyDescent="0.5">
      <c r="F1159" s="16"/>
    </row>
    <row r="1160" spans="6:6" x14ac:dyDescent="0.5">
      <c r="F1160" s="16"/>
    </row>
    <row r="1161" spans="6:6" x14ac:dyDescent="0.5">
      <c r="F1161" s="16"/>
    </row>
    <row r="1162" spans="6:6" x14ac:dyDescent="0.5">
      <c r="F1162" s="16"/>
    </row>
    <row r="1163" spans="6:6" x14ac:dyDescent="0.5">
      <c r="F1163" s="16"/>
    </row>
    <row r="1164" spans="6:6" x14ac:dyDescent="0.5">
      <c r="F1164" s="16"/>
    </row>
    <row r="1165" spans="6:6" x14ac:dyDescent="0.5">
      <c r="F1165" s="16"/>
    </row>
    <row r="1166" spans="6:6" x14ac:dyDescent="0.5">
      <c r="F1166" s="16"/>
    </row>
    <row r="1167" spans="6:6" x14ac:dyDescent="0.5">
      <c r="F1167" s="16"/>
    </row>
    <row r="1168" spans="6:6" x14ac:dyDescent="0.5">
      <c r="F1168" s="16"/>
    </row>
    <row r="1169" spans="6:6" x14ac:dyDescent="0.5">
      <c r="F1169" s="16"/>
    </row>
    <row r="1170" spans="6:6" x14ac:dyDescent="0.5">
      <c r="F1170" s="16"/>
    </row>
    <row r="1171" spans="6:6" x14ac:dyDescent="0.5">
      <c r="F1171" s="16"/>
    </row>
    <row r="1172" spans="6:6" x14ac:dyDescent="0.5">
      <c r="F1172" s="16"/>
    </row>
    <row r="1173" spans="6:6" x14ac:dyDescent="0.5">
      <c r="F1173" s="16"/>
    </row>
    <row r="1174" spans="6:6" x14ac:dyDescent="0.5">
      <c r="F1174" s="16"/>
    </row>
    <row r="1175" spans="6:6" x14ac:dyDescent="0.5">
      <c r="F1175" s="16"/>
    </row>
    <row r="1176" spans="6:6" x14ac:dyDescent="0.5">
      <c r="F1176" s="16"/>
    </row>
    <row r="1177" spans="6:6" x14ac:dyDescent="0.5">
      <c r="F1177" s="16"/>
    </row>
    <row r="1178" spans="6:6" x14ac:dyDescent="0.5">
      <c r="F1178" s="16"/>
    </row>
    <row r="1179" spans="6:6" x14ac:dyDescent="0.5">
      <c r="F1179" s="16"/>
    </row>
    <row r="1180" spans="6:6" x14ac:dyDescent="0.5">
      <c r="F1180" s="16"/>
    </row>
    <row r="1181" spans="6:6" x14ac:dyDescent="0.5">
      <c r="F1181" s="16"/>
    </row>
    <row r="1182" spans="6:6" x14ac:dyDescent="0.5">
      <c r="F1182" s="16"/>
    </row>
    <row r="1183" spans="6:6" x14ac:dyDescent="0.5">
      <c r="F1183" s="16"/>
    </row>
    <row r="1184" spans="6:6" x14ac:dyDescent="0.5">
      <c r="F1184" s="16"/>
    </row>
    <row r="1185" spans="6:6" x14ac:dyDescent="0.5">
      <c r="F1185" s="16"/>
    </row>
    <row r="1186" spans="6:6" x14ac:dyDescent="0.5">
      <c r="F1186" s="16"/>
    </row>
    <row r="1187" spans="6:6" x14ac:dyDescent="0.5">
      <c r="F1187" s="16"/>
    </row>
    <row r="1188" spans="6:6" x14ac:dyDescent="0.5">
      <c r="F1188" s="16"/>
    </row>
    <row r="1189" spans="6:6" x14ac:dyDescent="0.5">
      <c r="F1189" s="16"/>
    </row>
    <row r="1190" spans="6:6" x14ac:dyDescent="0.5">
      <c r="F1190" s="16"/>
    </row>
    <row r="1191" spans="6:6" x14ac:dyDescent="0.5">
      <c r="F1191" s="16"/>
    </row>
    <row r="1192" spans="6:6" x14ac:dyDescent="0.5">
      <c r="F1192" s="16"/>
    </row>
    <row r="1193" spans="6:6" x14ac:dyDescent="0.5">
      <c r="F1193" s="16"/>
    </row>
    <row r="1194" spans="6:6" x14ac:dyDescent="0.5">
      <c r="F1194" s="16"/>
    </row>
    <row r="1195" spans="6:6" x14ac:dyDescent="0.5">
      <c r="F1195" s="16"/>
    </row>
    <row r="1196" spans="6:6" x14ac:dyDescent="0.5">
      <c r="F1196" s="16"/>
    </row>
    <row r="1197" spans="6:6" x14ac:dyDescent="0.5">
      <c r="F1197" s="16"/>
    </row>
    <row r="1198" spans="6:6" x14ac:dyDescent="0.5">
      <c r="F1198" s="16"/>
    </row>
    <row r="1199" spans="6:6" x14ac:dyDescent="0.5">
      <c r="F1199" s="16"/>
    </row>
    <row r="1200" spans="6:6" x14ac:dyDescent="0.5">
      <c r="F1200" s="16"/>
    </row>
    <row r="1201" spans="6:6" x14ac:dyDescent="0.5">
      <c r="F1201" s="16"/>
    </row>
    <row r="1202" spans="6:6" x14ac:dyDescent="0.5">
      <c r="F1202" s="16"/>
    </row>
    <row r="1203" spans="6:6" x14ac:dyDescent="0.5">
      <c r="F1203" s="16"/>
    </row>
    <row r="1204" spans="6:6" x14ac:dyDescent="0.5">
      <c r="F1204" s="16"/>
    </row>
    <row r="1205" spans="6:6" x14ac:dyDescent="0.5">
      <c r="F1205" s="16"/>
    </row>
    <row r="1206" spans="6:6" x14ac:dyDescent="0.5">
      <c r="F1206" s="16"/>
    </row>
    <row r="1207" spans="6:6" x14ac:dyDescent="0.5">
      <c r="F1207" s="16"/>
    </row>
    <row r="1208" spans="6:6" x14ac:dyDescent="0.5">
      <c r="F1208" s="16"/>
    </row>
    <row r="1209" spans="6:6" x14ac:dyDescent="0.5">
      <c r="F1209" s="16"/>
    </row>
    <row r="1210" spans="6:6" x14ac:dyDescent="0.5">
      <c r="F1210" s="16"/>
    </row>
    <row r="1211" spans="6:6" x14ac:dyDescent="0.5">
      <c r="F1211" s="16"/>
    </row>
    <row r="1212" spans="6:6" x14ac:dyDescent="0.5">
      <c r="F1212" s="16"/>
    </row>
    <row r="1213" spans="6:6" x14ac:dyDescent="0.5">
      <c r="F1213" s="16"/>
    </row>
    <row r="1214" spans="6:6" x14ac:dyDescent="0.5">
      <c r="F1214" s="16"/>
    </row>
    <row r="1215" spans="6:6" x14ac:dyDescent="0.5">
      <c r="F1215" s="16"/>
    </row>
    <row r="1216" spans="6:6" x14ac:dyDescent="0.5">
      <c r="F1216" s="16"/>
    </row>
    <row r="1217" spans="6:6" x14ac:dyDescent="0.5">
      <c r="F1217" s="16"/>
    </row>
    <row r="1218" spans="6:6" x14ac:dyDescent="0.5">
      <c r="F1218" s="16"/>
    </row>
    <row r="1219" spans="6:6" x14ac:dyDescent="0.5">
      <c r="F1219" s="16"/>
    </row>
    <row r="1220" spans="6:6" x14ac:dyDescent="0.5">
      <c r="F1220" s="16"/>
    </row>
    <row r="1221" spans="6:6" x14ac:dyDescent="0.5">
      <c r="F1221" s="16"/>
    </row>
    <row r="1222" spans="6:6" x14ac:dyDescent="0.5">
      <c r="F1222" s="16"/>
    </row>
    <row r="1223" spans="6:6" x14ac:dyDescent="0.5">
      <c r="F1223" s="16"/>
    </row>
    <row r="1224" spans="6:6" x14ac:dyDescent="0.5">
      <c r="F1224" s="16"/>
    </row>
    <row r="1225" spans="6:6" x14ac:dyDescent="0.5">
      <c r="F1225" s="16"/>
    </row>
    <row r="1226" spans="6:6" x14ac:dyDescent="0.5">
      <c r="F1226" s="16"/>
    </row>
    <row r="1227" spans="6:6" x14ac:dyDescent="0.5">
      <c r="F1227" s="16"/>
    </row>
    <row r="1228" spans="6:6" x14ac:dyDescent="0.5">
      <c r="F1228" s="16"/>
    </row>
    <row r="1229" spans="6:6" x14ac:dyDescent="0.5">
      <c r="F1229" s="16"/>
    </row>
    <row r="1230" spans="6:6" x14ac:dyDescent="0.5">
      <c r="F1230" s="16"/>
    </row>
    <row r="1231" spans="6:6" x14ac:dyDescent="0.5">
      <c r="F1231" s="16"/>
    </row>
    <row r="1232" spans="6:6" x14ac:dyDescent="0.5">
      <c r="F1232" s="16"/>
    </row>
    <row r="1233" spans="6:6" x14ac:dyDescent="0.5">
      <c r="F1233" s="16"/>
    </row>
    <row r="1234" spans="6:6" x14ac:dyDescent="0.5">
      <c r="F1234" s="16"/>
    </row>
    <row r="1235" spans="6:6" x14ac:dyDescent="0.5">
      <c r="F1235" s="16"/>
    </row>
    <row r="1236" spans="6:6" x14ac:dyDescent="0.5">
      <c r="F1236" s="16"/>
    </row>
    <row r="1237" spans="6:6" x14ac:dyDescent="0.5">
      <c r="F1237" s="16"/>
    </row>
    <row r="1238" spans="6:6" x14ac:dyDescent="0.5">
      <c r="F1238" s="16"/>
    </row>
    <row r="1239" spans="6:6" x14ac:dyDescent="0.5">
      <c r="F1239" s="16"/>
    </row>
    <row r="1240" spans="6:6" x14ac:dyDescent="0.5">
      <c r="F1240" s="16"/>
    </row>
    <row r="1241" spans="6:6" x14ac:dyDescent="0.5">
      <c r="F1241" s="16"/>
    </row>
    <row r="1242" spans="6:6" x14ac:dyDescent="0.5">
      <c r="F1242" s="16"/>
    </row>
    <row r="1243" spans="6:6" x14ac:dyDescent="0.5">
      <c r="F1243" s="16"/>
    </row>
    <row r="1244" spans="6:6" x14ac:dyDescent="0.5">
      <c r="F1244" s="16"/>
    </row>
    <row r="1245" spans="6:6" x14ac:dyDescent="0.5">
      <c r="F1245" s="16"/>
    </row>
    <row r="1246" spans="6:6" x14ac:dyDescent="0.5">
      <c r="F1246" s="16"/>
    </row>
    <row r="1247" spans="6:6" x14ac:dyDescent="0.5">
      <c r="F1247" s="16"/>
    </row>
    <row r="1248" spans="6:6" x14ac:dyDescent="0.5">
      <c r="F1248" s="16"/>
    </row>
    <row r="1249" spans="6:6" x14ac:dyDescent="0.5">
      <c r="F1249" s="16"/>
    </row>
    <row r="1250" spans="6:6" x14ac:dyDescent="0.5">
      <c r="F1250" s="16"/>
    </row>
    <row r="1251" spans="6:6" x14ac:dyDescent="0.5">
      <c r="F1251" s="16"/>
    </row>
    <row r="1252" spans="6:6" x14ac:dyDescent="0.5">
      <c r="F1252" s="16"/>
    </row>
    <row r="1253" spans="6:6" x14ac:dyDescent="0.5">
      <c r="F1253" s="16"/>
    </row>
    <row r="1254" spans="6:6" x14ac:dyDescent="0.5">
      <c r="F1254" s="16"/>
    </row>
    <row r="1255" spans="6:6" x14ac:dyDescent="0.5">
      <c r="F1255" s="16"/>
    </row>
    <row r="1256" spans="6:6" x14ac:dyDescent="0.5">
      <c r="F1256" s="16"/>
    </row>
    <row r="1257" spans="6:6" x14ac:dyDescent="0.5">
      <c r="F1257" s="16"/>
    </row>
    <row r="1258" spans="6:6" x14ac:dyDescent="0.5">
      <c r="F1258" s="16"/>
    </row>
    <row r="1259" spans="6:6" x14ac:dyDescent="0.5">
      <c r="F1259" s="16"/>
    </row>
    <row r="1260" spans="6:6" x14ac:dyDescent="0.5">
      <c r="F1260" s="16"/>
    </row>
    <row r="1261" spans="6:6" x14ac:dyDescent="0.5">
      <c r="F1261" s="16"/>
    </row>
    <row r="1262" spans="6:6" x14ac:dyDescent="0.5">
      <c r="F1262" s="16"/>
    </row>
    <row r="1263" spans="6:6" x14ac:dyDescent="0.5">
      <c r="F1263" s="16"/>
    </row>
    <row r="1264" spans="6:6" x14ac:dyDescent="0.5">
      <c r="F1264" s="16"/>
    </row>
    <row r="1265" spans="6:6" x14ac:dyDescent="0.5">
      <c r="F1265" s="16"/>
    </row>
    <row r="1266" spans="6:6" x14ac:dyDescent="0.5">
      <c r="F1266" s="16"/>
    </row>
    <row r="1267" spans="6:6" x14ac:dyDescent="0.5">
      <c r="F1267" s="16"/>
    </row>
    <row r="1268" spans="6:6" x14ac:dyDescent="0.5">
      <c r="F1268" s="16"/>
    </row>
    <row r="1269" spans="6:6" x14ac:dyDescent="0.5">
      <c r="F1269" s="16"/>
    </row>
    <row r="1270" spans="6:6" x14ac:dyDescent="0.5">
      <c r="F1270" s="16"/>
    </row>
    <row r="1271" spans="6:6" x14ac:dyDescent="0.5">
      <c r="F1271" s="16"/>
    </row>
    <row r="1272" spans="6:6" x14ac:dyDescent="0.5">
      <c r="F1272" s="16"/>
    </row>
    <row r="1273" spans="6:6" x14ac:dyDescent="0.5">
      <c r="F1273" s="16"/>
    </row>
    <row r="1274" spans="6:6" x14ac:dyDescent="0.5">
      <c r="F1274" s="16"/>
    </row>
    <row r="1275" spans="6:6" x14ac:dyDescent="0.5">
      <c r="F1275" s="16"/>
    </row>
    <row r="1276" spans="6:6" x14ac:dyDescent="0.5">
      <c r="F1276" s="16"/>
    </row>
    <row r="1277" spans="6:6" x14ac:dyDescent="0.5">
      <c r="F1277" s="16"/>
    </row>
    <row r="1278" spans="6:6" x14ac:dyDescent="0.5">
      <c r="F1278" s="16"/>
    </row>
    <row r="1279" spans="6:6" x14ac:dyDescent="0.5">
      <c r="F1279" s="16"/>
    </row>
    <row r="1280" spans="6:6" x14ac:dyDescent="0.5">
      <c r="F1280" s="16"/>
    </row>
    <row r="1281" spans="6:6" x14ac:dyDescent="0.5">
      <c r="F1281" s="16"/>
    </row>
    <row r="1282" spans="6:6" x14ac:dyDescent="0.5">
      <c r="F1282" s="16"/>
    </row>
    <row r="1283" spans="6:6" x14ac:dyDescent="0.5">
      <c r="F1283" s="16"/>
    </row>
    <row r="1284" spans="6:6" x14ac:dyDescent="0.5">
      <c r="F1284" s="16"/>
    </row>
    <row r="1285" spans="6:6" x14ac:dyDescent="0.5">
      <c r="F1285" s="16"/>
    </row>
    <row r="1286" spans="6:6" x14ac:dyDescent="0.5">
      <c r="F1286" s="16"/>
    </row>
    <row r="1287" spans="6:6" x14ac:dyDescent="0.5">
      <c r="F1287" s="16"/>
    </row>
    <row r="1288" spans="6:6" x14ac:dyDescent="0.5">
      <c r="F1288" s="16"/>
    </row>
    <row r="1289" spans="6:6" x14ac:dyDescent="0.5">
      <c r="F1289" s="16"/>
    </row>
    <row r="1290" spans="6:6" x14ac:dyDescent="0.5">
      <c r="F1290" s="16"/>
    </row>
    <row r="1291" spans="6:6" x14ac:dyDescent="0.5">
      <c r="F1291" s="16"/>
    </row>
    <row r="1292" spans="6:6" x14ac:dyDescent="0.5">
      <c r="F1292" s="16"/>
    </row>
    <row r="1293" spans="6:6" x14ac:dyDescent="0.5">
      <c r="F1293" s="16"/>
    </row>
    <row r="1294" spans="6:6" x14ac:dyDescent="0.5">
      <c r="F1294" s="16"/>
    </row>
    <row r="1295" spans="6:6" x14ac:dyDescent="0.5">
      <c r="F1295" s="16"/>
    </row>
    <row r="1296" spans="6:6" x14ac:dyDescent="0.5">
      <c r="F1296" s="16"/>
    </row>
    <row r="1297" spans="6:6" x14ac:dyDescent="0.5">
      <c r="F1297" s="16"/>
    </row>
    <row r="1298" spans="6:6" x14ac:dyDescent="0.5">
      <c r="F1298" s="16"/>
    </row>
    <row r="1299" spans="6:6" x14ac:dyDescent="0.5">
      <c r="F1299" s="16"/>
    </row>
    <row r="1300" spans="6:6" x14ac:dyDescent="0.5">
      <c r="F1300" s="16"/>
    </row>
    <row r="1301" spans="6:6" x14ac:dyDescent="0.5">
      <c r="F1301" s="16"/>
    </row>
    <row r="1302" spans="6:6" x14ac:dyDescent="0.5">
      <c r="F1302" s="16"/>
    </row>
    <row r="1303" spans="6:6" x14ac:dyDescent="0.5">
      <c r="F1303" s="16"/>
    </row>
    <row r="1304" spans="6:6" x14ac:dyDescent="0.5">
      <c r="F1304" s="16"/>
    </row>
    <row r="1305" spans="6:6" x14ac:dyDescent="0.5">
      <c r="F1305" s="16"/>
    </row>
    <row r="1306" spans="6:6" x14ac:dyDescent="0.5">
      <c r="F1306" s="16"/>
    </row>
    <row r="1307" spans="6:6" x14ac:dyDescent="0.5">
      <c r="F1307" s="16"/>
    </row>
    <row r="1308" spans="6:6" x14ac:dyDescent="0.5">
      <c r="F1308" s="16"/>
    </row>
    <row r="1309" spans="6:6" x14ac:dyDescent="0.5">
      <c r="F1309" s="16"/>
    </row>
    <row r="1310" spans="6:6" x14ac:dyDescent="0.5">
      <c r="F1310" s="16"/>
    </row>
    <row r="1311" spans="6:6" x14ac:dyDescent="0.5">
      <c r="F1311" s="16"/>
    </row>
    <row r="1312" spans="6:6" x14ac:dyDescent="0.5">
      <c r="F1312" s="16"/>
    </row>
    <row r="1313" spans="6:6" x14ac:dyDescent="0.5">
      <c r="F1313" s="16"/>
    </row>
    <row r="1314" spans="6:6" x14ac:dyDescent="0.5">
      <c r="F1314" s="16"/>
    </row>
    <row r="1315" spans="6:6" x14ac:dyDescent="0.5">
      <c r="F1315" s="16"/>
    </row>
    <row r="1316" spans="6:6" x14ac:dyDescent="0.5">
      <c r="F1316" s="16"/>
    </row>
    <row r="1317" spans="6:6" x14ac:dyDescent="0.5">
      <c r="F1317" s="16"/>
    </row>
    <row r="1318" spans="6:6" x14ac:dyDescent="0.5">
      <c r="F1318" s="16"/>
    </row>
    <row r="1319" spans="6:6" x14ac:dyDescent="0.5">
      <c r="F1319" s="16"/>
    </row>
    <row r="1320" spans="6:6" x14ac:dyDescent="0.5">
      <c r="F1320" s="16"/>
    </row>
    <row r="1321" spans="6:6" x14ac:dyDescent="0.5">
      <c r="F1321" s="16"/>
    </row>
    <row r="1322" spans="6:6" x14ac:dyDescent="0.5">
      <c r="F1322" s="16"/>
    </row>
    <row r="1323" spans="6:6" x14ac:dyDescent="0.5">
      <c r="F1323" s="16"/>
    </row>
    <row r="1324" spans="6:6" x14ac:dyDescent="0.5">
      <c r="F1324" s="16"/>
    </row>
    <row r="1325" spans="6:6" x14ac:dyDescent="0.5">
      <c r="F1325" s="16"/>
    </row>
    <row r="1326" spans="6:6" x14ac:dyDescent="0.5">
      <c r="F1326" s="16"/>
    </row>
    <row r="1327" spans="6:6" x14ac:dyDescent="0.5">
      <c r="F1327" s="16"/>
    </row>
    <row r="1328" spans="6:6" x14ac:dyDescent="0.5">
      <c r="F1328" s="16"/>
    </row>
    <row r="1329" spans="6:6" x14ac:dyDescent="0.5">
      <c r="F1329" s="16"/>
    </row>
    <row r="1330" spans="6:6" x14ac:dyDescent="0.5">
      <c r="F1330" s="16"/>
    </row>
    <row r="1331" spans="6:6" x14ac:dyDescent="0.5">
      <c r="F1331" s="16"/>
    </row>
    <row r="1332" spans="6:6" x14ac:dyDescent="0.5">
      <c r="F1332" s="16"/>
    </row>
    <row r="1333" spans="6:6" x14ac:dyDescent="0.5">
      <c r="F1333" s="16"/>
    </row>
    <row r="1334" spans="6:6" x14ac:dyDescent="0.5">
      <c r="F1334" s="16"/>
    </row>
    <row r="1335" spans="6:6" x14ac:dyDescent="0.5">
      <c r="F1335" s="16"/>
    </row>
    <row r="1336" spans="6:6" x14ac:dyDescent="0.5">
      <c r="F1336" s="16"/>
    </row>
    <row r="1337" spans="6:6" x14ac:dyDescent="0.5">
      <c r="F1337" s="16"/>
    </row>
    <row r="1338" spans="6:6" x14ac:dyDescent="0.5">
      <c r="F1338" s="16"/>
    </row>
    <row r="1339" spans="6:6" x14ac:dyDescent="0.5">
      <c r="F1339" s="16"/>
    </row>
    <row r="1340" spans="6:6" x14ac:dyDescent="0.5">
      <c r="F1340" s="16"/>
    </row>
    <row r="1341" spans="6:6" x14ac:dyDescent="0.5">
      <c r="F1341" s="16"/>
    </row>
    <row r="1342" spans="6:6" x14ac:dyDescent="0.5">
      <c r="F1342" s="16"/>
    </row>
    <row r="1343" spans="6:6" x14ac:dyDescent="0.5">
      <c r="F1343" s="16"/>
    </row>
    <row r="1344" spans="6:6" x14ac:dyDescent="0.5">
      <c r="F1344" s="16"/>
    </row>
    <row r="1345" spans="6:6" x14ac:dyDescent="0.5">
      <c r="F1345" s="16"/>
    </row>
    <row r="1346" spans="6:6" x14ac:dyDescent="0.5">
      <c r="F1346" s="16"/>
    </row>
    <row r="1347" spans="6:6" x14ac:dyDescent="0.5">
      <c r="F1347" s="16"/>
    </row>
    <row r="1348" spans="6:6" x14ac:dyDescent="0.5">
      <c r="F1348" s="16"/>
    </row>
    <row r="1349" spans="6:6" x14ac:dyDescent="0.5">
      <c r="F1349" s="16"/>
    </row>
    <row r="1350" spans="6:6" x14ac:dyDescent="0.5">
      <c r="F1350" s="16"/>
    </row>
    <row r="1351" spans="6:6" x14ac:dyDescent="0.5">
      <c r="F1351" s="16"/>
    </row>
    <row r="1352" spans="6:6" x14ac:dyDescent="0.5">
      <c r="F1352" s="16"/>
    </row>
    <row r="1353" spans="6:6" x14ac:dyDescent="0.5">
      <c r="F1353" s="16"/>
    </row>
    <row r="1354" spans="6:6" x14ac:dyDescent="0.5">
      <c r="F1354" s="16"/>
    </row>
    <row r="1355" spans="6:6" x14ac:dyDescent="0.5">
      <c r="F1355" s="16"/>
    </row>
    <row r="1356" spans="6:6" x14ac:dyDescent="0.5">
      <c r="F1356" s="16"/>
    </row>
    <row r="1357" spans="6:6" x14ac:dyDescent="0.5">
      <c r="F1357" s="16"/>
    </row>
    <row r="1358" spans="6:6" x14ac:dyDescent="0.5">
      <c r="F1358" s="16"/>
    </row>
    <row r="1359" spans="6:6" x14ac:dyDescent="0.5">
      <c r="F1359" s="16"/>
    </row>
    <row r="1360" spans="6:6" x14ac:dyDescent="0.5">
      <c r="F1360" s="16"/>
    </row>
    <row r="1361" spans="6:6" x14ac:dyDescent="0.5">
      <c r="F1361" s="16"/>
    </row>
    <row r="1362" spans="6:6" x14ac:dyDescent="0.5">
      <c r="F1362" s="16"/>
    </row>
    <row r="1363" spans="6:6" x14ac:dyDescent="0.5">
      <c r="F1363" s="16"/>
    </row>
    <row r="1364" spans="6:6" x14ac:dyDescent="0.5">
      <c r="F1364" s="16"/>
    </row>
    <row r="1365" spans="6:6" x14ac:dyDescent="0.5">
      <c r="F1365" s="16"/>
    </row>
    <row r="1366" spans="6:6" x14ac:dyDescent="0.5">
      <c r="F1366" s="16"/>
    </row>
    <row r="1367" spans="6:6" x14ac:dyDescent="0.5">
      <c r="F1367" s="16"/>
    </row>
    <row r="1368" spans="6:6" x14ac:dyDescent="0.5">
      <c r="F1368" s="16"/>
    </row>
    <row r="1369" spans="6:6" x14ac:dyDescent="0.5">
      <c r="F1369" s="16"/>
    </row>
    <row r="1370" spans="6:6" x14ac:dyDescent="0.5">
      <c r="F1370" s="16"/>
    </row>
    <row r="1371" spans="6:6" x14ac:dyDescent="0.5">
      <c r="F1371" s="16"/>
    </row>
    <row r="1372" spans="6:6" x14ac:dyDescent="0.5">
      <c r="F1372" s="16"/>
    </row>
    <row r="1373" spans="6:6" x14ac:dyDescent="0.5">
      <c r="F1373" s="16"/>
    </row>
    <row r="1374" spans="6:6" x14ac:dyDescent="0.5">
      <c r="F1374" s="16"/>
    </row>
    <row r="1375" spans="6:6" x14ac:dyDescent="0.5">
      <c r="F1375" s="16"/>
    </row>
    <row r="1376" spans="6:6" x14ac:dyDescent="0.5">
      <c r="F1376" s="16"/>
    </row>
    <row r="1377" spans="6:6" x14ac:dyDescent="0.5">
      <c r="F1377" s="16"/>
    </row>
    <row r="1378" spans="6:6" x14ac:dyDescent="0.5">
      <c r="F1378" s="16"/>
    </row>
    <row r="1379" spans="6:6" x14ac:dyDescent="0.5">
      <c r="F1379" s="16"/>
    </row>
    <row r="1380" spans="6:6" x14ac:dyDescent="0.5">
      <c r="F1380" s="16"/>
    </row>
    <row r="1381" spans="6:6" x14ac:dyDescent="0.5">
      <c r="F1381" s="16"/>
    </row>
    <row r="1382" spans="6:6" x14ac:dyDescent="0.5">
      <c r="F1382" s="16"/>
    </row>
    <row r="1383" spans="6:6" x14ac:dyDescent="0.5">
      <c r="F1383" s="16"/>
    </row>
    <row r="1384" spans="6:6" x14ac:dyDescent="0.5">
      <c r="F1384" s="16"/>
    </row>
    <row r="1385" spans="6:6" x14ac:dyDescent="0.5">
      <c r="F1385" s="16"/>
    </row>
    <row r="1386" spans="6:6" x14ac:dyDescent="0.5">
      <c r="F1386" s="16"/>
    </row>
    <row r="1387" spans="6:6" x14ac:dyDescent="0.5">
      <c r="F1387" s="16"/>
    </row>
    <row r="1388" spans="6:6" x14ac:dyDescent="0.5">
      <c r="F1388" s="16"/>
    </row>
    <row r="1389" spans="6:6" x14ac:dyDescent="0.5">
      <c r="F1389" s="16"/>
    </row>
    <row r="1390" spans="6:6" x14ac:dyDescent="0.5">
      <c r="F1390" s="16"/>
    </row>
    <row r="1391" spans="6:6" x14ac:dyDescent="0.5">
      <c r="F1391" s="16"/>
    </row>
    <row r="1392" spans="6:6" x14ac:dyDescent="0.5">
      <c r="F1392" s="16"/>
    </row>
    <row r="1393" spans="6:6" x14ac:dyDescent="0.5">
      <c r="F1393" s="16"/>
    </row>
    <row r="1394" spans="6:6" x14ac:dyDescent="0.5">
      <c r="F1394" s="16"/>
    </row>
    <row r="1395" spans="6:6" x14ac:dyDescent="0.5">
      <c r="F1395" s="16"/>
    </row>
    <row r="1396" spans="6:6" x14ac:dyDescent="0.5">
      <c r="F1396" s="16"/>
    </row>
    <row r="1397" spans="6:6" x14ac:dyDescent="0.5">
      <c r="F1397" s="16"/>
    </row>
    <row r="1398" spans="6:6" x14ac:dyDescent="0.5">
      <c r="F1398" s="16"/>
    </row>
    <row r="1399" spans="6:6" x14ac:dyDescent="0.5">
      <c r="F1399" s="16"/>
    </row>
    <row r="1400" spans="6:6" x14ac:dyDescent="0.5">
      <c r="F1400" s="16"/>
    </row>
    <row r="1401" spans="6:6" x14ac:dyDescent="0.5">
      <c r="F1401" s="16"/>
    </row>
    <row r="1402" spans="6:6" x14ac:dyDescent="0.5">
      <c r="F1402" s="16"/>
    </row>
    <row r="1403" spans="6:6" x14ac:dyDescent="0.5">
      <c r="F1403" s="16"/>
    </row>
    <row r="1404" spans="6:6" x14ac:dyDescent="0.5">
      <c r="F1404" s="16"/>
    </row>
    <row r="1405" spans="6:6" x14ac:dyDescent="0.5">
      <c r="F1405" s="16"/>
    </row>
    <row r="1406" spans="6:6" x14ac:dyDescent="0.5">
      <c r="F1406" s="16"/>
    </row>
    <row r="1407" spans="6:6" x14ac:dyDescent="0.5">
      <c r="F1407" s="16"/>
    </row>
    <row r="1408" spans="6:6" x14ac:dyDescent="0.5">
      <c r="F1408" s="16"/>
    </row>
    <row r="1409" spans="6:6" x14ac:dyDescent="0.5">
      <c r="F1409" s="16"/>
    </row>
    <row r="1410" spans="6:6" x14ac:dyDescent="0.5">
      <c r="F1410" s="16"/>
    </row>
    <row r="1411" spans="6:6" x14ac:dyDescent="0.5">
      <c r="F1411" s="16"/>
    </row>
    <row r="1412" spans="6:6" x14ac:dyDescent="0.5">
      <c r="F1412" s="16"/>
    </row>
    <row r="1413" spans="6:6" x14ac:dyDescent="0.5">
      <c r="F1413" s="16"/>
    </row>
    <row r="1414" spans="6:6" x14ac:dyDescent="0.5">
      <c r="F1414" s="16"/>
    </row>
    <row r="1415" spans="6:6" x14ac:dyDescent="0.5">
      <c r="F1415" s="16"/>
    </row>
    <row r="1416" spans="6:6" x14ac:dyDescent="0.5">
      <c r="F1416" s="16"/>
    </row>
    <row r="1417" spans="6:6" x14ac:dyDescent="0.5">
      <c r="F1417" s="16"/>
    </row>
    <row r="1418" spans="6:6" x14ac:dyDescent="0.5">
      <c r="F1418" s="16"/>
    </row>
    <row r="1419" spans="6:6" x14ac:dyDescent="0.5">
      <c r="F1419" s="16"/>
    </row>
    <row r="1420" spans="6:6" x14ac:dyDescent="0.5">
      <c r="F1420" s="16"/>
    </row>
    <row r="1421" spans="6:6" x14ac:dyDescent="0.5">
      <c r="F1421" s="16"/>
    </row>
    <row r="1422" spans="6:6" x14ac:dyDescent="0.5">
      <c r="F1422" s="16"/>
    </row>
    <row r="1423" spans="6:6" x14ac:dyDescent="0.5">
      <c r="F1423" s="16"/>
    </row>
    <row r="1424" spans="6:6" x14ac:dyDescent="0.5">
      <c r="F1424" s="16"/>
    </row>
    <row r="1425" spans="6:6" x14ac:dyDescent="0.5">
      <c r="F1425" s="16"/>
    </row>
    <row r="1426" spans="6:6" x14ac:dyDescent="0.5">
      <c r="F1426" s="16"/>
    </row>
    <row r="1427" spans="6:6" x14ac:dyDescent="0.5">
      <c r="F1427" s="16"/>
    </row>
    <row r="1428" spans="6:6" x14ac:dyDescent="0.5">
      <c r="F1428" s="16"/>
    </row>
    <row r="1429" spans="6:6" x14ac:dyDescent="0.5">
      <c r="F1429" s="16"/>
    </row>
    <row r="1430" spans="6:6" x14ac:dyDescent="0.5">
      <c r="F1430" s="16"/>
    </row>
    <row r="1431" spans="6:6" x14ac:dyDescent="0.5">
      <c r="F1431" s="16"/>
    </row>
    <row r="1432" spans="6:6" x14ac:dyDescent="0.5">
      <c r="F1432" s="16"/>
    </row>
    <row r="1433" spans="6:6" x14ac:dyDescent="0.5">
      <c r="F1433" s="16"/>
    </row>
    <row r="1434" spans="6:6" x14ac:dyDescent="0.5">
      <c r="F1434" s="16"/>
    </row>
    <row r="1435" spans="6:6" x14ac:dyDescent="0.5">
      <c r="F1435" s="16"/>
    </row>
    <row r="1436" spans="6:6" x14ac:dyDescent="0.5">
      <c r="F1436" s="16"/>
    </row>
    <row r="1437" spans="6:6" x14ac:dyDescent="0.5">
      <c r="F1437" s="16"/>
    </row>
    <row r="1438" spans="6:6" x14ac:dyDescent="0.5">
      <c r="F1438" s="16"/>
    </row>
    <row r="1439" spans="6:6" x14ac:dyDescent="0.5">
      <c r="F1439" s="16"/>
    </row>
    <row r="1440" spans="6:6" x14ac:dyDescent="0.5">
      <c r="F1440" s="16"/>
    </row>
    <row r="1441" spans="6:6" x14ac:dyDescent="0.5">
      <c r="F1441" s="16"/>
    </row>
    <row r="1442" spans="6:6" x14ac:dyDescent="0.5">
      <c r="F1442" s="16"/>
    </row>
    <row r="1443" spans="6:6" x14ac:dyDescent="0.5">
      <c r="F1443" s="16"/>
    </row>
    <row r="1444" spans="6:6" x14ac:dyDescent="0.5">
      <c r="F1444" s="16"/>
    </row>
    <row r="1445" spans="6:6" x14ac:dyDescent="0.5">
      <c r="F1445" s="16"/>
    </row>
    <row r="1446" spans="6:6" x14ac:dyDescent="0.5">
      <c r="F1446" s="16"/>
    </row>
    <row r="1447" spans="6:6" x14ac:dyDescent="0.5">
      <c r="F1447" s="16"/>
    </row>
    <row r="1448" spans="6:6" x14ac:dyDescent="0.5">
      <c r="F1448" s="16"/>
    </row>
    <row r="1449" spans="6:6" x14ac:dyDescent="0.5">
      <c r="F1449" s="16"/>
    </row>
    <row r="1450" spans="6:6" x14ac:dyDescent="0.5">
      <c r="F1450" s="16"/>
    </row>
    <row r="1451" spans="6:6" x14ac:dyDescent="0.5">
      <c r="F1451" s="16"/>
    </row>
    <row r="1452" spans="6:6" x14ac:dyDescent="0.5">
      <c r="F1452" s="16"/>
    </row>
    <row r="1453" spans="6:6" x14ac:dyDescent="0.5">
      <c r="F1453" s="16"/>
    </row>
    <row r="1454" spans="6:6" x14ac:dyDescent="0.5">
      <c r="F1454" s="16"/>
    </row>
    <row r="1455" spans="6:6" x14ac:dyDescent="0.5">
      <c r="F1455" s="16"/>
    </row>
    <row r="1456" spans="6:6" x14ac:dyDescent="0.5">
      <c r="F1456" s="16"/>
    </row>
    <row r="1457" spans="6:6" x14ac:dyDescent="0.5">
      <c r="F1457" s="16"/>
    </row>
    <row r="1458" spans="6:6" x14ac:dyDescent="0.5">
      <c r="F1458" s="16"/>
    </row>
    <row r="1459" spans="6:6" x14ac:dyDescent="0.5">
      <c r="F1459" s="16"/>
    </row>
    <row r="1460" spans="6:6" x14ac:dyDescent="0.5">
      <c r="F1460" s="16"/>
    </row>
    <row r="1461" spans="6:6" x14ac:dyDescent="0.5">
      <c r="F1461" s="16"/>
    </row>
    <row r="1462" spans="6:6" x14ac:dyDescent="0.5">
      <c r="F1462" s="16"/>
    </row>
    <row r="1463" spans="6:6" x14ac:dyDescent="0.5">
      <c r="F1463" s="16"/>
    </row>
    <row r="1464" spans="6:6" x14ac:dyDescent="0.5">
      <c r="F1464" s="16"/>
    </row>
    <row r="1465" spans="6:6" x14ac:dyDescent="0.5">
      <c r="F1465" s="16"/>
    </row>
    <row r="1466" spans="6:6" x14ac:dyDescent="0.5">
      <c r="F1466" s="16"/>
    </row>
    <row r="1467" spans="6:6" x14ac:dyDescent="0.5">
      <c r="F1467" s="16"/>
    </row>
    <row r="1468" spans="6:6" x14ac:dyDescent="0.5">
      <c r="F1468" s="16"/>
    </row>
    <row r="1469" spans="6:6" x14ac:dyDescent="0.5">
      <c r="F1469" s="16"/>
    </row>
    <row r="1470" spans="6:6" x14ac:dyDescent="0.5">
      <c r="F1470" s="16"/>
    </row>
    <row r="1471" spans="6:6" x14ac:dyDescent="0.5">
      <c r="F1471" s="16"/>
    </row>
    <row r="1472" spans="6:6" x14ac:dyDescent="0.5">
      <c r="F1472" s="16"/>
    </row>
    <row r="1473" spans="6:6" x14ac:dyDescent="0.5">
      <c r="F1473" s="16"/>
    </row>
    <row r="1474" spans="6:6" x14ac:dyDescent="0.5">
      <c r="F1474" s="16"/>
    </row>
    <row r="1475" spans="6:6" x14ac:dyDescent="0.5">
      <c r="F1475" s="16"/>
    </row>
    <row r="1476" spans="6:6" x14ac:dyDescent="0.5">
      <c r="F1476" s="16"/>
    </row>
    <row r="1477" spans="6:6" x14ac:dyDescent="0.5">
      <c r="F1477" s="16"/>
    </row>
    <row r="1478" spans="6:6" x14ac:dyDescent="0.5">
      <c r="F1478" s="16"/>
    </row>
    <row r="1479" spans="6:6" x14ac:dyDescent="0.5">
      <c r="F1479" s="16"/>
    </row>
    <row r="1480" spans="6:6" x14ac:dyDescent="0.5">
      <c r="F1480" s="16"/>
    </row>
    <row r="1481" spans="6:6" x14ac:dyDescent="0.5">
      <c r="F1481" s="16"/>
    </row>
    <row r="1482" spans="6:6" x14ac:dyDescent="0.5">
      <c r="F1482" s="16"/>
    </row>
    <row r="1483" spans="6:6" x14ac:dyDescent="0.5">
      <c r="F1483" s="16"/>
    </row>
    <row r="1484" spans="6:6" x14ac:dyDescent="0.5">
      <c r="F1484" s="16"/>
    </row>
    <row r="1485" spans="6:6" x14ac:dyDescent="0.5">
      <c r="F1485" s="16"/>
    </row>
    <row r="1486" spans="6:6" x14ac:dyDescent="0.5">
      <c r="F1486" s="16"/>
    </row>
    <row r="1487" spans="6:6" x14ac:dyDescent="0.5">
      <c r="F1487" s="16"/>
    </row>
    <row r="1488" spans="6:6" x14ac:dyDescent="0.5">
      <c r="F1488" s="16"/>
    </row>
    <row r="1489" spans="6:6" x14ac:dyDescent="0.5">
      <c r="F1489" s="16"/>
    </row>
    <row r="1490" spans="6:6" x14ac:dyDescent="0.5">
      <c r="F1490" s="16"/>
    </row>
    <row r="1491" spans="6:6" x14ac:dyDescent="0.5">
      <c r="F1491" s="16"/>
    </row>
    <row r="1492" spans="6:6" x14ac:dyDescent="0.5">
      <c r="F1492" s="16"/>
    </row>
    <row r="1493" spans="6:6" x14ac:dyDescent="0.5">
      <c r="F1493" s="16"/>
    </row>
    <row r="1494" spans="6:6" x14ac:dyDescent="0.5">
      <c r="F1494" s="16"/>
    </row>
    <row r="1495" spans="6:6" x14ac:dyDescent="0.5">
      <c r="F1495" s="16"/>
    </row>
    <row r="1496" spans="6:6" x14ac:dyDescent="0.5">
      <c r="F1496" s="16"/>
    </row>
    <row r="1497" spans="6:6" x14ac:dyDescent="0.5">
      <c r="F1497" s="16"/>
    </row>
    <row r="1498" spans="6:6" x14ac:dyDescent="0.5">
      <c r="F1498" s="16"/>
    </row>
    <row r="1499" spans="6:6" x14ac:dyDescent="0.5">
      <c r="F1499" s="16"/>
    </row>
    <row r="1500" spans="6:6" x14ac:dyDescent="0.5">
      <c r="F1500" s="16"/>
    </row>
    <row r="1501" spans="6:6" x14ac:dyDescent="0.5">
      <c r="F1501" s="16"/>
    </row>
    <row r="1502" spans="6:6" x14ac:dyDescent="0.5">
      <c r="F1502" s="16"/>
    </row>
    <row r="1503" spans="6:6" x14ac:dyDescent="0.5">
      <c r="F1503" s="16"/>
    </row>
    <row r="1504" spans="6:6" x14ac:dyDescent="0.5">
      <c r="F1504" s="16"/>
    </row>
    <row r="1505" spans="6:6" x14ac:dyDescent="0.5">
      <c r="F1505" s="16"/>
    </row>
    <row r="1506" spans="6:6" x14ac:dyDescent="0.5">
      <c r="F1506" s="16"/>
    </row>
    <row r="1507" spans="6:6" x14ac:dyDescent="0.5">
      <c r="F1507" s="16"/>
    </row>
    <row r="1508" spans="6:6" x14ac:dyDescent="0.5">
      <c r="F1508" s="16"/>
    </row>
    <row r="1509" spans="6:6" x14ac:dyDescent="0.5">
      <c r="F1509" s="16"/>
    </row>
    <row r="1510" spans="6:6" x14ac:dyDescent="0.5">
      <c r="F1510" s="16"/>
    </row>
    <row r="1511" spans="6:6" x14ac:dyDescent="0.5">
      <c r="F1511" s="16"/>
    </row>
    <row r="1512" spans="6:6" x14ac:dyDescent="0.5">
      <c r="F1512" s="16"/>
    </row>
    <row r="1513" spans="6:6" x14ac:dyDescent="0.5">
      <c r="F1513" s="16"/>
    </row>
    <row r="1514" spans="6:6" x14ac:dyDescent="0.5">
      <c r="F1514" s="16"/>
    </row>
    <row r="1515" spans="6:6" x14ac:dyDescent="0.5">
      <c r="F1515" s="16"/>
    </row>
    <row r="1516" spans="6:6" x14ac:dyDescent="0.5">
      <c r="F1516" s="16"/>
    </row>
    <row r="1517" spans="6:6" x14ac:dyDescent="0.5">
      <c r="F1517" s="16"/>
    </row>
    <row r="1518" spans="6:6" x14ac:dyDescent="0.5">
      <c r="F1518" s="16"/>
    </row>
    <row r="1519" spans="6:6" x14ac:dyDescent="0.5">
      <c r="F1519" s="16"/>
    </row>
    <row r="1520" spans="6:6" x14ac:dyDescent="0.5">
      <c r="F1520" s="16"/>
    </row>
    <row r="1521" spans="6:6" x14ac:dyDescent="0.5">
      <c r="F1521" s="16"/>
    </row>
    <row r="1522" spans="6:6" x14ac:dyDescent="0.5">
      <c r="F1522" s="16"/>
    </row>
    <row r="1523" spans="6:6" x14ac:dyDescent="0.5">
      <c r="F1523" s="16"/>
    </row>
    <row r="1524" spans="6:6" x14ac:dyDescent="0.5">
      <c r="F1524" s="16"/>
    </row>
    <row r="1525" spans="6:6" x14ac:dyDescent="0.5">
      <c r="F1525" s="16"/>
    </row>
    <row r="1526" spans="6:6" x14ac:dyDescent="0.5">
      <c r="F1526" s="16"/>
    </row>
    <row r="1527" spans="6:6" x14ac:dyDescent="0.5">
      <c r="F1527" s="16"/>
    </row>
    <row r="1528" spans="6:6" x14ac:dyDescent="0.5">
      <c r="F1528" s="16"/>
    </row>
    <row r="1529" spans="6:6" x14ac:dyDescent="0.5">
      <c r="F1529" s="16"/>
    </row>
    <row r="1530" spans="6:6" x14ac:dyDescent="0.5">
      <c r="F1530" s="16"/>
    </row>
    <row r="1531" spans="6:6" x14ac:dyDescent="0.5">
      <c r="F1531" s="16"/>
    </row>
    <row r="1532" spans="6:6" x14ac:dyDescent="0.5">
      <c r="F1532" s="16"/>
    </row>
    <row r="1533" spans="6:6" x14ac:dyDescent="0.5">
      <c r="F1533" s="16"/>
    </row>
    <row r="1534" spans="6:6" x14ac:dyDescent="0.5">
      <c r="F1534" s="16"/>
    </row>
    <row r="1535" spans="6:6" x14ac:dyDescent="0.5">
      <c r="F1535" s="16"/>
    </row>
    <row r="1536" spans="6:6" x14ac:dyDescent="0.5">
      <c r="F1536" s="16"/>
    </row>
    <row r="1537" spans="6:6" x14ac:dyDescent="0.5">
      <c r="F1537" s="16"/>
    </row>
    <row r="1538" spans="6:6" x14ac:dyDescent="0.5">
      <c r="F1538" s="16"/>
    </row>
    <row r="1539" spans="6:6" x14ac:dyDescent="0.5">
      <c r="F1539" s="16"/>
    </row>
    <row r="1540" spans="6:6" x14ac:dyDescent="0.5">
      <c r="F1540" s="16"/>
    </row>
    <row r="1541" spans="6:6" x14ac:dyDescent="0.5">
      <c r="F1541" s="16"/>
    </row>
    <row r="1542" spans="6:6" x14ac:dyDescent="0.5">
      <c r="F1542" s="16"/>
    </row>
    <row r="1543" spans="6:6" x14ac:dyDescent="0.5">
      <c r="F1543" s="16"/>
    </row>
    <row r="1544" spans="6:6" x14ac:dyDescent="0.5">
      <c r="F1544" s="16"/>
    </row>
    <row r="1545" spans="6:6" x14ac:dyDescent="0.5">
      <c r="F1545" s="16"/>
    </row>
    <row r="1546" spans="6:6" x14ac:dyDescent="0.5">
      <c r="F1546" s="16"/>
    </row>
    <row r="1547" spans="6:6" x14ac:dyDescent="0.5">
      <c r="F1547" s="16"/>
    </row>
    <row r="1548" spans="6:6" x14ac:dyDescent="0.5">
      <c r="F1548" s="16"/>
    </row>
    <row r="1549" spans="6:6" x14ac:dyDescent="0.5">
      <c r="F1549" s="16"/>
    </row>
    <row r="1550" spans="6:6" x14ac:dyDescent="0.5">
      <c r="F1550" s="16"/>
    </row>
    <row r="1551" spans="6:6" x14ac:dyDescent="0.5">
      <c r="F1551" s="16"/>
    </row>
    <row r="1552" spans="6:6" x14ac:dyDescent="0.5">
      <c r="F1552" s="16"/>
    </row>
    <row r="1553" spans="6:6" x14ac:dyDescent="0.5">
      <c r="F1553" s="16"/>
    </row>
    <row r="1554" spans="6:6" x14ac:dyDescent="0.5">
      <c r="F1554" s="16"/>
    </row>
    <row r="1555" spans="6:6" x14ac:dyDescent="0.5">
      <c r="F1555" s="16"/>
    </row>
    <row r="1556" spans="6:6" x14ac:dyDescent="0.5">
      <c r="F1556" s="16"/>
    </row>
    <row r="1557" spans="6:6" x14ac:dyDescent="0.5">
      <c r="F1557" s="16"/>
    </row>
    <row r="1558" spans="6:6" x14ac:dyDescent="0.5">
      <c r="F1558" s="16"/>
    </row>
    <row r="1559" spans="6:6" x14ac:dyDescent="0.5">
      <c r="F1559" s="16"/>
    </row>
    <row r="1560" spans="6:6" x14ac:dyDescent="0.5">
      <c r="F1560" s="16"/>
    </row>
    <row r="1561" spans="6:6" x14ac:dyDescent="0.5">
      <c r="F1561" s="16"/>
    </row>
    <row r="1562" spans="6:6" x14ac:dyDescent="0.5">
      <c r="F1562" s="16"/>
    </row>
    <row r="1563" spans="6:6" x14ac:dyDescent="0.5">
      <c r="F1563" s="16"/>
    </row>
    <row r="1564" spans="6:6" x14ac:dyDescent="0.5">
      <c r="F1564" s="16"/>
    </row>
    <row r="1565" spans="6:6" x14ac:dyDescent="0.5">
      <c r="F1565" s="16"/>
    </row>
    <row r="1566" spans="6:6" x14ac:dyDescent="0.5">
      <c r="F1566" s="16"/>
    </row>
    <row r="1567" spans="6:6" x14ac:dyDescent="0.5">
      <c r="F1567" s="16"/>
    </row>
    <row r="1568" spans="6:6" x14ac:dyDescent="0.5">
      <c r="F1568" s="16"/>
    </row>
    <row r="1569" spans="6:6" x14ac:dyDescent="0.5">
      <c r="F1569" s="16"/>
    </row>
    <row r="1570" spans="6:6" x14ac:dyDescent="0.5">
      <c r="F1570" s="16"/>
    </row>
    <row r="1571" spans="6:6" x14ac:dyDescent="0.5">
      <c r="F1571" s="16"/>
    </row>
    <row r="1572" spans="6:6" x14ac:dyDescent="0.5">
      <c r="F1572" s="16"/>
    </row>
    <row r="1573" spans="6:6" x14ac:dyDescent="0.5">
      <c r="F1573" s="16"/>
    </row>
    <row r="1574" spans="6:6" x14ac:dyDescent="0.5">
      <c r="F1574" s="16"/>
    </row>
    <row r="1575" spans="6:6" x14ac:dyDescent="0.5">
      <c r="F1575" s="16"/>
    </row>
    <row r="1576" spans="6:6" x14ac:dyDescent="0.5">
      <c r="F1576" s="16"/>
    </row>
    <row r="1577" spans="6:6" x14ac:dyDescent="0.5">
      <c r="F1577" s="16"/>
    </row>
    <row r="1578" spans="6:6" x14ac:dyDescent="0.5">
      <c r="F1578" s="16"/>
    </row>
    <row r="1579" spans="6:6" x14ac:dyDescent="0.5">
      <c r="F1579" s="16"/>
    </row>
    <row r="1580" spans="6:6" x14ac:dyDescent="0.5">
      <c r="F1580" s="16"/>
    </row>
    <row r="1581" spans="6:6" x14ac:dyDescent="0.5">
      <c r="F1581" s="16"/>
    </row>
    <row r="1582" spans="6:6" x14ac:dyDescent="0.5">
      <c r="F1582" s="16"/>
    </row>
    <row r="1583" spans="6:6" x14ac:dyDescent="0.5">
      <c r="F1583" s="16"/>
    </row>
    <row r="1584" spans="6:6" x14ac:dyDescent="0.5">
      <c r="F1584" s="16"/>
    </row>
    <row r="1585" spans="6:6" x14ac:dyDescent="0.5">
      <c r="F1585" s="16"/>
    </row>
    <row r="1586" spans="6:6" x14ac:dyDescent="0.5">
      <c r="F1586" s="16"/>
    </row>
    <row r="1587" spans="6:6" x14ac:dyDescent="0.5">
      <c r="F1587" s="16"/>
    </row>
    <row r="1588" spans="6:6" x14ac:dyDescent="0.5">
      <c r="F1588" s="16"/>
    </row>
    <row r="1589" spans="6:6" x14ac:dyDescent="0.5">
      <c r="F1589" s="16"/>
    </row>
    <row r="1590" spans="6:6" x14ac:dyDescent="0.5">
      <c r="F1590" s="16"/>
    </row>
    <row r="1591" spans="6:6" x14ac:dyDescent="0.5">
      <c r="F1591" s="16"/>
    </row>
    <row r="1592" spans="6:6" x14ac:dyDescent="0.5">
      <c r="F1592" s="16"/>
    </row>
    <row r="1593" spans="6:6" x14ac:dyDescent="0.5">
      <c r="F1593" s="16"/>
    </row>
    <row r="1594" spans="6:6" x14ac:dyDescent="0.5">
      <c r="F1594" s="16"/>
    </row>
    <row r="1595" spans="6:6" x14ac:dyDescent="0.5">
      <c r="F1595" s="16"/>
    </row>
    <row r="1596" spans="6:6" x14ac:dyDescent="0.5">
      <c r="F1596" s="16"/>
    </row>
    <row r="1597" spans="6:6" x14ac:dyDescent="0.5">
      <c r="F1597" s="16"/>
    </row>
    <row r="1598" spans="6:6" x14ac:dyDescent="0.5">
      <c r="F1598" s="16"/>
    </row>
    <row r="1599" spans="6:6" x14ac:dyDescent="0.5">
      <c r="F1599" s="16"/>
    </row>
    <row r="1600" spans="6:6" x14ac:dyDescent="0.5">
      <c r="F1600" s="16"/>
    </row>
    <row r="1601" spans="6:6" x14ac:dyDescent="0.5">
      <c r="F1601" s="16"/>
    </row>
    <row r="1602" spans="6:6" x14ac:dyDescent="0.5">
      <c r="F1602" s="16"/>
    </row>
    <row r="1603" spans="6:6" x14ac:dyDescent="0.5">
      <c r="F1603" s="16"/>
    </row>
    <row r="1604" spans="6:6" x14ac:dyDescent="0.5">
      <c r="F1604" s="16"/>
    </row>
    <row r="1605" spans="6:6" x14ac:dyDescent="0.5">
      <c r="F1605" s="16"/>
    </row>
    <row r="1606" spans="6:6" x14ac:dyDescent="0.5">
      <c r="F1606" s="16"/>
    </row>
    <row r="1607" spans="6:6" x14ac:dyDescent="0.5">
      <c r="F1607" s="16"/>
    </row>
    <row r="1608" spans="6:6" x14ac:dyDescent="0.5">
      <c r="F1608" s="16"/>
    </row>
    <row r="1609" spans="6:6" x14ac:dyDescent="0.5">
      <c r="F1609" s="16"/>
    </row>
    <row r="1610" spans="6:6" x14ac:dyDescent="0.5">
      <c r="F1610" s="16"/>
    </row>
    <row r="1611" spans="6:6" x14ac:dyDescent="0.5">
      <c r="F1611" s="16"/>
    </row>
    <row r="1612" spans="6:6" x14ac:dyDescent="0.5">
      <c r="F1612" s="16"/>
    </row>
    <row r="1613" spans="6:6" x14ac:dyDescent="0.5">
      <c r="F1613" s="16"/>
    </row>
    <row r="1614" spans="6:6" x14ac:dyDescent="0.5">
      <c r="F1614" s="16"/>
    </row>
    <row r="1615" spans="6:6" x14ac:dyDescent="0.5">
      <c r="F1615" s="16"/>
    </row>
    <row r="1616" spans="6:6" x14ac:dyDescent="0.5">
      <c r="F1616" s="16"/>
    </row>
    <row r="1617" spans="6:6" x14ac:dyDescent="0.5">
      <c r="F1617" s="16"/>
    </row>
    <row r="1618" spans="6:6" x14ac:dyDescent="0.5">
      <c r="F1618" s="16"/>
    </row>
    <row r="1619" spans="6:6" x14ac:dyDescent="0.5">
      <c r="F1619" s="16"/>
    </row>
    <row r="1620" spans="6:6" x14ac:dyDescent="0.5">
      <c r="F1620" s="16"/>
    </row>
    <row r="1621" spans="6:6" x14ac:dyDescent="0.5">
      <c r="F1621" s="16"/>
    </row>
    <row r="1622" spans="6:6" x14ac:dyDescent="0.5">
      <c r="F1622" s="16"/>
    </row>
    <row r="1623" spans="6:6" x14ac:dyDescent="0.5">
      <c r="F1623" s="16"/>
    </row>
    <row r="1624" spans="6:6" x14ac:dyDescent="0.5">
      <c r="F1624" s="16"/>
    </row>
    <row r="1625" spans="6:6" x14ac:dyDescent="0.5">
      <c r="F1625" s="16"/>
    </row>
    <row r="1626" spans="6:6" x14ac:dyDescent="0.5">
      <c r="F1626" s="16"/>
    </row>
    <row r="1627" spans="6:6" x14ac:dyDescent="0.5">
      <c r="F1627" s="16"/>
    </row>
    <row r="1628" spans="6:6" x14ac:dyDescent="0.5">
      <c r="F1628" s="16"/>
    </row>
    <row r="1629" spans="6:6" x14ac:dyDescent="0.5">
      <c r="F1629" s="16"/>
    </row>
    <row r="1630" spans="6:6" x14ac:dyDescent="0.5">
      <c r="F1630" s="16"/>
    </row>
    <row r="1631" spans="6:6" x14ac:dyDescent="0.5">
      <c r="F1631" s="16"/>
    </row>
    <row r="1632" spans="6:6" x14ac:dyDescent="0.5">
      <c r="F1632" s="16"/>
    </row>
    <row r="1633" spans="6:6" x14ac:dyDescent="0.5">
      <c r="F1633" s="16"/>
    </row>
    <row r="1634" spans="6:6" x14ac:dyDescent="0.5">
      <c r="F1634" s="16"/>
    </row>
    <row r="1635" spans="6:6" x14ac:dyDescent="0.5">
      <c r="F1635" s="16"/>
    </row>
    <row r="1636" spans="6:6" x14ac:dyDescent="0.5">
      <c r="F1636" s="16"/>
    </row>
    <row r="1637" spans="6:6" x14ac:dyDescent="0.5">
      <c r="F1637" s="16"/>
    </row>
    <row r="1638" spans="6:6" x14ac:dyDescent="0.5">
      <c r="F1638" s="16"/>
    </row>
    <row r="1639" spans="6:6" x14ac:dyDescent="0.5">
      <c r="F1639" s="16"/>
    </row>
    <row r="1640" spans="6:6" x14ac:dyDescent="0.5">
      <c r="F1640" s="16"/>
    </row>
    <row r="1641" spans="6:6" x14ac:dyDescent="0.5">
      <c r="F1641" s="16"/>
    </row>
    <row r="1642" spans="6:6" x14ac:dyDescent="0.5">
      <c r="F1642" s="16"/>
    </row>
    <row r="1643" spans="6:6" x14ac:dyDescent="0.5">
      <c r="F1643" s="16"/>
    </row>
    <row r="1644" spans="6:6" x14ac:dyDescent="0.5">
      <c r="F1644" s="16"/>
    </row>
    <row r="1645" spans="6:6" x14ac:dyDescent="0.5">
      <c r="F1645" s="16"/>
    </row>
    <row r="1646" spans="6:6" x14ac:dyDescent="0.5">
      <c r="F1646" s="16"/>
    </row>
    <row r="1647" spans="6:6" x14ac:dyDescent="0.5">
      <c r="F1647" s="16"/>
    </row>
    <row r="1648" spans="6:6" x14ac:dyDescent="0.5">
      <c r="F1648" s="16"/>
    </row>
    <row r="1649" spans="6:6" x14ac:dyDescent="0.5">
      <c r="F1649" s="16"/>
    </row>
    <row r="1650" spans="6:6" x14ac:dyDescent="0.5">
      <c r="F1650" s="16"/>
    </row>
    <row r="1651" spans="6:6" x14ac:dyDescent="0.5">
      <c r="F1651" s="16"/>
    </row>
    <row r="1652" spans="6:6" x14ac:dyDescent="0.5">
      <c r="F1652" s="16"/>
    </row>
    <row r="1653" spans="6:6" x14ac:dyDescent="0.5">
      <c r="F1653" s="16"/>
    </row>
    <row r="1654" spans="6:6" x14ac:dyDescent="0.5">
      <c r="F1654" s="16"/>
    </row>
    <row r="1655" spans="6:6" x14ac:dyDescent="0.5">
      <c r="F1655" s="16"/>
    </row>
    <row r="1656" spans="6:6" x14ac:dyDescent="0.5">
      <c r="F1656" s="16"/>
    </row>
    <row r="1657" spans="6:6" x14ac:dyDescent="0.5">
      <c r="F1657" s="16"/>
    </row>
    <row r="1658" spans="6:6" x14ac:dyDescent="0.5">
      <c r="F1658" s="16"/>
    </row>
    <row r="1659" spans="6:6" x14ac:dyDescent="0.5">
      <c r="F1659" s="16"/>
    </row>
    <row r="1660" spans="6:6" x14ac:dyDescent="0.5">
      <c r="F1660" s="16"/>
    </row>
    <row r="1661" spans="6:6" x14ac:dyDescent="0.5">
      <c r="F1661" s="16"/>
    </row>
    <row r="1662" spans="6:6" x14ac:dyDescent="0.5">
      <c r="F1662" s="16"/>
    </row>
    <row r="1663" spans="6:6" x14ac:dyDescent="0.5">
      <c r="F1663" s="16"/>
    </row>
    <row r="1664" spans="6:6" x14ac:dyDescent="0.5">
      <c r="F1664" s="16"/>
    </row>
    <row r="1665" spans="6:6" x14ac:dyDescent="0.5">
      <c r="F1665" s="16"/>
    </row>
    <row r="1666" spans="6:6" x14ac:dyDescent="0.5">
      <c r="F1666" s="16"/>
    </row>
    <row r="1667" spans="6:6" x14ac:dyDescent="0.5">
      <c r="F1667" s="16"/>
    </row>
    <row r="1668" spans="6:6" x14ac:dyDescent="0.5">
      <c r="F1668" s="16"/>
    </row>
    <row r="1669" spans="6:6" x14ac:dyDescent="0.5">
      <c r="F1669" s="16"/>
    </row>
    <row r="1670" spans="6:6" x14ac:dyDescent="0.5">
      <c r="F1670" s="16"/>
    </row>
    <row r="1671" spans="6:6" x14ac:dyDescent="0.5">
      <c r="F1671" s="16"/>
    </row>
    <row r="1672" spans="6:6" x14ac:dyDescent="0.5">
      <c r="F1672" s="16"/>
    </row>
    <row r="1673" spans="6:6" x14ac:dyDescent="0.5">
      <c r="F1673" s="16"/>
    </row>
    <row r="1674" spans="6:6" x14ac:dyDescent="0.5">
      <c r="F1674" s="16"/>
    </row>
    <row r="1675" spans="6:6" x14ac:dyDescent="0.5">
      <c r="F1675" s="16"/>
    </row>
    <row r="1676" spans="6:6" x14ac:dyDescent="0.5">
      <c r="F1676" s="16"/>
    </row>
    <row r="1677" spans="6:6" x14ac:dyDescent="0.5">
      <c r="F1677" s="16"/>
    </row>
    <row r="1678" spans="6:6" x14ac:dyDescent="0.5">
      <c r="F1678" s="16"/>
    </row>
    <row r="1679" spans="6:6" x14ac:dyDescent="0.5">
      <c r="F1679" s="16"/>
    </row>
    <row r="1680" spans="6:6" x14ac:dyDescent="0.5">
      <c r="F1680" s="16"/>
    </row>
    <row r="1681" spans="6:6" x14ac:dyDescent="0.5">
      <c r="F1681" s="16"/>
    </row>
    <row r="1682" spans="6:6" x14ac:dyDescent="0.5">
      <c r="F1682" s="16"/>
    </row>
    <row r="1683" spans="6:6" x14ac:dyDescent="0.5">
      <c r="F1683" s="16"/>
    </row>
    <row r="1684" spans="6:6" x14ac:dyDescent="0.5">
      <c r="F1684" s="16"/>
    </row>
    <row r="1685" spans="6:6" x14ac:dyDescent="0.5">
      <c r="F1685" s="16"/>
    </row>
    <row r="1686" spans="6:6" x14ac:dyDescent="0.5">
      <c r="F1686" s="16"/>
    </row>
    <row r="1687" spans="6:6" x14ac:dyDescent="0.5">
      <c r="F1687" s="16"/>
    </row>
    <row r="1688" spans="6:6" x14ac:dyDescent="0.5">
      <c r="F1688" s="16"/>
    </row>
    <row r="1689" spans="6:6" x14ac:dyDescent="0.5">
      <c r="F1689" s="16"/>
    </row>
    <row r="1690" spans="6:6" x14ac:dyDescent="0.5">
      <c r="F1690" s="16"/>
    </row>
    <row r="1691" spans="6:6" x14ac:dyDescent="0.5">
      <c r="F1691" s="16"/>
    </row>
    <row r="1692" spans="6:6" x14ac:dyDescent="0.5">
      <c r="F1692" s="16"/>
    </row>
    <row r="1693" spans="6:6" x14ac:dyDescent="0.5">
      <c r="F1693" s="16"/>
    </row>
    <row r="1694" spans="6:6" x14ac:dyDescent="0.5">
      <c r="F1694" s="16"/>
    </row>
    <row r="1695" spans="6:6" x14ac:dyDescent="0.5">
      <c r="F1695" s="16"/>
    </row>
    <row r="1696" spans="6:6" x14ac:dyDescent="0.5">
      <c r="F1696" s="16"/>
    </row>
    <row r="1697" spans="6:6" x14ac:dyDescent="0.5">
      <c r="F1697" s="16"/>
    </row>
    <row r="1698" spans="6:6" x14ac:dyDescent="0.5">
      <c r="F1698" s="16"/>
    </row>
    <row r="1699" spans="6:6" x14ac:dyDescent="0.5">
      <c r="F1699" s="16"/>
    </row>
    <row r="1700" spans="6:6" x14ac:dyDescent="0.5">
      <c r="F1700" s="16"/>
    </row>
    <row r="1701" spans="6:6" x14ac:dyDescent="0.5">
      <c r="F1701" s="16"/>
    </row>
    <row r="1702" spans="6:6" x14ac:dyDescent="0.5">
      <c r="F1702" s="16"/>
    </row>
    <row r="1703" spans="6:6" x14ac:dyDescent="0.5">
      <c r="F1703" s="16"/>
    </row>
    <row r="1704" spans="6:6" x14ac:dyDescent="0.5">
      <c r="F1704" s="16"/>
    </row>
    <row r="1705" spans="6:6" x14ac:dyDescent="0.5">
      <c r="F1705" s="16"/>
    </row>
    <row r="1706" spans="6:6" x14ac:dyDescent="0.5">
      <c r="F1706" s="16"/>
    </row>
    <row r="1707" spans="6:6" x14ac:dyDescent="0.5">
      <c r="F1707" s="16"/>
    </row>
    <row r="1708" spans="6:6" x14ac:dyDescent="0.5">
      <c r="F1708" s="16"/>
    </row>
    <row r="1709" spans="6:6" x14ac:dyDescent="0.5">
      <c r="F1709" s="16"/>
    </row>
    <row r="1710" spans="6:6" x14ac:dyDescent="0.5">
      <c r="F1710" s="16"/>
    </row>
    <row r="1711" spans="6:6" x14ac:dyDescent="0.5">
      <c r="F1711" s="16"/>
    </row>
    <row r="1712" spans="6:6" x14ac:dyDescent="0.5">
      <c r="F1712" s="16"/>
    </row>
    <row r="1713" spans="6:6" x14ac:dyDescent="0.5">
      <c r="F1713" s="16"/>
    </row>
    <row r="1714" spans="6:6" x14ac:dyDescent="0.5">
      <c r="F1714" s="16"/>
    </row>
    <row r="1715" spans="6:6" x14ac:dyDescent="0.5">
      <c r="F1715" s="16"/>
    </row>
    <row r="1716" spans="6:6" x14ac:dyDescent="0.5">
      <c r="F1716" s="16"/>
    </row>
    <row r="1717" spans="6:6" x14ac:dyDescent="0.5">
      <c r="F1717" s="16"/>
    </row>
    <row r="1718" spans="6:6" x14ac:dyDescent="0.5">
      <c r="F1718" s="16"/>
    </row>
    <row r="1719" spans="6:6" x14ac:dyDescent="0.5">
      <c r="F1719" s="16"/>
    </row>
    <row r="1720" spans="6:6" x14ac:dyDescent="0.5">
      <c r="F1720" s="16"/>
    </row>
    <row r="1721" spans="6:6" x14ac:dyDescent="0.5">
      <c r="F1721" s="16"/>
    </row>
    <row r="1722" spans="6:6" x14ac:dyDescent="0.5">
      <c r="F1722" s="16"/>
    </row>
    <row r="1723" spans="6:6" x14ac:dyDescent="0.5">
      <c r="F1723" s="16"/>
    </row>
    <row r="1724" spans="6:6" x14ac:dyDescent="0.5">
      <c r="F1724" s="16"/>
    </row>
    <row r="1725" spans="6:6" x14ac:dyDescent="0.5">
      <c r="F1725" s="16"/>
    </row>
    <row r="1726" spans="6:6" x14ac:dyDescent="0.5">
      <c r="F1726" s="16"/>
    </row>
    <row r="1727" spans="6:6" x14ac:dyDescent="0.5">
      <c r="F1727" s="16"/>
    </row>
    <row r="1728" spans="6:6" x14ac:dyDescent="0.5">
      <c r="F1728" s="16"/>
    </row>
    <row r="1729" spans="6:6" x14ac:dyDescent="0.5">
      <c r="F1729" s="16"/>
    </row>
    <row r="1730" spans="6:6" x14ac:dyDescent="0.5">
      <c r="F1730" s="16"/>
    </row>
    <row r="1731" spans="6:6" x14ac:dyDescent="0.5">
      <c r="F1731" s="16"/>
    </row>
    <row r="1732" spans="6:6" x14ac:dyDescent="0.5">
      <c r="F1732" s="16"/>
    </row>
    <row r="1733" spans="6:6" x14ac:dyDescent="0.5">
      <c r="F1733" s="16"/>
    </row>
    <row r="1734" spans="6:6" x14ac:dyDescent="0.5">
      <c r="F1734" s="16"/>
    </row>
    <row r="1735" spans="6:6" x14ac:dyDescent="0.5">
      <c r="F1735" s="16"/>
    </row>
    <row r="1736" spans="6:6" x14ac:dyDescent="0.5">
      <c r="F1736" s="16"/>
    </row>
    <row r="1737" spans="6:6" x14ac:dyDescent="0.5">
      <c r="F1737" s="16"/>
    </row>
    <row r="1738" spans="6:6" x14ac:dyDescent="0.5">
      <c r="F1738" s="16"/>
    </row>
    <row r="1739" spans="6:6" x14ac:dyDescent="0.5">
      <c r="F1739" s="16"/>
    </row>
    <row r="1740" spans="6:6" x14ac:dyDescent="0.5">
      <c r="F1740" s="16"/>
    </row>
    <row r="1741" spans="6:6" x14ac:dyDescent="0.5">
      <c r="F1741" s="16"/>
    </row>
    <row r="1742" spans="6:6" x14ac:dyDescent="0.5">
      <c r="F1742" s="16"/>
    </row>
    <row r="1743" spans="6:6" x14ac:dyDescent="0.5">
      <c r="F1743" s="16"/>
    </row>
    <row r="1744" spans="6:6" x14ac:dyDescent="0.5">
      <c r="F1744" s="16"/>
    </row>
    <row r="1745" spans="6:6" x14ac:dyDescent="0.5">
      <c r="F1745" s="16"/>
    </row>
    <row r="1746" spans="6:6" x14ac:dyDescent="0.5">
      <c r="F1746" s="16"/>
    </row>
    <row r="1747" spans="6:6" x14ac:dyDescent="0.5">
      <c r="F1747" s="16"/>
    </row>
    <row r="1748" spans="6:6" x14ac:dyDescent="0.5">
      <c r="F1748" s="16"/>
    </row>
    <row r="1749" spans="6:6" x14ac:dyDescent="0.5">
      <c r="F1749" s="16"/>
    </row>
    <row r="1750" spans="6:6" x14ac:dyDescent="0.5">
      <c r="F1750" s="16"/>
    </row>
    <row r="1751" spans="6:6" x14ac:dyDescent="0.5">
      <c r="F1751" s="16"/>
    </row>
    <row r="1752" spans="6:6" x14ac:dyDescent="0.5">
      <c r="F1752" s="16"/>
    </row>
    <row r="1753" spans="6:6" x14ac:dyDescent="0.5">
      <c r="F1753" s="16"/>
    </row>
    <row r="1754" spans="6:6" x14ac:dyDescent="0.5">
      <c r="F1754" s="16"/>
    </row>
    <row r="1755" spans="6:6" x14ac:dyDescent="0.5">
      <c r="F1755" s="16"/>
    </row>
    <row r="1756" spans="6:6" x14ac:dyDescent="0.5">
      <c r="F1756" s="16"/>
    </row>
    <row r="1757" spans="6:6" x14ac:dyDescent="0.5">
      <c r="F1757" s="16"/>
    </row>
    <row r="1758" spans="6:6" x14ac:dyDescent="0.5">
      <c r="F1758" s="16"/>
    </row>
    <row r="1759" spans="6:6" x14ac:dyDescent="0.5">
      <c r="F1759" s="16"/>
    </row>
    <row r="1760" spans="6:6" x14ac:dyDescent="0.5">
      <c r="F1760" s="16"/>
    </row>
    <row r="1761" spans="6:6" x14ac:dyDescent="0.5">
      <c r="F1761" s="16"/>
    </row>
    <row r="1762" spans="6:6" x14ac:dyDescent="0.5">
      <c r="F1762" s="16"/>
    </row>
    <row r="1763" spans="6:6" x14ac:dyDescent="0.5">
      <c r="F1763" s="16"/>
    </row>
    <row r="1764" spans="6:6" x14ac:dyDescent="0.5">
      <c r="F1764" s="16"/>
    </row>
    <row r="1765" spans="6:6" x14ac:dyDescent="0.5">
      <c r="F1765" s="16"/>
    </row>
    <row r="1766" spans="6:6" x14ac:dyDescent="0.5">
      <c r="F1766" s="16"/>
    </row>
    <row r="1767" spans="6:6" x14ac:dyDescent="0.5">
      <c r="F1767" s="16"/>
    </row>
    <row r="1768" spans="6:6" x14ac:dyDescent="0.5">
      <c r="F1768" s="16"/>
    </row>
    <row r="1769" spans="6:6" x14ac:dyDescent="0.5">
      <c r="F1769" s="16"/>
    </row>
    <row r="1770" spans="6:6" x14ac:dyDescent="0.5">
      <c r="F1770" s="16"/>
    </row>
    <row r="1771" spans="6:6" x14ac:dyDescent="0.5">
      <c r="F1771" s="16"/>
    </row>
    <row r="1772" spans="6:6" x14ac:dyDescent="0.5">
      <c r="F1772" s="16"/>
    </row>
    <row r="1773" spans="6:6" x14ac:dyDescent="0.5">
      <c r="F1773" s="16"/>
    </row>
    <row r="1774" spans="6:6" x14ac:dyDescent="0.5">
      <c r="F1774" s="16"/>
    </row>
    <row r="1775" spans="6:6" x14ac:dyDescent="0.5">
      <c r="F1775" s="16"/>
    </row>
    <row r="1776" spans="6:6" x14ac:dyDescent="0.5">
      <c r="F1776" s="16"/>
    </row>
    <row r="1777" spans="6:6" x14ac:dyDescent="0.5">
      <c r="F1777" s="16"/>
    </row>
    <row r="1778" spans="6:6" x14ac:dyDescent="0.5">
      <c r="F1778" s="16"/>
    </row>
    <row r="1779" spans="6:6" x14ac:dyDescent="0.5">
      <c r="F1779" s="16"/>
    </row>
    <row r="1780" spans="6:6" x14ac:dyDescent="0.5">
      <c r="F1780" s="16"/>
    </row>
    <row r="1781" spans="6:6" x14ac:dyDescent="0.5">
      <c r="F1781" s="16"/>
    </row>
    <row r="1782" spans="6:6" x14ac:dyDescent="0.5">
      <c r="F1782" s="16"/>
    </row>
    <row r="1783" spans="6:6" x14ac:dyDescent="0.5">
      <c r="F1783" s="16"/>
    </row>
    <row r="1784" spans="6:6" x14ac:dyDescent="0.5">
      <c r="F1784" s="16"/>
    </row>
    <row r="1785" spans="6:6" x14ac:dyDescent="0.5">
      <c r="F1785" s="16"/>
    </row>
    <row r="1786" spans="6:6" x14ac:dyDescent="0.5">
      <c r="F1786" s="16"/>
    </row>
    <row r="1787" spans="6:6" x14ac:dyDescent="0.5">
      <c r="F1787" s="16"/>
    </row>
    <row r="1788" spans="6:6" x14ac:dyDescent="0.5">
      <c r="F1788" s="16"/>
    </row>
    <row r="1789" spans="6:6" x14ac:dyDescent="0.5">
      <c r="F1789" s="16"/>
    </row>
    <row r="1790" spans="6:6" x14ac:dyDescent="0.5">
      <c r="F1790" s="16"/>
    </row>
    <row r="1791" spans="6:6" x14ac:dyDescent="0.5">
      <c r="F1791" s="16"/>
    </row>
    <row r="1792" spans="6:6" x14ac:dyDescent="0.5">
      <c r="F1792" s="16"/>
    </row>
    <row r="1793" spans="6:6" x14ac:dyDescent="0.5">
      <c r="F1793" s="16"/>
    </row>
    <row r="1794" spans="6:6" x14ac:dyDescent="0.5">
      <c r="F1794" s="16"/>
    </row>
    <row r="1795" spans="6:6" x14ac:dyDescent="0.5">
      <c r="F1795" s="16"/>
    </row>
    <row r="1796" spans="6:6" x14ac:dyDescent="0.5">
      <c r="F1796" s="16"/>
    </row>
    <row r="1797" spans="6:6" x14ac:dyDescent="0.5">
      <c r="F1797" s="16"/>
    </row>
    <row r="1798" spans="6:6" x14ac:dyDescent="0.5">
      <c r="F1798" s="16"/>
    </row>
    <row r="1799" spans="6:6" x14ac:dyDescent="0.5">
      <c r="F1799" s="16"/>
    </row>
    <row r="1800" spans="6:6" x14ac:dyDescent="0.5">
      <c r="F1800" s="16"/>
    </row>
    <row r="1801" spans="6:6" x14ac:dyDescent="0.5">
      <c r="F1801" s="16"/>
    </row>
    <row r="1802" spans="6:6" x14ac:dyDescent="0.5">
      <c r="F1802" s="16"/>
    </row>
    <row r="1803" spans="6:6" x14ac:dyDescent="0.5">
      <c r="F1803" s="16"/>
    </row>
    <row r="1804" spans="6:6" x14ac:dyDescent="0.5">
      <c r="F1804" s="16"/>
    </row>
    <row r="1805" spans="6:6" x14ac:dyDescent="0.5">
      <c r="F1805" s="16"/>
    </row>
    <row r="1806" spans="6:6" x14ac:dyDescent="0.5">
      <c r="F1806" s="16"/>
    </row>
    <row r="1807" spans="6:6" x14ac:dyDescent="0.5">
      <c r="F1807" s="16"/>
    </row>
    <row r="1808" spans="6:6" x14ac:dyDescent="0.5">
      <c r="F1808" s="16"/>
    </row>
    <row r="1809" spans="6:6" x14ac:dyDescent="0.5">
      <c r="F1809" s="16"/>
    </row>
    <row r="1810" spans="6:6" x14ac:dyDescent="0.5">
      <c r="F1810" s="16"/>
    </row>
    <row r="1811" spans="6:6" x14ac:dyDescent="0.5">
      <c r="F1811" s="16"/>
    </row>
    <row r="1812" spans="6:6" x14ac:dyDescent="0.5">
      <c r="F1812" s="16"/>
    </row>
    <row r="1813" spans="6:6" x14ac:dyDescent="0.5">
      <c r="F1813" s="16"/>
    </row>
    <row r="1814" spans="6:6" x14ac:dyDescent="0.5">
      <c r="F1814" s="16"/>
    </row>
    <row r="1815" spans="6:6" x14ac:dyDescent="0.5">
      <c r="F1815" s="16"/>
    </row>
    <row r="1816" spans="6:6" x14ac:dyDescent="0.5">
      <c r="F1816" s="16"/>
    </row>
    <row r="1817" spans="6:6" x14ac:dyDescent="0.5">
      <c r="F1817" s="16"/>
    </row>
    <row r="1818" spans="6:6" x14ac:dyDescent="0.5">
      <c r="F1818" s="16"/>
    </row>
    <row r="1819" spans="6:6" x14ac:dyDescent="0.5">
      <c r="F1819" s="16"/>
    </row>
    <row r="1820" spans="6:6" x14ac:dyDescent="0.5">
      <c r="F1820" s="16"/>
    </row>
    <row r="1821" spans="6:6" x14ac:dyDescent="0.5">
      <c r="F1821" s="16"/>
    </row>
    <row r="1822" spans="6:6" x14ac:dyDescent="0.5">
      <c r="F1822" s="16"/>
    </row>
    <row r="1823" spans="6:6" x14ac:dyDescent="0.5">
      <c r="F1823" s="16"/>
    </row>
    <row r="1824" spans="6:6" x14ac:dyDescent="0.5">
      <c r="F1824" s="16"/>
    </row>
    <row r="1825" spans="6:6" x14ac:dyDescent="0.5">
      <c r="F1825" s="16"/>
    </row>
    <row r="1826" spans="6:6" x14ac:dyDescent="0.5">
      <c r="F1826" s="16"/>
    </row>
    <row r="1827" spans="6:6" x14ac:dyDescent="0.5">
      <c r="F1827" s="16"/>
    </row>
    <row r="1828" spans="6:6" x14ac:dyDescent="0.5">
      <c r="F1828" s="16"/>
    </row>
    <row r="1829" spans="6:6" x14ac:dyDescent="0.5">
      <c r="F1829" s="16"/>
    </row>
    <row r="1830" spans="6:6" x14ac:dyDescent="0.5">
      <c r="F1830" s="16"/>
    </row>
    <row r="1831" spans="6:6" x14ac:dyDescent="0.5">
      <c r="F1831" s="16"/>
    </row>
    <row r="1832" spans="6:6" x14ac:dyDescent="0.5">
      <c r="F1832" s="16"/>
    </row>
    <row r="1833" spans="6:6" x14ac:dyDescent="0.5">
      <c r="F1833" s="16"/>
    </row>
    <row r="1834" spans="6:6" x14ac:dyDescent="0.5">
      <c r="F1834" s="16"/>
    </row>
    <row r="1835" spans="6:6" x14ac:dyDescent="0.5">
      <c r="F1835" s="16"/>
    </row>
    <row r="1836" spans="6:6" x14ac:dyDescent="0.5">
      <c r="F1836" s="16"/>
    </row>
    <row r="1837" spans="6:6" x14ac:dyDescent="0.5">
      <c r="F1837" s="16"/>
    </row>
    <row r="1838" spans="6:6" x14ac:dyDescent="0.5">
      <c r="F1838" s="16"/>
    </row>
    <row r="1839" spans="6:6" x14ac:dyDescent="0.5">
      <c r="F1839" s="16"/>
    </row>
    <row r="1840" spans="6:6" x14ac:dyDescent="0.5">
      <c r="F1840" s="16"/>
    </row>
    <row r="1841" spans="6:6" x14ac:dyDescent="0.5">
      <c r="F1841" s="16"/>
    </row>
    <row r="1842" spans="6:6" x14ac:dyDescent="0.5">
      <c r="F1842" s="16"/>
    </row>
    <row r="1843" spans="6:6" x14ac:dyDescent="0.5">
      <c r="F1843" s="16"/>
    </row>
    <row r="1844" spans="6:6" x14ac:dyDescent="0.5">
      <c r="F1844" s="16"/>
    </row>
    <row r="1845" spans="6:6" x14ac:dyDescent="0.5">
      <c r="F1845" s="16"/>
    </row>
    <row r="1846" spans="6:6" x14ac:dyDescent="0.5">
      <c r="F1846" s="16"/>
    </row>
    <row r="1847" spans="6:6" x14ac:dyDescent="0.5">
      <c r="F1847" s="16"/>
    </row>
    <row r="1848" spans="6:6" x14ac:dyDescent="0.5">
      <c r="F1848" s="16"/>
    </row>
    <row r="1849" spans="6:6" x14ac:dyDescent="0.5">
      <c r="F1849" s="16"/>
    </row>
    <row r="1850" spans="6:6" x14ac:dyDescent="0.5">
      <c r="F1850" s="16"/>
    </row>
    <row r="1851" spans="6:6" x14ac:dyDescent="0.5">
      <c r="F1851" s="16"/>
    </row>
    <row r="1852" spans="6:6" x14ac:dyDescent="0.5">
      <c r="F1852" s="16"/>
    </row>
    <row r="1853" spans="6:6" x14ac:dyDescent="0.5">
      <c r="F1853" s="16"/>
    </row>
    <row r="1854" spans="6:6" x14ac:dyDescent="0.5">
      <c r="F1854" s="16"/>
    </row>
    <row r="1855" spans="6:6" x14ac:dyDescent="0.5">
      <c r="F1855" s="16"/>
    </row>
    <row r="1856" spans="6:6" x14ac:dyDescent="0.5">
      <c r="F1856" s="16"/>
    </row>
    <row r="1857" spans="6:6" x14ac:dyDescent="0.5">
      <c r="F1857" s="16"/>
    </row>
    <row r="1858" spans="6:6" x14ac:dyDescent="0.5">
      <c r="F1858" s="16"/>
    </row>
    <row r="1859" spans="6:6" x14ac:dyDescent="0.5">
      <c r="F1859" s="16"/>
    </row>
    <row r="1860" spans="6:6" x14ac:dyDescent="0.5">
      <c r="F1860" s="16"/>
    </row>
    <row r="1861" spans="6:6" x14ac:dyDescent="0.5">
      <c r="F1861" s="16"/>
    </row>
    <row r="1862" spans="6:6" x14ac:dyDescent="0.5">
      <c r="F1862" s="16"/>
    </row>
    <row r="1863" spans="6:6" x14ac:dyDescent="0.5">
      <c r="F1863" s="16"/>
    </row>
    <row r="1864" spans="6:6" x14ac:dyDescent="0.5">
      <c r="F1864" s="16"/>
    </row>
    <row r="1865" spans="6:6" x14ac:dyDescent="0.5">
      <c r="F1865" s="16"/>
    </row>
    <row r="1866" spans="6:6" x14ac:dyDescent="0.5">
      <c r="F1866" s="16"/>
    </row>
    <row r="1867" spans="6:6" x14ac:dyDescent="0.5">
      <c r="F1867" s="16"/>
    </row>
    <row r="1868" spans="6:6" x14ac:dyDescent="0.5">
      <c r="F1868" s="16"/>
    </row>
    <row r="1869" spans="6:6" x14ac:dyDescent="0.5">
      <c r="F1869" s="16"/>
    </row>
    <row r="1870" spans="6:6" x14ac:dyDescent="0.5">
      <c r="F1870" s="16"/>
    </row>
    <row r="1871" spans="6:6" x14ac:dyDescent="0.5">
      <c r="F1871" s="16"/>
    </row>
    <row r="1872" spans="6:6" x14ac:dyDescent="0.5">
      <c r="F1872" s="16"/>
    </row>
    <row r="1873" spans="6:6" x14ac:dyDescent="0.5">
      <c r="F1873" s="16"/>
    </row>
    <row r="1874" spans="6:6" x14ac:dyDescent="0.5">
      <c r="F1874" s="16"/>
    </row>
    <row r="1875" spans="6:6" x14ac:dyDescent="0.5">
      <c r="F1875" s="16"/>
    </row>
    <row r="1876" spans="6:6" x14ac:dyDescent="0.5">
      <c r="F1876" s="16"/>
    </row>
    <row r="1877" spans="6:6" x14ac:dyDescent="0.5">
      <c r="F1877" s="16"/>
    </row>
    <row r="1878" spans="6:6" x14ac:dyDescent="0.5">
      <c r="F1878" s="16"/>
    </row>
    <row r="1879" spans="6:6" x14ac:dyDescent="0.5">
      <c r="F1879" s="16"/>
    </row>
    <row r="1880" spans="6:6" x14ac:dyDescent="0.5">
      <c r="F1880" s="16"/>
    </row>
    <row r="1881" spans="6:6" x14ac:dyDescent="0.5">
      <c r="F1881" s="16"/>
    </row>
    <row r="1882" spans="6:6" x14ac:dyDescent="0.5">
      <c r="F1882" s="16"/>
    </row>
    <row r="1883" spans="6:6" x14ac:dyDescent="0.5">
      <c r="F1883" s="16"/>
    </row>
    <row r="1884" spans="6:6" x14ac:dyDescent="0.5">
      <c r="F1884" s="16"/>
    </row>
    <row r="1885" spans="6:6" x14ac:dyDescent="0.5">
      <c r="F1885" s="16"/>
    </row>
    <row r="1886" spans="6:6" x14ac:dyDescent="0.5">
      <c r="F1886" s="16"/>
    </row>
    <row r="1887" spans="6:6" x14ac:dyDescent="0.5">
      <c r="F1887" s="16"/>
    </row>
    <row r="1888" spans="6:6" x14ac:dyDescent="0.5">
      <c r="F1888" s="16"/>
    </row>
    <row r="1889" spans="6:6" x14ac:dyDescent="0.5">
      <c r="F1889" s="16"/>
    </row>
    <row r="1890" spans="6:6" x14ac:dyDescent="0.5">
      <c r="F1890" s="16"/>
    </row>
    <row r="1891" spans="6:6" x14ac:dyDescent="0.5">
      <c r="F1891" s="16"/>
    </row>
    <row r="1892" spans="6:6" x14ac:dyDescent="0.5">
      <c r="F1892" s="16"/>
    </row>
    <row r="1893" spans="6:6" x14ac:dyDescent="0.5">
      <c r="F1893" s="16"/>
    </row>
    <row r="1894" spans="6:6" x14ac:dyDescent="0.5">
      <c r="F1894" s="16"/>
    </row>
    <row r="1895" spans="6:6" x14ac:dyDescent="0.5">
      <c r="F1895" s="16"/>
    </row>
    <row r="1896" spans="6:6" x14ac:dyDescent="0.5">
      <c r="F1896" s="16"/>
    </row>
    <row r="1897" spans="6:6" x14ac:dyDescent="0.5">
      <c r="F1897" s="16"/>
    </row>
    <row r="1898" spans="6:6" x14ac:dyDescent="0.5">
      <c r="F1898" s="16"/>
    </row>
    <row r="1899" spans="6:6" x14ac:dyDescent="0.5">
      <c r="F1899" s="16"/>
    </row>
    <row r="1900" spans="6:6" x14ac:dyDescent="0.5">
      <c r="F1900" s="16"/>
    </row>
    <row r="1901" spans="6:6" x14ac:dyDescent="0.5">
      <c r="F1901" s="16"/>
    </row>
    <row r="1902" spans="6:6" x14ac:dyDescent="0.5">
      <c r="F1902" s="16"/>
    </row>
    <row r="1903" spans="6:6" x14ac:dyDescent="0.5">
      <c r="F1903" s="16"/>
    </row>
    <row r="1904" spans="6:6" x14ac:dyDescent="0.5">
      <c r="F1904" s="16"/>
    </row>
    <row r="1905" spans="6:6" x14ac:dyDescent="0.5">
      <c r="F1905" s="16"/>
    </row>
    <row r="1906" spans="6:6" x14ac:dyDescent="0.5">
      <c r="F1906" s="16"/>
    </row>
    <row r="1907" spans="6:6" x14ac:dyDescent="0.5">
      <c r="F1907" s="16"/>
    </row>
    <row r="1908" spans="6:6" x14ac:dyDescent="0.5">
      <c r="F1908" s="16"/>
    </row>
    <row r="1909" spans="6:6" x14ac:dyDescent="0.5">
      <c r="F1909" s="16"/>
    </row>
    <row r="1910" spans="6:6" x14ac:dyDescent="0.5">
      <c r="F1910" s="16"/>
    </row>
    <row r="1911" spans="6:6" x14ac:dyDescent="0.5">
      <c r="F1911" s="16"/>
    </row>
    <row r="1912" spans="6:6" x14ac:dyDescent="0.5">
      <c r="F1912" s="16"/>
    </row>
    <row r="1913" spans="6:6" x14ac:dyDescent="0.5">
      <c r="F1913" s="16"/>
    </row>
    <row r="1914" spans="6:6" x14ac:dyDescent="0.5">
      <c r="F1914" s="16"/>
    </row>
    <row r="1915" spans="6:6" x14ac:dyDescent="0.5">
      <c r="F1915" s="16"/>
    </row>
    <row r="1916" spans="6:6" x14ac:dyDescent="0.5">
      <c r="F1916" s="16"/>
    </row>
    <row r="1917" spans="6:6" x14ac:dyDescent="0.5">
      <c r="F1917" s="16"/>
    </row>
    <row r="1918" spans="6:6" x14ac:dyDescent="0.5">
      <c r="F1918" s="16"/>
    </row>
    <row r="1919" spans="6:6" x14ac:dyDescent="0.5">
      <c r="F1919" s="16"/>
    </row>
    <row r="1920" spans="6:6" x14ac:dyDescent="0.5">
      <c r="F1920" s="16"/>
    </row>
    <row r="1921" spans="6:6" x14ac:dyDescent="0.5">
      <c r="F1921" s="16"/>
    </row>
    <row r="1922" spans="6:6" x14ac:dyDescent="0.5">
      <c r="F1922" s="16"/>
    </row>
    <row r="1923" spans="6:6" x14ac:dyDescent="0.5">
      <c r="F1923" s="16"/>
    </row>
    <row r="1924" spans="6:6" x14ac:dyDescent="0.5">
      <c r="F1924" s="16"/>
    </row>
    <row r="1925" spans="6:6" x14ac:dyDescent="0.5">
      <c r="F1925" s="16"/>
    </row>
    <row r="1926" spans="6:6" x14ac:dyDescent="0.5">
      <c r="F1926" s="16"/>
    </row>
    <row r="1927" spans="6:6" x14ac:dyDescent="0.5">
      <c r="F1927" s="16"/>
    </row>
    <row r="1928" spans="6:6" x14ac:dyDescent="0.5">
      <c r="F1928" s="16"/>
    </row>
    <row r="1929" spans="6:6" x14ac:dyDescent="0.5">
      <c r="F1929" s="16"/>
    </row>
    <row r="1930" spans="6:6" x14ac:dyDescent="0.5">
      <c r="F1930" s="16"/>
    </row>
    <row r="1931" spans="6:6" x14ac:dyDescent="0.5">
      <c r="F1931" s="16"/>
    </row>
    <row r="1932" spans="6:6" x14ac:dyDescent="0.5">
      <c r="F1932" s="16"/>
    </row>
    <row r="1933" spans="6:6" x14ac:dyDescent="0.5">
      <c r="F1933" s="16"/>
    </row>
    <row r="1934" spans="6:6" x14ac:dyDescent="0.5">
      <c r="F1934" s="16"/>
    </row>
    <row r="1935" spans="6:6" x14ac:dyDescent="0.5">
      <c r="F1935" s="16"/>
    </row>
    <row r="1936" spans="6:6" x14ac:dyDescent="0.5">
      <c r="F1936" s="16"/>
    </row>
    <row r="1937" spans="6:6" x14ac:dyDescent="0.5">
      <c r="F1937" s="16"/>
    </row>
    <row r="1938" spans="6:6" x14ac:dyDescent="0.5">
      <c r="F1938" s="16"/>
    </row>
    <row r="1939" spans="6:6" x14ac:dyDescent="0.5">
      <c r="F1939" s="16"/>
    </row>
    <row r="1940" spans="6:6" x14ac:dyDescent="0.5">
      <c r="F1940" s="16"/>
    </row>
    <row r="1941" spans="6:6" x14ac:dyDescent="0.5">
      <c r="F1941" s="16"/>
    </row>
    <row r="1942" spans="6:6" x14ac:dyDescent="0.5">
      <c r="F1942" s="16"/>
    </row>
    <row r="1943" spans="6:6" x14ac:dyDescent="0.5">
      <c r="F1943" s="16"/>
    </row>
    <row r="1944" spans="6:6" x14ac:dyDescent="0.5">
      <c r="F1944" s="16"/>
    </row>
    <row r="1945" spans="6:6" x14ac:dyDescent="0.5">
      <c r="F1945" s="16"/>
    </row>
    <row r="1946" spans="6:6" x14ac:dyDescent="0.5">
      <c r="F1946" s="16"/>
    </row>
    <row r="1947" spans="6:6" x14ac:dyDescent="0.5">
      <c r="F1947" s="16"/>
    </row>
    <row r="1948" spans="6:6" x14ac:dyDescent="0.5">
      <c r="F1948" s="16"/>
    </row>
    <row r="1949" spans="6:6" x14ac:dyDescent="0.5">
      <c r="F1949" s="16"/>
    </row>
    <row r="1950" spans="6:6" x14ac:dyDescent="0.5">
      <c r="F1950" s="16"/>
    </row>
    <row r="1951" spans="6:6" x14ac:dyDescent="0.5">
      <c r="F1951" s="16"/>
    </row>
    <row r="1952" spans="6:6" x14ac:dyDescent="0.5">
      <c r="F1952" s="16"/>
    </row>
    <row r="1953" spans="6:6" x14ac:dyDescent="0.5">
      <c r="F1953" s="16"/>
    </row>
    <row r="1954" spans="6:6" x14ac:dyDescent="0.5">
      <c r="F1954" s="16"/>
    </row>
    <row r="1955" spans="6:6" x14ac:dyDescent="0.5">
      <c r="F1955" s="16"/>
    </row>
    <row r="1956" spans="6:6" x14ac:dyDescent="0.5">
      <c r="F1956" s="16"/>
    </row>
    <row r="1957" spans="6:6" x14ac:dyDescent="0.5">
      <c r="F1957" s="16"/>
    </row>
    <row r="1958" spans="6:6" x14ac:dyDescent="0.5">
      <c r="F1958" s="16"/>
    </row>
    <row r="1959" spans="6:6" x14ac:dyDescent="0.5">
      <c r="F1959" s="16"/>
    </row>
    <row r="1960" spans="6:6" x14ac:dyDescent="0.5">
      <c r="F1960" s="16"/>
    </row>
    <row r="1961" spans="6:6" x14ac:dyDescent="0.5">
      <c r="F1961" s="16"/>
    </row>
    <row r="1962" spans="6:6" x14ac:dyDescent="0.5">
      <c r="F1962" s="16"/>
    </row>
    <row r="1963" spans="6:6" x14ac:dyDescent="0.5">
      <c r="F1963" s="16"/>
    </row>
    <row r="1964" spans="6:6" x14ac:dyDescent="0.5">
      <c r="F1964" s="16"/>
    </row>
    <row r="1965" spans="6:6" x14ac:dyDescent="0.5">
      <c r="F1965" s="16"/>
    </row>
    <row r="1966" spans="6:6" x14ac:dyDescent="0.5">
      <c r="F1966" s="16"/>
    </row>
    <row r="1967" spans="6:6" x14ac:dyDescent="0.5">
      <c r="F1967" s="16"/>
    </row>
    <row r="1968" spans="6:6" x14ac:dyDescent="0.5">
      <c r="F1968" s="16"/>
    </row>
    <row r="1969" spans="6:6" x14ac:dyDescent="0.5">
      <c r="F1969" s="16"/>
    </row>
    <row r="1970" spans="6:6" x14ac:dyDescent="0.5">
      <c r="F1970" s="16"/>
    </row>
    <row r="1971" spans="6:6" x14ac:dyDescent="0.5">
      <c r="F1971" s="16"/>
    </row>
    <row r="1972" spans="6:6" x14ac:dyDescent="0.5">
      <c r="F1972" s="16"/>
    </row>
    <row r="1973" spans="6:6" x14ac:dyDescent="0.5">
      <c r="F1973" s="16"/>
    </row>
    <row r="1974" spans="6:6" x14ac:dyDescent="0.5">
      <c r="F1974" s="16"/>
    </row>
    <row r="1975" spans="6:6" x14ac:dyDescent="0.5">
      <c r="F1975" s="16"/>
    </row>
    <row r="1976" spans="6:6" x14ac:dyDescent="0.5">
      <c r="F1976" s="16"/>
    </row>
    <row r="1977" spans="6:6" x14ac:dyDescent="0.5">
      <c r="F1977" s="16"/>
    </row>
    <row r="1978" spans="6:6" x14ac:dyDescent="0.5">
      <c r="F1978" s="16"/>
    </row>
    <row r="1979" spans="6:6" x14ac:dyDescent="0.5">
      <c r="F1979" s="16"/>
    </row>
    <row r="1980" spans="6:6" x14ac:dyDescent="0.5">
      <c r="F1980" s="16"/>
    </row>
    <row r="1981" spans="6:6" x14ac:dyDescent="0.5">
      <c r="F1981" s="16"/>
    </row>
    <row r="1982" spans="6:6" x14ac:dyDescent="0.5">
      <c r="F1982" s="16"/>
    </row>
    <row r="1983" spans="6:6" x14ac:dyDescent="0.5">
      <c r="F1983" s="16"/>
    </row>
    <row r="1984" spans="6:6" x14ac:dyDescent="0.5">
      <c r="F1984" s="16"/>
    </row>
    <row r="1985" spans="6:6" x14ac:dyDescent="0.5">
      <c r="F1985" s="16"/>
    </row>
    <row r="1986" spans="6:6" x14ac:dyDescent="0.5">
      <c r="F1986" s="16"/>
    </row>
    <row r="1987" spans="6:6" x14ac:dyDescent="0.5">
      <c r="F1987" s="16"/>
    </row>
    <row r="1988" spans="6:6" x14ac:dyDescent="0.5">
      <c r="F1988" s="16"/>
    </row>
    <row r="1989" spans="6:6" x14ac:dyDescent="0.5">
      <c r="F1989" s="16"/>
    </row>
    <row r="1990" spans="6:6" x14ac:dyDescent="0.5">
      <c r="F1990" s="16"/>
    </row>
    <row r="1991" spans="6:6" x14ac:dyDescent="0.5">
      <c r="F1991" s="16"/>
    </row>
    <row r="1992" spans="6:6" x14ac:dyDescent="0.5">
      <c r="F1992" s="16"/>
    </row>
    <row r="1993" spans="6:6" x14ac:dyDescent="0.5">
      <c r="F1993" s="16"/>
    </row>
    <row r="1994" spans="6:6" x14ac:dyDescent="0.5">
      <c r="F1994" s="16"/>
    </row>
    <row r="1995" spans="6:6" x14ac:dyDescent="0.5">
      <c r="F1995" s="16"/>
    </row>
    <row r="1996" spans="6:6" x14ac:dyDescent="0.5">
      <c r="F1996" s="16"/>
    </row>
    <row r="1997" spans="6:6" x14ac:dyDescent="0.5">
      <c r="F1997" s="16"/>
    </row>
    <row r="1998" spans="6:6" x14ac:dyDescent="0.5">
      <c r="F1998" s="16"/>
    </row>
    <row r="1999" spans="6:6" x14ac:dyDescent="0.5">
      <c r="F1999" s="16"/>
    </row>
    <row r="2000" spans="6:6" x14ac:dyDescent="0.5">
      <c r="F2000" s="16"/>
    </row>
    <row r="2001" spans="6:6" x14ac:dyDescent="0.5">
      <c r="F2001" s="16"/>
    </row>
    <row r="2002" spans="6:6" x14ac:dyDescent="0.5">
      <c r="F2002" s="16"/>
    </row>
    <row r="2003" spans="6:6" x14ac:dyDescent="0.5">
      <c r="F2003" s="16"/>
    </row>
    <row r="2004" spans="6:6" x14ac:dyDescent="0.5">
      <c r="F2004" s="16"/>
    </row>
    <row r="2005" spans="6:6" x14ac:dyDescent="0.5">
      <c r="F2005" s="16"/>
    </row>
    <row r="2006" spans="6:6" x14ac:dyDescent="0.5">
      <c r="F2006" s="16"/>
    </row>
    <row r="2007" spans="6:6" x14ac:dyDescent="0.5">
      <c r="F2007" s="16"/>
    </row>
    <row r="2008" spans="6:6" x14ac:dyDescent="0.5">
      <c r="F2008" s="16"/>
    </row>
    <row r="2009" spans="6:6" x14ac:dyDescent="0.5">
      <c r="F2009" s="16"/>
    </row>
    <row r="2010" spans="6:6" x14ac:dyDescent="0.5">
      <c r="F2010" s="16"/>
    </row>
    <row r="2011" spans="6:6" x14ac:dyDescent="0.5">
      <c r="F2011" s="16"/>
    </row>
    <row r="2012" spans="6:6" x14ac:dyDescent="0.5">
      <c r="F2012" s="16"/>
    </row>
    <row r="2013" spans="6:6" x14ac:dyDescent="0.5">
      <c r="F2013" s="16"/>
    </row>
    <row r="2014" spans="6:6" x14ac:dyDescent="0.5">
      <c r="F2014" s="16"/>
    </row>
    <row r="2015" spans="6:6" x14ac:dyDescent="0.5">
      <c r="F2015" s="16"/>
    </row>
    <row r="2016" spans="6:6" x14ac:dyDescent="0.5">
      <c r="F2016" s="16"/>
    </row>
    <row r="2017" spans="6:6" x14ac:dyDescent="0.5">
      <c r="F2017" s="16"/>
    </row>
    <row r="2018" spans="6:6" x14ac:dyDescent="0.5">
      <c r="F2018" s="16"/>
    </row>
    <row r="2019" spans="6:6" x14ac:dyDescent="0.5">
      <c r="F2019" s="16"/>
    </row>
    <row r="2020" spans="6:6" x14ac:dyDescent="0.5">
      <c r="F2020" s="16"/>
    </row>
    <row r="2021" spans="6:6" x14ac:dyDescent="0.5">
      <c r="F2021" s="16"/>
    </row>
    <row r="2022" spans="6:6" x14ac:dyDescent="0.5">
      <c r="F2022" s="16"/>
    </row>
    <row r="2023" spans="6:6" x14ac:dyDescent="0.5">
      <c r="F2023" s="16"/>
    </row>
    <row r="2024" spans="6:6" x14ac:dyDescent="0.5">
      <c r="F2024" s="16"/>
    </row>
    <row r="2025" spans="6:6" x14ac:dyDescent="0.5">
      <c r="F2025" s="16"/>
    </row>
    <row r="2026" spans="6:6" x14ac:dyDescent="0.5">
      <c r="F2026" s="16"/>
    </row>
    <row r="2027" spans="6:6" x14ac:dyDescent="0.5">
      <c r="F2027" s="16"/>
    </row>
    <row r="2028" spans="6:6" x14ac:dyDescent="0.5">
      <c r="F2028" s="16"/>
    </row>
    <row r="2029" spans="6:6" x14ac:dyDescent="0.5">
      <c r="F2029" s="16"/>
    </row>
    <row r="2030" spans="6:6" x14ac:dyDescent="0.5">
      <c r="F2030" s="16"/>
    </row>
    <row r="2031" spans="6:6" x14ac:dyDescent="0.5">
      <c r="F2031" s="16"/>
    </row>
    <row r="2032" spans="6:6" x14ac:dyDescent="0.5">
      <c r="F2032" s="16"/>
    </row>
    <row r="2033" spans="6:6" x14ac:dyDescent="0.5">
      <c r="F2033" s="16"/>
    </row>
    <row r="2034" spans="6:6" x14ac:dyDescent="0.5">
      <c r="F2034" s="16"/>
    </row>
    <row r="2035" spans="6:6" x14ac:dyDescent="0.5">
      <c r="F2035" s="16"/>
    </row>
    <row r="2036" spans="6:6" x14ac:dyDescent="0.5">
      <c r="F2036" s="16"/>
    </row>
    <row r="2037" spans="6:6" x14ac:dyDescent="0.5">
      <c r="F2037" s="16"/>
    </row>
    <row r="2038" spans="6:6" x14ac:dyDescent="0.5">
      <c r="F2038" s="16"/>
    </row>
    <row r="2039" spans="6:6" x14ac:dyDescent="0.5">
      <c r="F2039" s="16"/>
    </row>
    <row r="2040" spans="6:6" x14ac:dyDescent="0.5">
      <c r="F2040" s="16"/>
    </row>
    <row r="2041" spans="6:6" x14ac:dyDescent="0.5">
      <c r="F2041" s="16"/>
    </row>
    <row r="2042" spans="6:6" x14ac:dyDescent="0.5">
      <c r="F2042" s="16"/>
    </row>
    <row r="2043" spans="6:6" x14ac:dyDescent="0.5">
      <c r="F2043" s="16"/>
    </row>
    <row r="2044" spans="6:6" x14ac:dyDescent="0.5">
      <c r="F2044" s="16"/>
    </row>
    <row r="2045" spans="6:6" x14ac:dyDescent="0.5">
      <c r="F2045" s="16"/>
    </row>
    <row r="2046" spans="6:6" x14ac:dyDescent="0.5">
      <c r="F2046" s="16"/>
    </row>
    <row r="2047" spans="6:6" x14ac:dyDescent="0.5">
      <c r="F2047" s="16"/>
    </row>
    <row r="2048" spans="6:6" x14ac:dyDescent="0.5">
      <c r="F2048" s="16"/>
    </row>
    <row r="2049" spans="6:6" x14ac:dyDescent="0.5">
      <c r="F2049" s="16"/>
    </row>
    <row r="2050" spans="6:6" x14ac:dyDescent="0.5">
      <c r="F2050" s="16"/>
    </row>
    <row r="2051" spans="6:6" x14ac:dyDescent="0.5">
      <c r="F2051" s="16"/>
    </row>
    <row r="2052" spans="6:6" x14ac:dyDescent="0.5">
      <c r="F2052" s="16"/>
    </row>
    <row r="2053" spans="6:6" x14ac:dyDescent="0.5">
      <c r="F2053" s="16"/>
    </row>
    <row r="2054" spans="6:6" x14ac:dyDescent="0.5">
      <c r="F2054" s="16"/>
    </row>
    <row r="2055" spans="6:6" x14ac:dyDescent="0.5">
      <c r="F2055" s="16"/>
    </row>
    <row r="2056" spans="6:6" x14ac:dyDescent="0.5">
      <c r="F2056" s="16"/>
    </row>
    <row r="2057" spans="6:6" x14ac:dyDescent="0.5">
      <c r="F2057" s="16"/>
    </row>
    <row r="2058" spans="6:6" x14ac:dyDescent="0.5">
      <c r="F2058" s="16"/>
    </row>
    <row r="2059" spans="6:6" x14ac:dyDescent="0.5">
      <c r="F2059" s="16"/>
    </row>
    <row r="2060" spans="6:6" x14ac:dyDescent="0.5">
      <c r="F2060" s="16"/>
    </row>
    <row r="2061" spans="6:6" x14ac:dyDescent="0.5">
      <c r="F2061" s="16"/>
    </row>
    <row r="2062" spans="6:6" x14ac:dyDescent="0.5">
      <c r="F2062" s="16"/>
    </row>
    <row r="2063" spans="6:6" x14ac:dyDescent="0.5">
      <c r="F2063" s="16"/>
    </row>
    <row r="2064" spans="6:6" x14ac:dyDescent="0.5">
      <c r="F2064" s="16"/>
    </row>
    <row r="2065" spans="6:6" x14ac:dyDescent="0.5">
      <c r="F2065" s="16"/>
    </row>
    <row r="2066" spans="6:6" x14ac:dyDescent="0.5">
      <c r="F2066" s="16"/>
    </row>
    <row r="2067" spans="6:6" x14ac:dyDescent="0.5">
      <c r="F2067" s="16"/>
    </row>
    <row r="2068" spans="6:6" x14ac:dyDescent="0.5">
      <c r="F2068" s="16"/>
    </row>
    <row r="2069" spans="6:6" x14ac:dyDescent="0.5">
      <c r="F2069" s="16"/>
    </row>
    <row r="2070" spans="6:6" x14ac:dyDescent="0.5">
      <c r="F2070" s="16"/>
    </row>
    <row r="2071" spans="6:6" x14ac:dyDescent="0.5">
      <c r="F2071" s="16"/>
    </row>
    <row r="2072" spans="6:6" x14ac:dyDescent="0.5">
      <c r="F2072" s="16"/>
    </row>
    <row r="2073" spans="6:6" x14ac:dyDescent="0.5">
      <c r="F2073" s="16"/>
    </row>
    <row r="2074" spans="6:6" x14ac:dyDescent="0.5">
      <c r="F2074" s="16"/>
    </row>
    <row r="2075" spans="6:6" x14ac:dyDescent="0.5">
      <c r="F2075" s="16"/>
    </row>
    <row r="2076" spans="6:6" x14ac:dyDescent="0.5">
      <c r="F2076" s="16"/>
    </row>
    <row r="2077" spans="6:6" x14ac:dyDescent="0.5">
      <c r="F2077" s="16"/>
    </row>
    <row r="2078" spans="6:6" x14ac:dyDescent="0.5">
      <c r="F2078" s="16"/>
    </row>
    <row r="2079" spans="6:6" x14ac:dyDescent="0.5">
      <c r="F2079" s="16"/>
    </row>
    <row r="2080" spans="6:6" x14ac:dyDescent="0.5">
      <c r="F2080" s="16"/>
    </row>
    <row r="2081" spans="6:6" x14ac:dyDescent="0.5">
      <c r="F2081" s="16"/>
    </row>
    <row r="2082" spans="6:6" x14ac:dyDescent="0.5">
      <c r="F2082" s="16"/>
    </row>
    <row r="2083" spans="6:6" x14ac:dyDescent="0.5">
      <c r="F2083" s="16"/>
    </row>
    <row r="2084" spans="6:6" x14ac:dyDescent="0.5">
      <c r="F2084" s="16"/>
    </row>
    <row r="2085" spans="6:6" x14ac:dyDescent="0.5">
      <c r="F2085" s="16"/>
    </row>
    <row r="2086" spans="6:6" x14ac:dyDescent="0.5">
      <c r="F2086" s="16"/>
    </row>
    <row r="2087" spans="6:6" x14ac:dyDescent="0.5">
      <c r="F2087" s="16"/>
    </row>
    <row r="2088" spans="6:6" x14ac:dyDescent="0.5">
      <c r="F2088" s="16"/>
    </row>
    <row r="2089" spans="6:6" x14ac:dyDescent="0.5">
      <c r="F2089" s="16"/>
    </row>
    <row r="2090" spans="6:6" x14ac:dyDescent="0.5">
      <c r="F2090" s="16"/>
    </row>
    <row r="2091" spans="6:6" x14ac:dyDescent="0.5">
      <c r="F2091" s="16"/>
    </row>
    <row r="2092" spans="6:6" x14ac:dyDescent="0.5">
      <c r="F2092" s="16"/>
    </row>
    <row r="2093" spans="6:6" x14ac:dyDescent="0.5">
      <c r="F2093" s="16"/>
    </row>
    <row r="2094" spans="6:6" x14ac:dyDescent="0.5">
      <c r="F2094" s="16"/>
    </row>
    <row r="2095" spans="6:6" x14ac:dyDescent="0.5">
      <c r="F2095" s="16"/>
    </row>
    <row r="2096" spans="6:6" x14ac:dyDescent="0.5">
      <c r="F2096" s="16"/>
    </row>
    <row r="2097" spans="6:6" x14ac:dyDescent="0.5">
      <c r="F2097" s="16"/>
    </row>
    <row r="2098" spans="6:6" x14ac:dyDescent="0.5">
      <c r="F2098" s="16"/>
    </row>
    <row r="2099" spans="6:6" x14ac:dyDescent="0.5">
      <c r="F2099" s="16"/>
    </row>
    <row r="2100" spans="6:6" x14ac:dyDescent="0.5">
      <c r="F2100" s="16"/>
    </row>
    <row r="2101" spans="6:6" x14ac:dyDescent="0.5">
      <c r="F2101" s="16"/>
    </row>
    <row r="2102" spans="6:6" x14ac:dyDescent="0.5">
      <c r="F2102" s="16"/>
    </row>
    <row r="2103" spans="6:6" x14ac:dyDescent="0.5">
      <c r="F2103" s="16"/>
    </row>
    <row r="2104" spans="6:6" x14ac:dyDescent="0.5">
      <c r="F2104" s="16"/>
    </row>
    <row r="2105" spans="6:6" x14ac:dyDescent="0.5">
      <c r="F2105" s="16"/>
    </row>
    <row r="2106" spans="6:6" x14ac:dyDescent="0.5">
      <c r="F2106" s="16"/>
    </row>
    <row r="2107" spans="6:6" x14ac:dyDescent="0.5">
      <c r="F2107" s="16"/>
    </row>
    <row r="2108" spans="6:6" x14ac:dyDescent="0.5">
      <c r="F2108" s="16"/>
    </row>
    <row r="2109" spans="6:6" x14ac:dyDescent="0.5">
      <c r="F2109" s="16"/>
    </row>
    <row r="2110" spans="6:6" x14ac:dyDescent="0.5">
      <c r="F2110" s="16"/>
    </row>
    <row r="2111" spans="6:6" x14ac:dyDescent="0.5">
      <c r="F2111" s="16"/>
    </row>
    <row r="2112" spans="6:6" x14ac:dyDescent="0.5">
      <c r="F2112" s="16"/>
    </row>
    <row r="2113" spans="6:6" x14ac:dyDescent="0.5">
      <c r="F2113" s="16"/>
    </row>
    <row r="2114" spans="6:6" x14ac:dyDescent="0.5">
      <c r="F2114" s="16"/>
    </row>
    <row r="2115" spans="6:6" x14ac:dyDescent="0.5">
      <c r="F2115" s="16"/>
    </row>
    <row r="2116" spans="6:6" x14ac:dyDescent="0.5">
      <c r="F2116" s="16"/>
    </row>
    <row r="2117" spans="6:6" x14ac:dyDescent="0.5">
      <c r="F2117" s="16"/>
    </row>
    <row r="2118" spans="6:6" x14ac:dyDescent="0.5">
      <c r="F2118" s="16"/>
    </row>
    <row r="2119" spans="6:6" x14ac:dyDescent="0.5">
      <c r="F2119" s="16"/>
    </row>
    <row r="2120" spans="6:6" x14ac:dyDescent="0.5">
      <c r="F2120" s="16"/>
    </row>
    <row r="2121" spans="6:6" x14ac:dyDescent="0.5">
      <c r="F2121" s="16"/>
    </row>
    <row r="2122" spans="6:6" x14ac:dyDescent="0.5">
      <c r="F2122" s="16"/>
    </row>
    <row r="2123" spans="6:6" x14ac:dyDescent="0.5">
      <c r="F2123" s="16"/>
    </row>
    <row r="2124" spans="6:6" x14ac:dyDescent="0.5">
      <c r="F2124" s="16"/>
    </row>
    <row r="2125" spans="6:6" x14ac:dyDescent="0.5">
      <c r="F2125" s="16"/>
    </row>
    <row r="2126" spans="6:6" x14ac:dyDescent="0.5">
      <c r="F2126" s="16"/>
    </row>
    <row r="2127" spans="6:6" x14ac:dyDescent="0.5">
      <c r="F2127" s="16"/>
    </row>
    <row r="2128" spans="6:6" x14ac:dyDescent="0.5">
      <c r="F2128" s="16"/>
    </row>
    <row r="2129" spans="6:6" x14ac:dyDescent="0.5">
      <c r="F2129" s="16"/>
    </row>
    <row r="2130" spans="6:6" x14ac:dyDescent="0.5">
      <c r="F2130" s="16"/>
    </row>
    <row r="2131" spans="6:6" x14ac:dyDescent="0.5">
      <c r="F2131" s="16"/>
    </row>
    <row r="2132" spans="6:6" x14ac:dyDescent="0.5">
      <c r="F2132" s="16"/>
    </row>
    <row r="2133" spans="6:6" x14ac:dyDescent="0.5">
      <c r="F2133" s="16"/>
    </row>
    <row r="2134" spans="6:6" x14ac:dyDescent="0.5">
      <c r="F2134" s="16"/>
    </row>
    <row r="2135" spans="6:6" x14ac:dyDescent="0.5">
      <c r="F2135" s="16"/>
    </row>
    <row r="2136" spans="6:6" x14ac:dyDescent="0.5">
      <c r="F2136" s="16"/>
    </row>
    <row r="2137" spans="6:6" x14ac:dyDescent="0.5">
      <c r="F2137" s="16"/>
    </row>
    <row r="2138" spans="6:6" x14ac:dyDescent="0.5">
      <c r="F2138" s="16"/>
    </row>
    <row r="2139" spans="6:6" x14ac:dyDescent="0.5">
      <c r="F2139" s="16"/>
    </row>
    <row r="2140" spans="6:6" x14ac:dyDescent="0.5">
      <c r="F2140" s="16"/>
    </row>
    <row r="2141" spans="6:6" x14ac:dyDescent="0.5">
      <c r="F2141" s="16"/>
    </row>
    <row r="2142" spans="6:6" x14ac:dyDescent="0.5">
      <c r="F2142" s="16"/>
    </row>
    <row r="2143" spans="6:6" x14ac:dyDescent="0.5">
      <c r="F2143" s="16"/>
    </row>
    <row r="2144" spans="6:6" x14ac:dyDescent="0.5">
      <c r="F2144" s="16"/>
    </row>
    <row r="2145" spans="6:6" x14ac:dyDescent="0.5">
      <c r="F2145" s="16"/>
    </row>
    <row r="2146" spans="6:6" x14ac:dyDescent="0.5">
      <c r="F2146" s="16"/>
    </row>
    <row r="2147" spans="6:6" x14ac:dyDescent="0.5">
      <c r="F2147" s="16"/>
    </row>
    <row r="2148" spans="6:6" x14ac:dyDescent="0.5">
      <c r="F2148" s="16"/>
    </row>
    <row r="2149" spans="6:6" x14ac:dyDescent="0.5">
      <c r="F2149" s="16"/>
    </row>
    <row r="2150" spans="6:6" x14ac:dyDescent="0.5">
      <c r="F2150" s="16"/>
    </row>
    <row r="2151" spans="6:6" x14ac:dyDescent="0.5">
      <c r="F2151" s="16"/>
    </row>
    <row r="2152" spans="6:6" x14ac:dyDescent="0.5">
      <c r="F2152" s="16"/>
    </row>
    <row r="2153" spans="6:6" x14ac:dyDescent="0.5">
      <c r="F2153" s="16"/>
    </row>
    <row r="2154" spans="6:6" x14ac:dyDescent="0.5">
      <c r="F2154" s="16"/>
    </row>
    <row r="2155" spans="6:6" x14ac:dyDescent="0.5">
      <c r="F2155" s="16"/>
    </row>
    <row r="2156" spans="6:6" x14ac:dyDescent="0.5">
      <c r="F2156" s="16"/>
    </row>
    <row r="2157" spans="6:6" x14ac:dyDescent="0.5">
      <c r="F2157" s="16"/>
    </row>
    <row r="2158" spans="6:6" x14ac:dyDescent="0.5">
      <c r="F2158" s="16"/>
    </row>
    <row r="2159" spans="6:6" x14ac:dyDescent="0.5">
      <c r="F2159" s="16"/>
    </row>
    <row r="2160" spans="6:6" x14ac:dyDescent="0.5">
      <c r="F2160" s="16"/>
    </row>
    <row r="2161" spans="6:6" x14ac:dyDescent="0.5">
      <c r="F2161" s="16"/>
    </row>
    <row r="2162" spans="6:6" x14ac:dyDescent="0.5">
      <c r="F2162" s="16"/>
    </row>
    <row r="2163" spans="6:6" x14ac:dyDescent="0.5">
      <c r="F2163" s="16"/>
    </row>
    <row r="2164" spans="6:6" x14ac:dyDescent="0.5">
      <c r="F2164" s="16"/>
    </row>
    <row r="2165" spans="6:6" x14ac:dyDescent="0.5">
      <c r="F2165" s="16"/>
    </row>
    <row r="2166" spans="6:6" x14ac:dyDescent="0.5">
      <c r="F2166" s="16"/>
    </row>
    <row r="2167" spans="6:6" x14ac:dyDescent="0.5">
      <c r="F2167" s="16"/>
    </row>
    <row r="2168" spans="6:6" x14ac:dyDescent="0.5">
      <c r="F2168" s="16"/>
    </row>
    <row r="2169" spans="6:6" x14ac:dyDescent="0.5">
      <c r="F2169" s="16"/>
    </row>
    <row r="2170" spans="6:6" x14ac:dyDescent="0.5">
      <c r="F2170" s="16"/>
    </row>
    <row r="2171" spans="6:6" x14ac:dyDescent="0.5">
      <c r="F2171" s="16"/>
    </row>
    <row r="2172" spans="6:6" x14ac:dyDescent="0.5">
      <c r="F2172" s="16"/>
    </row>
    <row r="2173" spans="6:6" x14ac:dyDescent="0.5">
      <c r="F2173" s="16"/>
    </row>
    <row r="2174" spans="6:6" x14ac:dyDescent="0.5">
      <c r="F2174" s="16"/>
    </row>
    <row r="2175" spans="6:6" x14ac:dyDescent="0.5">
      <c r="F2175" s="16"/>
    </row>
    <row r="2176" spans="6:6" x14ac:dyDescent="0.5">
      <c r="F2176" s="16"/>
    </row>
    <row r="2177" spans="6:6" x14ac:dyDescent="0.5">
      <c r="F2177" s="16"/>
    </row>
    <row r="2178" spans="6:6" x14ac:dyDescent="0.5">
      <c r="F2178" s="16"/>
    </row>
    <row r="2179" spans="6:6" x14ac:dyDescent="0.5">
      <c r="F2179" s="16"/>
    </row>
    <row r="2180" spans="6:6" x14ac:dyDescent="0.5">
      <c r="F2180" s="16"/>
    </row>
    <row r="2181" spans="6:6" x14ac:dyDescent="0.5">
      <c r="F2181" s="16"/>
    </row>
    <row r="2182" spans="6:6" x14ac:dyDescent="0.5">
      <c r="F2182" s="16"/>
    </row>
    <row r="2183" spans="6:6" x14ac:dyDescent="0.5">
      <c r="F2183" s="16"/>
    </row>
    <row r="2184" spans="6:6" x14ac:dyDescent="0.5">
      <c r="F2184" s="16"/>
    </row>
    <row r="2185" spans="6:6" x14ac:dyDescent="0.5">
      <c r="F2185" s="16"/>
    </row>
    <row r="2186" spans="6:6" x14ac:dyDescent="0.5">
      <c r="F2186" s="16"/>
    </row>
    <row r="2187" spans="6:6" x14ac:dyDescent="0.5">
      <c r="F2187" s="16"/>
    </row>
    <row r="2188" spans="6:6" x14ac:dyDescent="0.5">
      <c r="F2188" s="16"/>
    </row>
    <row r="2189" spans="6:6" x14ac:dyDescent="0.5">
      <c r="F2189" s="16"/>
    </row>
    <row r="2190" spans="6:6" x14ac:dyDescent="0.5">
      <c r="F2190" s="16"/>
    </row>
    <row r="2191" spans="6:6" x14ac:dyDescent="0.5">
      <c r="F2191" s="16"/>
    </row>
    <row r="2192" spans="6:6" x14ac:dyDescent="0.5">
      <c r="F2192" s="16"/>
    </row>
    <row r="2193" spans="6:6" x14ac:dyDescent="0.5">
      <c r="F2193" s="16"/>
    </row>
    <row r="2194" spans="6:6" x14ac:dyDescent="0.5">
      <c r="F2194" s="16"/>
    </row>
    <row r="2195" spans="6:6" x14ac:dyDescent="0.5">
      <c r="F2195" s="16"/>
    </row>
    <row r="2196" spans="6:6" x14ac:dyDescent="0.5">
      <c r="F2196" s="16"/>
    </row>
    <row r="2197" spans="6:6" x14ac:dyDescent="0.5">
      <c r="F2197" s="16"/>
    </row>
    <row r="2198" spans="6:6" x14ac:dyDescent="0.5">
      <c r="F2198" s="16"/>
    </row>
    <row r="2199" spans="6:6" x14ac:dyDescent="0.5">
      <c r="F2199" s="16"/>
    </row>
    <row r="2200" spans="6:6" x14ac:dyDescent="0.5">
      <c r="F2200" s="16"/>
    </row>
    <row r="2201" spans="6:6" x14ac:dyDescent="0.5">
      <c r="F2201" s="16"/>
    </row>
    <row r="2202" spans="6:6" x14ac:dyDescent="0.5">
      <c r="F2202" s="16"/>
    </row>
    <row r="2203" spans="6:6" x14ac:dyDescent="0.5">
      <c r="F2203" s="16"/>
    </row>
    <row r="2204" spans="6:6" x14ac:dyDescent="0.5">
      <c r="F2204" s="16"/>
    </row>
    <row r="2205" spans="6:6" x14ac:dyDescent="0.5">
      <c r="F2205" s="16"/>
    </row>
    <row r="2206" spans="6:6" x14ac:dyDescent="0.5">
      <c r="F2206" s="16"/>
    </row>
    <row r="2207" spans="6:6" x14ac:dyDescent="0.5">
      <c r="F2207" s="16"/>
    </row>
    <row r="2208" spans="6:6" x14ac:dyDescent="0.5">
      <c r="F2208" s="16"/>
    </row>
    <row r="2209" spans="6:6" x14ac:dyDescent="0.5">
      <c r="F2209" s="16"/>
    </row>
    <row r="2210" spans="6:6" x14ac:dyDescent="0.5">
      <c r="F2210" s="16"/>
    </row>
    <row r="2211" spans="6:6" x14ac:dyDescent="0.5">
      <c r="F2211" s="16"/>
    </row>
    <row r="2212" spans="6:6" x14ac:dyDescent="0.5">
      <c r="F2212" s="16"/>
    </row>
    <row r="2213" spans="6:6" x14ac:dyDescent="0.5">
      <c r="F2213" s="16"/>
    </row>
    <row r="2214" spans="6:6" x14ac:dyDescent="0.5">
      <c r="F2214" s="16"/>
    </row>
    <row r="2215" spans="6:6" x14ac:dyDescent="0.5">
      <c r="F2215" s="16"/>
    </row>
    <row r="2216" spans="6:6" x14ac:dyDescent="0.5">
      <c r="F2216" s="16"/>
    </row>
    <row r="2217" spans="6:6" x14ac:dyDescent="0.5">
      <c r="F2217" s="16"/>
    </row>
    <row r="2218" spans="6:6" x14ac:dyDescent="0.5">
      <c r="F2218" s="16"/>
    </row>
    <row r="2219" spans="6:6" x14ac:dyDescent="0.5">
      <c r="F2219" s="16"/>
    </row>
    <row r="2220" spans="6:6" x14ac:dyDescent="0.5">
      <c r="F2220" s="16"/>
    </row>
    <row r="2221" spans="6:6" x14ac:dyDescent="0.5">
      <c r="F2221" s="16"/>
    </row>
    <row r="2222" spans="6:6" x14ac:dyDescent="0.5">
      <c r="F2222" s="16"/>
    </row>
    <row r="2223" spans="6:6" x14ac:dyDescent="0.5">
      <c r="F2223" s="16"/>
    </row>
    <row r="2224" spans="6:6" x14ac:dyDescent="0.5">
      <c r="F2224" s="16"/>
    </row>
    <row r="2225" spans="6:6" x14ac:dyDescent="0.5">
      <c r="F2225" s="16"/>
    </row>
    <row r="2226" spans="6:6" x14ac:dyDescent="0.5">
      <c r="F2226" s="16"/>
    </row>
    <row r="2227" spans="6:6" x14ac:dyDescent="0.5">
      <c r="F2227" s="16"/>
    </row>
    <row r="2228" spans="6:6" x14ac:dyDescent="0.5">
      <c r="F2228" s="16"/>
    </row>
    <row r="2229" spans="6:6" x14ac:dyDescent="0.5">
      <c r="F2229" s="16"/>
    </row>
    <row r="2230" spans="6:6" x14ac:dyDescent="0.5">
      <c r="F2230" s="16"/>
    </row>
    <row r="2231" spans="6:6" x14ac:dyDescent="0.5">
      <c r="F2231" s="16"/>
    </row>
    <row r="2232" spans="6:6" x14ac:dyDescent="0.5">
      <c r="F2232" s="16"/>
    </row>
    <row r="2233" spans="6:6" x14ac:dyDescent="0.5">
      <c r="F2233" s="16"/>
    </row>
    <row r="2234" spans="6:6" x14ac:dyDescent="0.5">
      <c r="F2234" s="16"/>
    </row>
    <row r="2235" spans="6:6" x14ac:dyDescent="0.5">
      <c r="F2235" s="16"/>
    </row>
    <row r="2236" spans="6:6" x14ac:dyDescent="0.5">
      <c r="F2236" s="16"/>
    </row>
    <row r="2237" spans="6:6" x14ac:dyDescent="0.5">
      <c r="F2237" s="16"/>
    </row>
    <row r="2238" spans="6:6" x14ac:dyDescent="0.5">
      <c r="F2238" s="16"/>
    </row>
    <row r="2239" spans="6:6" x14ac:dyDescent="0.5">
      <c r="F2239" s="16"/>
    </row>
    <row r="2240" spans="6:6" x14ac:dyDescent="0.5">
      <c r="F2240" s="16"/>
    </row>
    <row r="2241" spans="6:6" x14ac:dyDescent="0.5">
      <c r="F2241" s="16"/>
    </row>
    <row r="2242" spans="6:6" x14ac:dyDescent="0.5">
      <c r="F2242" s="16"/>
    </row>
    <row r="2243" spans="6:6" x14ac:dyDescent="0.5">
      <c r="F2243" s="16"/>
    </row>
    <row r="2244" spans="6:6" x14ac:dyDescent="0.5">
      <c r="F2244" s="16"/>
    </row>
    <row r="2245" spans="6:6" x14ac:dyDescent="0.5">
      <c r="F2245" s="16"/>
    </row>
    <row r="2246" spans="6:6" x14ac:dyDescent="0.5">
      <c r="F2246" s="16"/>
    </row>
    <row r="2247" spans="6:6" x14ac:dyDescent="0.5">
      <c r="F2247" s="16"/>
    </row>
    <row r="2248" spans="6:6" x14ac:dyDescent="0.5">
      <c r="F2248" s="16"/>
    </row>
    <row r="2249" spans="6:6" x14ac:dyDescent="0.5">
      <c r="F2249" s="16"/>
    </row>
    <row r="2250" spans="6:6" x14ac:dyDescent="0.5">
      <c r="F2250" s="16"/>
    </row>
    <row r="2251" spans="6:6" x14ac:dyDescent="0.5">
      <c r="F2251" s="16"/>
    </row>
    <row r="2252" spans="6:6" x14ac:dyDescent="0.5">
      <c r="F2252" s="16"/>
    </row>
    <row r="2253" spans="6:6" x14ac:dyDescent="0.5">
      <c r="F2253" s="16"/>
    </row>
    <row r="2254" spans="6:6" x14ac:dyDescent="0.5">
      <c r="F2254" s="16"/>
    </row>
    <row r="2255" spans="6:6" x14ac:dyDescent="0.5">
      <c r="F2255" s="16"/>
    </row>
    <row r="2256" spans="6:6" x14ac:dyDescent="0.5">
      <c r="F2256" s="16"/>
    </row>
    <row r="2257" spans="6:6" x14ac:dyDescent="0.5">
      <c r="F2257" s="16"/>
    </row>
    <row r="2258" spans="6:6" x14ac:dyDescent="0.5">
      <c r="F2258" s="16"/>
    </row>
    <row r="2259" spans="6:6" x14ac:dyDescent="0.5">
      <c r="F2259" s="16"/>
    </row>
    <row r="2260" spans="6:6" x14ac:dyDescent="0.5">
      <c r="F2260" s="16"/>
    </row>
    <row r="2261" spans="6:6" x14ac:dyDescent="0.5">
      <c r="F2261" s="16"/>
    </row>
    <row r="2262" spans="6:6" x14ac:dyDescent="0.5">
      <c r="F2262" s="16"/>
    </row>
    <row r="2263" spans="6:6" x14ac:dyDescent="0.5">
      <c r="F2263" s="16"/>
    </row>
    <row r="2264" spans="6:6" x14ac:dyDescent="0.5">
      <c r="F2264" s="16"/>
    </row>
    <row r="2265" spans="6:6" x14ac:dyDescent="0.5">
      <c r="F2265" s="16"/>
    </row>
    <row r="2266" spans="6:6" x14ac:dyDescent="0.5">
      <c r="F2266" s="16"/>
    </row>
    <row r="2267" spans="6:6" x14ac:dyDescent="0.5">
      <c r="F2267" s="16"/>
    </row>
    <row r="2268" spans="6:6" x14ac:dyDescent="0.5">
      <c r="F2268" s="16"/>
    </row>
    <row r="2269" spans="6:6" x14ac:dyDescent="0.5">
      <c r="F2269" s="16"/>
    </row>
    <row r="2270" spans="6:6" x14ac:dyDescent="0.5">
      <c r="F2270" s="16"/>
    </row>
    <row r="2271" spans="6:6" x14ac:dyDescent="0.5">
      <c r="F2271" s="16"/>
    </row>
    <row r="2272" spans="6:6" x14ac:dyDescent="0.5">
      <c r="F2272" s="16"/>
    </row>
    <row r="2273" spans="6:6" x14ac:dyDescent="0.5">
      <c r="F2273" s="16"/>
    </row>
    <row r="2274" spans="6:6" x14ac:dyDescent="0.5">
      <c r="F2274" s="16"/>
    </row>
    <row r="2275" spans="6:6" x14ac:dyDescent="0.5">
      <c r="F2275" s="16"/>
    </row>
    <row r="2276" spans="6:6" x14ac:dyDescent="0.5">
      <c r="F2276" s="16"/>
    </row>
    <row r="2277" spans="6:6" x14ac:dyDescent="0.5">
      <c r="F2277" s="16"/>
    </row>
    <row r="2278" spans="6:6" x14ac:dyDescent="0.5">
      <c r="F2278" s="16"/>
    </row>
    <row r="2279" spans="6:6" x14ac:dyDescent="0.5">
      <c r="F2279" s="16"/>
    </row>
    <row r="2280" spans="6:6" x14ac:dyDescent="0.5">
      <c r="F2280" s="16"/>
    </row>
    <row r="2281" spans="6:6" x14ac:dyDescent="0.5">
      <c r="F2281" s="16"/>
    </row>
    <row r="2282" spans="6:6" x14ac:dyDescent="0.5">
      <c r="F2282" s="16"/>
    </row>
    <row r="2283" spans="6:6" x14ac:dyDescent="0.5">
      <c r="F2283" s="16"/>
    </row>
    <row r="2284" spans="6:6" x14ac:dyDescent="0.5">
      <c r="F2284" s="16"/>
    </row>
    <row r="2285" spans="6:6" x14ac:dyDescent="0.5">
      <c r="F2285" s="16"/>
    </row>
    <row r="2286" spans="6:6" x14ac:dyDescent="0.5">
      <c r="F2286" s="16"/>
    </row>
    <row r="2287" spans="6:6" x14ac:dyDescent="0.5">
      <c r="F2287" s="16"/>
    </row>
    <row r="2288" spans="6:6" x14ac:dyDescent="0.5">
      <c r="F2288" s="16"/>
    </row>
    <row r="2289" spans="6:6" x14ac:dyDescent="0.5">
      <c r="F2289" s="16"/>
    </row>
    <row r="2290" spans="6:6" x14ac:dyDescent="0.5">
      <c r="F2290" s="16"/>
    </row>
    <row r="2291" spans="6:6" x14ac:dyDescent="0.5">
      <c r="F2291" s="16"/>
    </row>
    <row r="2292" spans="6:6" x14ac:dyDescent="0.5">
      <c r="F2292" s="16"/>
    </row>
    <row r="2293" spans="6:6" x14ac:dyDescent="0.5">
      <c r="F2293" s="16"/>
    </row>
    <row r="2294" spans="6:6" x14ac:dyDescent="0.5">
      <c r="F2294" s="16"/>
    </row>
    <row r="2295" spans="6:6" x14ac:dyDescent="0.5">
      <c r="F2295" s="16"/>
    </row>
    <row r="2296" spans="6:6" x14ac:dyDescent="0.5">
      <c r="F2296" s="16"/>
    </row>
    <row r="2297" spans="6:6" x14ac:dyDescent="0.5">
      <c r="F2297" s="16"/>
    </row>
    <row r="2298" spans="6:6" x14ac:dyDescent="0.5">
      <c r="F2298" s="16"/>
    </row>
    <row r="2299" spans="6:6" x14ac:dyDescent="0.5">
      <c r="F2299" s="16"/>
    </row>
    <row r="2300" spans="6:6" x14ac:dyDescent="0.5">
      <c r="F2300" s="16"/>
    </row>
    <row r="2301" spans="6:6" x14ac:dyDescent="0.5">
      <c r="F2301" s="16"/>
    </row>
    <row r="2302" spans="6:6" x14ac:dyDescent="0.5">
      <c r="F2302" s="16"/>
    </row>
    <row r="2303" spans="6:6" x14ac:dyDescent="0.5">
      <c r="F2303" s="16"/>
    </row>
    <row r="2304" spans="6:6" x14ac:dyDescent="0.5">
      <c r="F2304" s="16"/>
    </row>
    <row r="2305" spans="6:6" x14ac:dyDescent="0.5">
      <c r="F2305" s="16"/>
    </row>
    <row r="2306" spans="6:6" x14ac:dyDescent="0.5">
      <c r="F2306" s="16"/>
    </row>
    <row r="2307" spans="6:6" x14ac:dyDescent="0.5">
      <c r="F2307" s="16"/>
    </row>
    <row r="2308" spans="6:6" x14ac:dyDescent="0.5">
      <c r="F2308" s="16"/>
    </row>
    <row r="2309" spans="6:6" x14ac:dyDescent="0.5">
      <c r="F2309" s="16"/>
    </row>
    <row r="2310" spans="6:6" x14ac:dyDescent="0.5">
      <c r="F2310" s="16"/>
    </row>
    <row r="2311" spans="6:6" x14ac:dyDescent="0.5">
      <c r="F2311" s="16"/>
    </row>
    <row r="2312" spans="6:6" x14ac:dyDescent="0.5">
      <c r="F2312" s="16"/>
    </row>
    <row r="2313" spans="6:6" x14ac:dyDescent="0.5">
      <c r="F2313" s="16"/>
    </row>
    <row r="2314" spans="6:6" x14ac:dyDescent="0.5">
      <c r="F2314" s="16"/>
    </row>
    <row r="2315" spans="6:6" x14ac:dyDescent="0.5">
      <c r="F2315" s="16"/>
    </row>
    <row r="2316" spans="6:6" x14ac:dyDescent="0.5">
      <c r="F2316" s="16"/>
    </row>
    <row r="2317" spans="6:6" x14ac:dyDescent="0.5">
      <c r="F2317" s="16"/>
    </row>
    <row r="2318" spans="6:6" x14ac:dyDescent="0.5">
      <c r="F2318" s="16"/>
    </row>
    <row r="2319" spans="6:6" x14ac:dyDescent="0.5">
      <c r="F2319" s="16"/>
    </row>
    <row r="2320" spans="6:6" x14ac:dyDescent="0.5">
      <c r="F2320" s="16"/>
    </row>
    <row r="2321" spans="6:6" x14ac:dyDescent="0.5">
      <c r="F2321" s="16"/>
    </row>
    <row r="2322" spans="6:6" x14ac:dyDescent="0.5">
      <c r="F2322" s="16"/>
    </row>
    <row r="2323" spans="6:6" x14ac:dyDescent="0.5">
      <c r="F2323" s="16"/>
    </row>
    <row r="2324" spans="6:6" x14ac:dyDescent="0.5">
      <c r="F2324" s="16"/>
    </row>
    <row r="2325" spans="6:6" x14ac:dyDescent="0.5">
      <c r="F2325" s="16"/>
    </row>
    <row r="2326" spans="6:6" x14ac:dyDescent="0.5">
      <c r="F2326" s="16"/>
    </row>
    <row r="2327" spans="6:6" x14ac:dyDescent="0.5">
      <c r="F2327" s="16"/>
    </row>
    <row r="2328" spans="6:6" x14ac:dyDescent="0.5">
      <c r="F2328" s="16"/>
    </row>
    <row r="2329" spans="6:6" x14ac:dyDescent="0.5">
      <c r="F2329" s="16"/>
    </row>
    <row r="2330" spans="6:6" x14ac:dyDescent="0.5">
      <c r="F2330" s="16"/>
    </row>
    <row r="2331" spans="6:6" x14ac:dyDescent="0.5">
      <c r="F2331" s="16"/>
    </row>
    <row r="2332" spans="6:6" x14ac:dyDescent="0.5">
      <c r="F2332" s="16"/>
    </row>
    <row r="2333" spans="6:6" x14ac:dyDescent="0.5">
      <c r="F2333" s="16"/>
    </row>
    <row r="2334" spans="6:6" x14ac:dyDescent="0.5">
      <c r="F2334" s="16"/>
    </row>
    <row r="2335" spans="6:6" x14ac:dyDescent="0.5">
      <c r="F2335" s="16"/>
    </row>
    <row r="2336" spans="6:6" x14ac:dyDescent="0.5">
      <c r="F2336" s="16"/>
    </row>
    <row r="2337" spans="6:6" x14ac:dyDescent="0.5">
      <c r="F2337" s="16"/>
    </row>
    <row r="2338" spans="6:6" x14ac:dyDescent="0.5">
      <c r="F2338" s="16"/>
    </row>
    <row r="2339" spans="6:6" x14ac:dyDescent="0.5">
      <c r="F2339" s="16"/>
    </row>
    <row r="2340" spans="6:6" x14ac:dyDescent="0.5">
      <c r="F2340" s="16"/>
    </row>
    <row r="2341" spans="6:6" x14ac:dyDescent="0.5">
      <c r="F2341" s="16"/>
    </row>
    <row r="2342" spans="6:6" x14ac:dyDescent="0.5">
      <c r="F2342" s="16"/>
    </row>
    <row r="2343" spans="6:6" x14ac:dyDescent="0.5">
      <c r="F2343" s="16"/>
    </row>
    <row r="2344" spans="6:6" x14ac:dyDescent="0.5">
      <c r="F2344" s="16"/>
    </row>
    <row r="2345" spans="6:6" x14ac:dyDescent="0.5">
      <c r="F2345" s="16"/>
    </row>
    <row r="2346" spans="6:6" x14ac:dyDescent="0.5">
      <c r="F2346" s="16"/>
    </row>
    <row r="2347" spans="6:6" x14ac:dyDescent="0.5">
      <c r="F2347" s="16"/>
    </row>
    <row r="2348" spans="6:6" x14ac:dyDescent="0.5">
      <c r="F2348" s="16"/>
    </row>
    <row r="2349" spans="6:6" x14ac:dyDescent="0.5">
      <c r="F2349" s="16"/>
    </row>
    <row r="2350" spans="6:6" x14ac:dyDescent="0.5">
      <c r="F2350" s="16"/>
    </row>
    <row r="2351" spans="6:6" x14ac:dyDescent="0.5">
      <c r="F2351" s="16"/>
    </row>
    <row r="2352" spans="6:6" x14ac:dyDescent="0.5">
      <c r="F2352" s="16"/>
    </row>
    <row r="2353" spans="6:6" x14ac:dyDescent="0.5">
      <c r="F2353" s="16"/>
    </row>
    <row r="2354" spans="6:6" x14ac:dyDescent="0.5">
      <c r="F2354" s="16"/>
    </row>
    <row r="2355" spans="6:6" x14ac:dyDescent="0.5">
      <c r="F2355" s="16"/>
    </row>
    <row r="2356" spans="6:6" x14ac:dyDescent="0.5">
      <c r="F2356" s="16"/>
    </row>
    <row r="2357" spans="6:6" x14ac:dyDescent="0.5">
      <c r="F2357" s="16"/>
    </row>
    <row r="2358" spans="6:6" x14ac:dyDescent="0.5">
      <c r="F2358" s="16"/>
    </row>
    <row r="2359" spans="6:6" x14ac:dyDescent="0.5">
      <c r="F2359" s="16"/>
    </row>
    <row r="2360" spans="6:6" x14ac:dyDescent="0.5">
      <c r="F2360" s="16"/>
    </row>
    <row r="2361" spans="6:6" x14ac:dyDescent="0.5">
      <c r="F2361" s="16"/>
    </row>
    <row r="2362" spans="6:6" x14ac:dyDescent="0.5">
      <c r="F2362" s="16"/>
    </row>
    <row r="2363" spans="6:6" x14ac:dyDescent="0.5">
      <c r="F2363" s="16"/>
    </row>
    <row r="2364" spans="6:6" x14ac:dyDescent="0.5">
      <c r="F2364" s="16"/>
    </row>
    <row r="2365" spans="6:6" x14ac:dyDescent="0.5">
      <c r="F2365" s="16"/>
    </row>
    <row r="2366" spans="6:6" x14ac:dyDescent="0.5">
      <c r="F2366" s="16"/>
    </row>
    <row r="2367" spans="6:6" x14ac:dyDescent="0.5">
      <c r="F2367" s="16"/>
    </row>
    <row r="2368" spans="6:6" x14ac:dyDescent="0.5">
      <c r="F2368" s="16"/>
    </row>
    <row r="2369" spans="6:6" x14ac:dyDescent="0.5">
      <c r="F2369" s="16"/>
    </row>
    <row r="2370" spans="6:6" x14ac:dyDescent="0.5">
      <c r="F2370" s="16"/>
    </row>
    <row r="2371" spans="6:6" x14ac:dyDescent="0.5">
      <c r="F2371" s="16"/>
    </row>
    <row r="2372" spans="6:6" x14ac:dyDescent="0.5">
      <c r="F2372" s="16"/>
    </row>
    <row r="2373" spans="6:6" x14ac:dyDescent="0.5">
      <c r="F2373" s="16"/>
    </row>
    <row r="2374" spans="6:6" x14ac:dyDescent="0.5">
      <c r="F2374" s="16"/>
    </row>
    <row r="2375" spans="6:6" x14ac:dyDescent="0.5">
      <c r="F2375" s="16"/>
    </row>
    <row r="2376" spans="6:6" x14ac:dyDescent="0.5">
      <c r="F2376" s="16"/>
    </row>
    <row r="2377" spans="6:6" x14ac:dyDescent="0.5">
      <c r="F2377" s="16"/>
    </row>
    <row r="2378" spans="6:6" x14ac:dyDescent="0.5">
      <c r="F2378" s="16"/>
    </row>
    <row r="2379" spans="6:6" x14ac:dyDescent="0.5">
      <c r="F2379" s="16"/>
    </row>
    <row r="2380" spans="6:6" x14ac:dyDescent="0.5">
      <c r="F2380" s="16"/>
    </row>
    <row r="2381" spans="6:6" x14ac:dyDescent="0.5">
      <c r="F2381" s="16"/>
    </row>
    <row r="2382" spans="6:6" x14ac:dyDescent="0.5">
      <c r="F2382" s="16"/>
    </row>
    <row r="2383" spans="6:6" x14ac:dyDescent="0.5">
      <c r="F2383" s="16"/>
    </row>
    <row r="2384" spans="6:6" x14ac:dyDescent="0.5">
      <c r="F2384" s="16"/>
    </row>
    <row r="2385" spans="6:6" x14ac:dyDescent="0.5">
      <c r="F2385" s="16"/>
    </row>
    <row r="2386" spans="6:6" x14ac:dyDescent="0.5">
      <c r="F2386" s="16"/>
    </row>
    <row r="2387" spans="6:6" x14ac:dyDescent="0.5">
      <c r="F2387" s="16"/>
    </row>
    <row r="2388" spans="6:6" x14ac:dyDescent="0.5">
      <c r="F2388" s="16"/>
    </row>
    <row r="2389" spans="6:6" x14ac:dyDescent="0.5">
      <c r="F2389" s="16"/>
    </row>
    <row r="2390" spans="6:6" x14ac:dyDescent="0.5">
      <c r="F2390" s="16"/>
    </row>
    <row r="2391" spans="6:6" x14ac:dyDescent="0.5">
      <c r="F2391" s="16"/>
    </row>
    <row r="2392" spans="6:6" x14ac:dyDescent="0.5">
      <c r="F2392" s="16"/>
    </row>
    <row r="2393" spans="6:6" x14ac:dyDescent="0.5">
      <c r="F2393" s="16"/>
    </row>
    <row r="2394" spans="6:6" x14ac:dyDescent="0.5">
      <c r="F2394" s="16"/>
    </row>
    <row r="2395" spans="6:6" x14ac:dyDescent="0.5">
      <c r="F2395" s="16"/>
    </row>
    <row r="2396" spans="6:6" x14ac:dyDescent="0.5">
      <c r="F2396" s="16"/>
    </row>
    <row r="2397" spans="6:6" x14ac:dyDescent="0.5">
      <c r="F2397" s="16"/>
    </row>
    <row r="2398" spans="6:6" x14ac:dyDescent="0.5">
      <c r="F2398" s="16"/>
    </row>
    <row r="2399" spans="6:6" x14ac:dyDescent="0.5">
      <c r="F2399" s="16"/>
    </row>
    <row r="2400" spans="6:6" x14ac:dyDescent="0.5">
      <c r="F2400" s="16"/>
    </row>
    <row r="2401" spans="6:6" x14ac:dyDescent="0.5">
      <c r="F2401" s="16"/>
    </row>
    <row r="2402" spans="6:6" x14ac:dyDescent="0.5">
      <c r="F2402" s="16"/>
    </row>
    <row r="2403" spans="6:6" x14ac:dyDescent="0.5">
      <c r="F2403" s="16"/>
    </row>
    <row r="2404" spans="6:6" x14ac:dyDescent="0.5">
      <c r="F2404" s="16"/>
    </row>
    <row r="2405" spans="6:6" x14ac:dyDescent="0.5">
      <c r="F2405" s="16"/>
    </row>
    <row r="2406" spans="6:6" x14ac:dyDescent="0.5">
      <c r="F2406" s="16"/>
    </row>
    <row r="2407" spans="6:6" x14ac:dyDescent="0.5">
      <c r="F2407" s="16"/>
    </row>
    <row r="2408" spans="6:6" x14ac:dyDescent="0.5">
      <c r="F2408" s="16"/>
    </row>
    <row r="2409" spans="6:6" x14ac:dyDescent="0.5">
      <c r="F2409" s="16"/>
    </row>
    <row r="2410" spans="6:6" x14ac:dyDescent="0.5">
      <c r="F2410" s="16"/>
    </row>
    <row r="2411" spans="6:6" x14ac:dyDescent="0.5">
      <c r="F2411" s="16"/>
    </row>
    <row r="2412" spans="6:6" x14ac:dyDescent="0.5">
      <c r="F2412" s="16"/>
    </row>
    <row r="2413" spans="6:6" x14ac:dyDescent="0.5">
      <c r="F2413" s="16"/>
    </row>
    <row r="2414" spans="6:6" x14ac:dyDescent="0.5">
      <c r="F2414" s="16"/>
    </row>
    <row r="2415" spans="6:6" x14ac:dyDescent="0.5">
      <c r="F2415" s="16"/>
    </row>
    <row r="2416" spans="6:6" x14ac:dyDescent="0.5">
      <c r="F2416" s="16"/>
    </row>
    <row r="2417" spans="6:6" x14ac:dyDescent="0.5">
      <c r="F2417" s="16"/>
    </row>
    <row r="2418" spans="6:6" x14ac:dyDescent="0.5">
      <c r="F2418" s="16"/>
    </row>
    <row r="2419" spans="6:6" x14ac:dyDescent="0.5">
      <c r="F2419" s="16"/>
    </row>
    <row r="2420" spans="6:6" x14ac:dyDescent="0.5">
      <c r="F2420" s="16"/>
    </row>
    <row r="2421" spans="6:6" x14ac:dyDescent="0.5">
      <c r="F2421" s="16"/>
    </row>
    <row r="2422" spans="6:6" x14ac:dyDescent="0.5">
      <c r="F2422" s="16"/>
    </row>
    <row r="2423" spans="6:6" x14ac:dyDescent="0.5">
      <c r="F2423" s="16"/>
    </row>
    <row r="2424" spans="6:6" x14ac:dyDescent="0.5">
      <c r="F2424" s="16"/>
    </row>
    <row r="2425" spans="6:6" x14ac:dyDescent="0.5">
      <c r="F2425" s="16"/>
    </row>
    <row r="2426" spans="6:6" x14ac:dyDescent="0.5">
      <c r="F2426" s="16"/>
    </row>
    <row r="2427" spans="6:6" x14ac:dyDescent="0.5">
      <c r="F2427" s="16"/>
    </row>
    <row r="2428" spans="6:6" x14ac:dyDescent="0.5">
      <c r="F2428" s="16"/>
    </row>
    <row r="2429" spans="6:6" x14ac:dyDescent="0.5">
      <c r="F2429" s="16"/>
    </row>
    <row r="2430" spans="6:6" x14ac:dyDescent="0.5">
      <c r="F2430" s="16"/>
    </row>
    <row r="2431" spans="6:6" x14ac:dyDescent="0.5">
      <c r="F2431" s="16"/>
    </row>
    <row r="2432" spans="6:6" x14ac:dyDescent="0.5">
      <c r="F2432" s="16"/>
    </row>
    <row r="2433" spans="6:6" x14ac:dyDescent="0.5">
      <c r="F2433" s="16"/>
    </row>
    <row r="2434" spans="6:6" x14ac:dyDescent="0.5">
      <c r="F2434" s="16"/>
    </row>
    <row r="2435" spans="6:6" x14ac:dyDescent="0.5">
      <c r="F2435" s="16"/>
    </row>
    <row r="2436" spans="6:6" x14ac:dyDescent="0.5">
      <c r="F2436" s="16"/>
    </row>
    <row r="2437" spans="6:6" x14ac:dyDescent="0.5">
      <c r="F2437" s="16"/>
    </row>
    <row r="2438" spans="6:6" x14ac:dyDescent="0.5">
      <c r="F2438" s="16"/>
    </row>
    <row r="2439" spans="6:6" x14ac:dyDescent="0.5">
      <c r="F2439" s="16"/>
    </row>
    <row r="2440" spans="6:6" x14ac:dyDescent="0.5">
      <c r="F2440" s="16"/>
    </row>
    <row r="2441" spans="6:6" x14ac:dyDescent="0.5">
      <c r="F2441" s="16"/>
    </row>
    <row r="2442" spans="6:6" x14ac:dyDescent="0.5">
      <c r="F2442" s="16"/>
    </row>
    <row r="2443" spans="6:6" x14ac:dyDescent="0.5">
      <c r="F2443" s="16"/>
    </row>
    <row r="2444" spans="6:6" x14ac:dyDescent="0.5">
      <c r="F2444" s="16"/>
    </row>
    <row r="2445" spans="6:6" x14ac:dyDescent="0.5">
      <c r="F2445" s="16"/>
    </row>
    <row r="2446" spans="6:6" x14ac:dyDescent="0.5">
      <c r="F2446" s="16"/>
    </row>
    <row r="2447" spans="6:6" x14ac:dyDescent="0.5">
      <c r="F2447" s="16"/>
    </row>
    <row r="2448" spans="6:6" x14ac:dyDescent="0.5">
      <c r="F2448" s="16"/>
    </row>
    <row r="2449" spans="6:6" x14ac:dyDescent="0.5">
      <c r="F2449" s="16"/>
    </row>
    <row r="2450" spans="6:6" x14ac:dyDescent="0.5">
      <c r="F2450" s="16"/>
    </row>
    <row r="2451" spans="6:6" x14ac:dyDescent="0.5">
      <c r="F2451" s="16"/>
    </row>
    <row r="2452" spans="6:6" x14ac:dyDescent="0.5">
      <c r="F2452" s="16"/>
    </row>
    <row r="2453" spans="6:6" x14ac:dyDescent="0.5">
      <c r="F2453" s="16"/>
    </row>
    <row r="2454" spans="6:6" x14ac:dyDescent="0.5">
      <c r="F2454" s="16"/>
    </row>
    <row r="2455" spans="6:6" x14ac:dyDescent="0.5">
      <c r="F2455" s="16"/>
    </row>
    <row r="2456" spans="6:6" x14ac:dyDescent="0.5">
      <c r="F2456" s="16"/>
    </row>
    <row r="2457" spans="6:6" x14ac:dyDescent="0.5">
      <c r="F2457" s="16"/>
    </row>
    <row r="2458" spans="6:6" x14ac:dyDescent="0.5">
      <c r="F2458" s="16"/>
    </row>
    <row r="2459" spans="6:6" x14ac:dyDescent="0.5">
      <c r="F2459" s="16"/>
    </row>
    <row r="2460" spans="6:6" x14ac:dyDescent="0.5">
      <c r="F2460" s="16"/>
    </row>
    <row r="2461" spans="6:6" x14ac:dyDescent="0.5">
      <c r="F2461" s="16"/>
    </row>
    <row r="2462" spans="6:6" x14ac:dyDescent="0.5">
      <c r="F2462" s="16"/>
    </row>
    <row r="2463" spans="6:6" x14ac:dyDescent="0.5">
      <c r="F2463" s="16"/>
    </row>
    <row r="2464" spans="6:6" x14ac:dyDescent="0.5">
      <c r="F2464" s="16"/>
    </row>
    <row r="2465" spans="6:6" x14ac:dyDescent="0.5">
      <c r="F2465" s="16"/>
    </row>
    <row r="2466" spans="6:6" x14ac:dyDescent="0.5">
      <c r="F2466" s="16"/>
    </row>
    <row r="2467" spans="6:6" x14ac:dyDescent="0.5">
      <c r="F2467" s="16"/>
    </row>
    <row r="2468" spans="6:6" x14ac:dyDescent="0.5">
      <c r="F2468" s="16"/>
    </row>
    <row r="2469" spans="6:6" x14ac:dyDescent="0.5">
      <c r="F2469" s="16"/>
    </row>
    <row r="2470" spans="6:6" x14ac:dyDescent="0.5">
      <c r="F2470" s="16"/>
    </row>
    <row r="2471" spans="6:6" x14ac:dyDescent="0.5">
      <c r="F2471" s="16"/>
    </row>
    <row r="2472" spans="6:6" x14ac:dyDescent="0.5">
      <c r="F2472" s="16"/>
    </row>
    <row r="2473" spans="6:6" x14ac:dyDescent="0.5">
      <c r="F2473" s="16"/>
    </row>
    <row r="2474" spans="6:6" x14ac:dyDescent="0.5">
      <c r="F2474" s="16"/>
    </row>
    <row r="2475" spans="6:6" x14ac:dyDescent="0.5">
      <c r="F2475" s="16"/>
    </row>
    <row r="2476" spans="6:6" x14ac:dyDescent="0.5">
      <c r="F2476" s="16"/>
    </row>
    <row r="2477" spans="6:6" x14ac:dyDescent="0.5">
      <c r="F2477" s="16"/>
    </row>
    <row r="2478" spans="6:6" x14ac:dyDescent="0.5">
      <c r="F2478" s="16"/>
    </row>
    <row r="2479" spans="6:6" x14ac:dyDescent="0.5">
      <c r="F2479" s="16"/>
    </row>
    <row r="2480" spans="6:6" x14ac:dyDescent="0.5">
      <c r="F2480" s="16"/>
    </row>
    <row r="2481" spans="6:6" x14ac:dyDescent="0.5">
      <c r="F2481" s="16"/>
    </row>
    <row r="2482" spans="6:6" x14ac:dyDescent="0.5">
      <c r="F2482" s="16"/>
    </row>
    <row r="2483" spans="6:6" x14ac:dyDescent="0.5">
      <c r="F2483" s="16"/>
    </row>
    <row r="2484" spans="6:6" x14ac:dyDescent="0.5">
      <c r="F2484" s="16"/>
    </row>
    <row r="2485" spans="6:6" x14ac:dyDescent="0.5">
      <c r="F2485" s="16"/>
    </row>
    <row r="2486" spans="6:6" x14ac:dyDescent="0.5">
      <c r="F2486" s="16"/>
    </row>
    <row r="2487" spans="6:6" x14ac:dyDescent="0.5">
      <c r="F2487" s="16"/>
    </row>
    <row r="2488" spans="6:6" x14ac:dyDescent="0.5">
      <c r="F2488" s="16"/>
    </row>
    <row r="2489" spans="6:6" x14ac:dyDescent="0.5">
      <c r="F2489" s="16"/>
    </row>
    <row r="2490" spans="6:6" x14ac:dyDescent="0.5">
      <c r="F2490" s="16"/>
    </row>
    <row r="2491" spans="6:6" x14ac:dyDescent="0.5">
      <c r="F2491" s="16"/>
    </row>
    <row r="2492" spans="6:6" x14ac:dyDescent="0.5">
      <c r="F2492" s="16"/>
    </row>
    <row r="2493" spans="6:6" x14ac:dyDescent="0.5">
      <c r="F2493" s="16"/>
    </row>
    <row r="2494" spans="6:6" x14ac:dyDescent="0.5">
      <c r="F2494" s="16"/>
    </row>
    <row r="2495" spans="6:6" x14ac:dyDescent="0.5">
      <c r="F2495" s="16"/>
    </row>
    <row r="2496" spans="6:6" x14ac:dyDescent="0.5">
      <c r="F2496" s="16"/>
    </row>
    <row r="2497" spans="6:6" x14ac:dyDescent="0.5">
      <c r="F2497" s="16"/>
    </row>
    <row r="2498" spans="6:6" x14ac:dyDescent="0.5">
      <c r="F2498" s="16"/>
    </row>
    <row r="2499" spans="6:6" x14ac:dyDescent="0.5">
      <c r="F2499" s="16"/>
    </row>
    <row r="2500" spans="6:6" x14ac:dyDescent="0.5">
      <c r="F2500" s="16"/>
    </row>
    <row r="2501" spans="6:6" x14ac:dyDescent="0.5">
      <c r="F2501" s="16"/>
    </row>
    <row r="2502" spans="6:6" x14ac:dyDescent="0.5">
      <c r="F2502" s="16"/>
    </row>
    <row r="2503" spans="6:6" x14ac:dyDescent="0.5">
      <c r="F2503" s="16"/>
    </row>
    <row r="2504" spans="6:6" x14ac:dyDescent="0.5">
      <c r="F2504" s="16"/>
    </row>
    <row r="2505" spans="6:6" x14ac:dyDescent="0.5">
      <c r="F2505" s="16"/>
    </row>
    <row r="2506" spans="6:6" x14ac:dyDescent="0.5">
      <c r="F2506" s="16"/>
    </row>
    <row r="2507" spans="6:6" x14ac:dyDescent="0.5">
      <c r="F2507" s="16"/>
    </row>
    <row r="2508" spans="6:6" x14ac:dyDescent="0.5">
      <c r="F2508" s="16"/>
    </row>
    <row r="2509" spans="6:6" x14ac:dyDescent="0.5">
      <c r="F2509" s="16"/>
    </row>
    <row r="2510" spans="6:6" x14ac:dyDescent="0.5">
      <c r="F2510" s="16"/>
    </row>
    <row r="2511" spans="6:6" x14ac:dyDescent="0.5">
      <c r="F2511" s="16"/>
    </row>
    <row r="2512" spans="6:6" x14ac:dyDescent="0.5">
      <c r="F2512" s="16"/>
    </row>
    <row r="2513" spans="6:6" x14ac:dyDescent="0.5">
      <c r="F2513" s="16"/>
    </row>
    <row r="2514" spans="6:6" x14ac:dyDescent="0.5">
      <c r="F2514" s="16"/>
    </row>
    <row r="2515" spans="6:6" x14ac:dyDescent="0.5">
      <c r="F2515" s="16"/>
    </row>
    <row r="2516" spans="6:6" x14ac:dyDescent="0.5">
      <c r="F2516" s="16"/>
    </row>
    <row r="2517" spans="6:6" x14ac:dyDescent="0.5">
      <c r="F2517" s="16"/>
    </row>
    <row r="2518" spans="6:6" x14ac:dyDescent="0.5">
      <c r="F2518" s="16"/>
    </row>
    <row r="2519" spans="6:6" x14ac:dyDescent="0.5">
      <c r="F2519" s="16"/>
    </row>
    <row r="2520" spans="6:6" x14ac:dyDescent="0.5">
      <c r="F2520" s="16"/>
    </row>
    <row r="2521" spans="6:6" x14ac:dyDescent="0.5">
      <c r="F2521" s="16"/>
    </row>
    <row r="2522" spans="6:6" x14ac:dyDescent="0.5">
      <c r="F2522" s="16"/>
    </row>
    <row r="2523" spans="6:6" x14ac:dyDescent="0.5">
      <c r="F2523" s="16"/>
    </row>
    <row r="2524" spans="6:6" x14ac:dyDescent="0.5">
      <c r="F2524" s="16"/>
    </row>
    <row r="2525" spans="6:6" x14ac:dyDescent="0.5">
      <c r="F2525" s="16"/>
    </row>
    <row r="2526" spans="6:6" x14ac:dyDescent="0.5">
      <c r="F2526" s="16"/>
    </row>
    <row r="2527" spans="6:6" x14ac:dyDescent="0.5">
      <c r="F2527" s="16"/>
    </row>
    <row r="2528" spans="6:6" x14ac:dyDescent="0.5">
      <c r="F2528" s="16"/>
    </row>
    <row r="2529" spans="6:6" x14ac:dyDescent="0.5">
      <c r="F2529" s="16"/>
    </row>
    <row r="2530" spans="6:6" x14ac:dyDescent="0.5">
      <c r="F2530" s="16"/>
    </row>
    <row r="2531" spans="6:6" x14ac:dyDescent="0.5">
      <c r="F2531" s="16"/>
    </row>
    <row r="2532" spans="6:6" x14ac:dyDescent="0.5">
      <c r="F2532" s="16"/>
    </row>
    <row r="2533" spans="6:6" x14ac:dyDescent="0.5">
      <c r="F2533" s="16"/>
    </row>
    <row r="2534" spans="6:6" x14ac:dyDescent="0.5">
      <c r="F2534" s="16"/>
    </row>
    <row r="2535" spans="6:6" x14ac:dyDescent="0.5">
      <c r="F2535" s="16"/>
    </row>
    <row r="2536" spans="6:6" x14ac:dyDescent="0.5">
      <c r="F2536" s="16"/>
    </row>
    <row r="2537" spans="6:6" x14ac:dyDescent="0.5">
      <c r="F2537" s="16"/>
    </row>
    <row r="2538" spans="6:6" x14ac:dyDescent="0.5">
      <c r="F2538" s="16"/>
    </row>
    <row r="2539" spans="6:6" x14ac:dyDescent="0.5">
      <c r="F2539" s="16"/>
    </row>
    <row r="2540" spans="6:6" x14ac:dyDescent="0.5">
      <c r="F2540" s="16"/>
    </row>
    <row r="2541" spans="6:6" x14ac:dyDescent="0.5">
      <c r="F2541" s="16"/>
    </row>
    <row r="2542" spans="6:6" x14ac:dyDescent="0.5">
      <c r="F2542" s="16"/>
    </row>
    <row r="2543" spans="6:6" x14ac:dyDescent="0.5">
      <c r="F2543" s="16"/>
    </row>
    <row r="2544" spans="6:6" x14ac:dyDescent="0.5">
      <c r="F2544" s="16"/>
    </row>
    <row r="2545" spans="6:6" x14ac:dyDescent="0.5">
      <c r="F2545" s="16"/>
    </row>
    <row r="2546" spans="6:6" x14ac:dyDescent="0.5">
      <c r="F2546" s="16"/>
    </row>
    <row r="2547" spans="6:6" x14ac:dyDescent="0.5">
      <c r="F2547" s="16"/>
    </row>
    <row r="2548" spans="6:6" x14ac:dyDescent="0.5">
      <c r="F2548" s="16"/>
    </row>
    <row r="2549" spans="6:6" x14ac:dyDescent="0.5">
      <c r="F2549" s="16"/>
    </row>
    <row r="2550" spans="6:6" x14ac:dyDescent="0.5">
      <c r="F2550" s="16"/>
    </row>
    <row r="2551" spans="6:6" x14ac:dyDescent="0.5">
      <c r="F2551" s="16"/>
    </row>
    <row r="2552" spans="6:6" x14ac:dyDescent="0.5">
      <c r="F2552" s="16"/>
    </row>
    <row r="2553" spans="6:6" x14ac:dyDescent="0.5">
      <c r="F2553" s="16"/>
    </row>
    <row r="2554" spans="6:6" x14ac:dyDescent="0.5">
      <c r="F2554" s="16"/>
    </row>
    <row r="2555" spans="6:6" x14ac:dyDescent="0.5">
      <c r="F2555" s="16"/>
    </row>
    <row r="2556" spans="6:6" x14ac:dyDescent="0.5">
      <c r="F2556" s="16"/>
    </row>
    <row r="2557" spans="6:6" x14ac:dyDescent="0.5">
      <c r="F2557" s="16"/>
    </row>
    <row r="2558" spans="6:6" x14ac:dyDescent="0.5">
      <c r="F2558" s="16"/>
    </row>
    <row r="2559" spans="6:6" x14ac:dyDescent="0.5">
      <c r="F2559" s="16"/>
    </row>
    <row r="2560" spans="6:6" x14ac:dyDescent="0.5">
      <c r="F2560" s="16"/>
    </row>
    <row r="2561" spans="6:6" x14ac:dyDescent="0.5">
      <c r="F2561" s="16"/>
    </row>
    <row r="2562" spans="6:6" x14ac:dyDescent="0.5">
      <c r="F2562" s="16"/>
    </row>
    <row r="2563" spans="6:6" x14ac:dyDescent="0.5">
      <c r="F2563" s="16"/>
    </row>
    <row r="2564" spans="6:6" x14ac:dyDescent="0.5">
      <c r="F2564" s="16"/>
    </row>
    <row r="2565" spans="6:6" x14ac:dyDescent="0.5">
      <c r="F2565" s="16"/>
    </row>
    <row r="2566" spans="6:6" x14ac:dyDescent="0.5">
      <c r="F2566" s="16"/>
    </row>
    <row r="2567" spans="6:6" x14ac:dyDescent="0.5">
      <c r="F2567" s="16"/>
    </row>
    <row r="2568" spans="6:6" x14ac:dyDescent="0.5">
      <c r="F2568" s="16"/>
    </row>
    <row r="2569" spans="6:6" x14ac:dyDescent="0.5">
      <c r="F2569" s="16"/>
    </row>
    <row r="2570" spans="6:6" x14ac:dyDescent="0.5">
      <c r="F2570" s="16"/>
    </row>
    <row r="2571" spans="6:6" x14ac:dyDescent="0.5">
      <c r="F2571" s="16"/>
    </row>
    <row r="2572" spans="6:6" x14ac:dyDescent="0.5">
      <c r="F2572" s="16"/>
    </row>
    <row r="2573" spans="6:6" x14ac:dyDescent="0.5">
      <c r="F2573" s="16"/>
    </row>
    <row r="2574" spans="6:6" x14ac:dyDescent="0.5">
      <c r="F2574" s="16"/>
    </row>
    <row r="2575" spans="6:6" x14ac:dyDescent="0.5">
      <c r="F2575" s="16"/>
    </row>
    <row r="2576" spans="6:6" x14ac:dyDescent="0.5">
      <c r="F2576" s="16"/>
    </row>
    <row r="2577" spans="6:6" x14ac:dyDescent="0.5">
      <c r="F2577" s="16"/>
    </row>
    <row r="2578" spans="6:6" x14ac:dyDescent="0.5">
      <c r="F2578" s="16"/>
    </row>
    <row r="2579" spans="6:6" x14ac:dyDescent="0.5">
      <c r="F2579" s="16"/>
    </row>
    <row r="2580" spans="6:6" x14ac:dyDescent="0.5">
      <c r="F2580" s="16"/>
    </row>
    <row r="2581" spans="6:6" x14ac:dyDescent="0.5">
      <c r="F2581" s="16"/>
    </row>
    <row r="2582" spans="6:6" x14ac:dyDescent="0.5">
      <c r="F2582" s="16"/>
    </row>
    <row r="2583" spans="6:6" x14ac:dyDescent="0.5">
      <c r="F2583" s="16"/>
    </row>
    <row r="2584" spans="6:6" x14ac:dyDescent="0.5">
      <c r="F2584" s="16"/>
    </row>
    <row r="2585" spans="6:6" x14ac:dyDescent="0.5">
      <c r="F2585" s="16"/>
    </row>
    <row r="2586" spans="6:6" x14ac:dyDescent="0.5">
      <c r="F2586" s="16"/>
    </row>
    <row r="2587" spans="6:6" x14ac:dyDescent="0.5">
      <c r="F2587" s="16"/>
    </row>
    <row r="2588" spans="6:6" x14ac:dyDescent="0.5">
      <c r="F2588" s="16"/>
    </row>
    <row r="2589" spans="6:6" x14ac:dyDescent="0.5">
      <c r="F2589" s="16"/>
    </row>
    <row r="2590" spans="6:6" x14ac:dyDescent="0.5">
      <c r="F2590" s="16"/>
    </row>
    <row r="2591" spans="6:6" x14ac:dyDescent="0.5">
      <c r="F2591" s="16"/>
    </row>
    <row r="2592" spans="6:6" x14ac:dyDescent="0.5">
      <c r="F2592" s="16"/>
    </row>
    <row r="2593" spans="6:6" x14ac:dyDescent="0.5">
      <c r="F2593" s="16"/>
    </row>
    <row r="2594" spans="6:6" x14ac:dyDescent="0.5">
      <c r="F2594" s="16"/>
    </row>
    <row r="2595" spans="6:6" x14ac:dyDescent="0.5">
      <c r="F2595" s="16"/>
    </row>
    <row r="2596" spans="6:6" x14ac:dyDescent="0.5">
      <c r="F2596" s="16"/>
    </row>
    <row r="2597" spans="6:6" x14ac:dyDescent="0.5">
      <c r="F2597" s="16"/>
    </row>
    <row r="2598" spans="6:6" x14ac:dyDescent="0.5">
      <c r="F2598" s="16"/>
    </row>
    <row r="2599" spans="6:6" x14ac:dyDescent="0.5">
      <c r="F2599" s="16"/>
    </row>
    <row r="2600" spans="6:6" x14ac:dyDescent="0.5">
      <c r="F2600" s="16"/>
    </row>
    <row r="2601" spans="6:6" x14ac:dyDescent="0.5">
      <c r="F2601" s="16"/>
    </row>
    <row r="2602" spans="6:6" x14ac:dyDescent="0.5">
      <c r="F2602" s="16"/>
    </row>
    <row r="2603" spans="6:6" x14ac:dyDescent="0.5">
      <c r="F2603" s="16"/>
    </row>
    <row r="2604" spans="6:6" x14ac:dyDescent="0.5">
      <c r="F2604" s="16"/>
    </row>
    <row r="2605" spans="6:6" x14ac:dyDescent="0.5">
      <c r="F2605" s="16"/>
    </row>
    <row r="2606" spans="6:6" x14ac:dyDescent="0.5">
      <c r="F2606" s="16"/>
    </row>
    <row r="2607" spans="6:6" x14ac:dyDescent="0.5">
      <c r="F2607" s="16"/>
    </row>
    <row r="2608" spans="6:6" x14ac:dyDescent="0.5">
      <c r="F2608" s="16"/>
    </row>
    <row r="2609" spans="6:6" x14ac:dyDescent="0.5">
      <c r="F2609" s="16"/>
    </row>
    <row r="2610" spans="6:6" x14ac:dyDescent="0.5">
      <c r="F2610" s="16"/>
    </row>
    <row r="2611" spans="6:6" x14ac:dyDescent="0.5">
      <c r="F2611" s="16"/>
    </row>
    <row r="2612" spans="6:6" x14ac:dyDescent="0.5">
      <c r="F2612" s="16"/>
    </row>
    <row r="2613" spans="6:6" x14ac:dyDescent="0.5">
      <c r="F2613" s="16"/>
    </row>
    <row r="2614" spans="6:6" x14ac:dyDescent="0.5">
      <c r="F2614" s="16"/>
    </row>
    <row r="2615" spans="6:6" x14ac:dyDescent="0.5">
      <c r="F2615" s="16"/>
    </row>
    <row r="2616" spans="6:6" x14ac:dyDescent="0.5">
      <c r="F2616" s="16"/>
    </row>
    <row r="2617" spans="6:6" x14ac:dyDescent="0.5">
      <c r="F2617" s="16"/>
    </row>
    <row r="2618" spans="6:6" x14ac:dyDescent="0.5">
      <c r="F2618" s="16"/>
    </row>
    <row r="2619" spans="6:6" x14ac:dyDescent="0.5">
      <c r="F2619" s="16"/>
    </row>
    <row r="2620" spans="6:6" x14ac:dyDescent="0.5">
      <c r="F2620" s="16"/>
    </row>
    <row r="2621" spans="6:6" x14ac:dyDescent="0.5">
      <c r="F2621" s="16"/>
    </row>
    <row r="2622" spans="6:6" x14ac:dyDescent="0.5">
      <c r="F2622" s="16"/>
    </row>
    <row r="2623" spans="6:6" x14ac:dyDescent="0.5">
      <c r="F2623" s="16"/>
    </row>
    <row r="2624" spans="6:6" x14ac:dyDescent="0.5">
      <c r="F2624" s="16"/>
    </row>
    <row r="2625" spans="6:6" x14ac:dyDescent="0.5">
      <c r="F2625" s="16"/>
    </row>
    <row r="2626" spans="6:6" x14ac:dyDescent="0.5">
      <c r="F2626" s="16"/>
    </row>
    <row r="2627" spans="6:6" x14ac:dyDescent="0.5">
      <c r="F2627" s="16"/>
    </row>
    <row r="2628" spans="6:6" x14ac:dyDescent="0.5">
      <c r="F2628" s="16"/>
    </row>
    <row r="2629" spans="6:6" x14ac:dyDescent="0.5">
      <c r="F2629" s="16"/>
    </row>
    <row r="2630" spans="6:6" x14ac:dyDescent="0.5">
      <c r="F2630" s="16"/>
    </row>
    <row r="2631" spans="6:6" x14ac:dyDescent="0.5">
      <c r="F2631" s="16"/>
    </row>
    <row r="2632" spans="6:6" x14ac:dyDescent="0.5">
      <c r="F2632" s="16"/>
    </row>
    <row r="2633" spans="6:6" x14ac:dyDescent="0.5">
      <c r="F2633" s="16"/>
    </row>
    <row r="2634" spans="6:6" x14ac:dyDescent="0.5">
      <c r="F2634" s="16"/>
    </row>
    <row r="2635" spans="6:6" x14ac:dyDescent="0.5">
      <c r="F2635" s="16"/>
    </row>
    <row r="2636" spans="6:6" x14ac:dyDescent="0.5">
      <c r="F2636" s="16"/>
    </row>
    <row r="2637" spans="6:6" x14ac:dyDescent="0.5">
      <c r="F2637" s="16"/>
    </row>
    <row r="2638" spans="6:6" x14ac:dyDescent="0.5">
      <c r="F2638" s="16"/>
    </row>
    <row r="2639" spans="6:6" x14ac:dyDescent="0.5">
      <c r="F2639" s="16"/>
    </row>
    <row r="2640" spans="6:6" x14ac:dyDescent="0.5">
      <c r="F2640" s="16"/>
    </row>
    <row r="2641" spans="6:6" x14ac:dyDescent="0.5">
      <c r="F2641" s="16"/>
    </row>
    <row r="2642" spans="6:6" x14ac:dyDescent="0.5">
      <c r="F2642" s="16"/>
    </row>
    <row r="2643" spans="6:6" x14ac:dyDescent="0.5">
      <c r="F2643" s="16"/>
    </row>
    <row r="2644" spans="6:6" x14ac:dyDescent="0.5">
      <c r="F2644" s="16"/>
    </row>
    <row r="2645" spans="6:6" x14ac:dyDescent="0.5">
      <c r="F2645" s="16"/>
    </row>
    <row r="2646" spans="6:6" x14ac:dyDescent="0.5">
      <c r="F2646" s="16"/>
    </row>
    <row r="2647" spans="6:6" x14ac:dyDescent="0.5">
      <c r="F2647" s="16"/>
    </row>
    <row r="2648" spans="6:6" x14ac:dyDescent="0.5">
      <c r="F2648" s="16"/>
    </row>
    <row r="2649" spans="6:6" x14ac:dyDescent="0.5">
      <c r="F2649" s="16"/>
    </row>
    <row r="2650" spans="6:6" x14ac:dyDescent="0.5">
      <c r="F2650" s="16"/>
    </row>
    <row r="2651" spans="6:6" x14ac:dyDescent="0.5">
      <c r="F2651" s="16"/>
    </row>
    <row r="2652" spans="6:6" x14ac:dyDescent="0.5">
      <c r="F2652" s="16"/>
    </row>
    <row r="2653" spans="6:6" x14ac:dyDescent="0.5">
      <c r="F2653" s="16"/>
    </row>
    <row r="2654" spans="6:6" x14ac:dyDescent="0.5">
      <c r="F2654" s="16"/>
    </row>
    <row r="2655" spans="6:6" x14ac:dyDescent="0.5">
      <c r="F2655" s="16"/>
    </row>
    <row r="2656" spans="6:6" x14ac:dyDescent="0.5">
      <c r="F2656" s="16"/>
    </row>
    <row r="2657" spans="6:6" x14ac:dyDescent="0.5">
      <c r="F2657" s="16"/>
    </row>
    <row r="2658" spans="6:6" x14ac:dyDescent="0.5">
      <c r="F2658" s="16"/>
    </row>
    <row r="2659" spans="6:6" x14ac:dyDescent="0.5">
      <c r="F2659" s="16"/>
    </row>
    <row r="2660" spans="6:6" x14ac:dyDescent="0.5">
      <c r="F2660" s="16"/>
    </row>
    <row r="2661" spans="6:6" x14ac:dyDescent="0.5">
      <c r="F2661" s="16"/>
    </row>
    <row r="2662" spans="6:6" x14ac:dyDescent="0.5">
      <c r="F2662" s="16"/>
    </row>
    <row r="2663" spans="6:6" x14ac:dyDescent="0.5">
      <c r="F2663" s="16"/>
    </row>
    <row r="2664" spans="6:6" x14ac:dyDescent="0.5">
      <c r="F2664" s="16"/>
    </row>
    <row r="2665" spans="6:6" x14ac:dyDescent="0.5">
      <c r="F2665" s="16"/>
    </row>
    <row r="2666" spans="6:6" x14ac:dyDescent="0.5">
      <c r="F2666" s="16"/>
    </row>
    <row r="2667" spans="6:6" x14ac:dyDescent="0.5">
      <c r="F2667" s="16"/>
    </row>
    <row r="2668" spans="6:6" x14ac:dyDescent="0.5">
      <c r="F2668" s="16"/>
    </row>
    <row r="2669" spans="6:6" x14ac:dyDescent="0.5">
      <c r="F2669" s="16"/>
    </row>
    <row r="2670" spans="6:6" x14ac:dyDescent="0.5">
      <c r="F2670" s="16"/>
    </row>
    <row r="2671" spans="6:6" x14ac:dyDescent="0.5">
      <c r="F2671" s="16"/>
    </row>
    <row r="2672" spans="6:6" x14ac:dyDescent="0.5">
      <c r="F2672" s="16"/>
    </row>
    <row r="2673" spans="6:6" x14ac:dyDescent="0.5">
      <c r="F2673" s="16"/>
    </row>
    <row r="2674" spans="6:6" x14ac:dyDescent="0.5">
      <c r="F2674" s="16"/>
    </row>
    <row r="2675" spans="6:6" x14ac:dyDescent="0.5">
      <c r="F2675" s="16"/>
    </row>
    <row r="2676" spans="6:6" x14ac:dyDescent="0.5">
      <c r="F2676" s="16"/>
    </row>
    <row r="2677" spans="6:6" x14ac:dyDescent="0.5">
      <c r="F2677" s="16"/>
    </row>
    <row r="2678" spans="6:6" x14ac:dyDescent="0.5">
      <c r="F2678" s="16"/>
    </row>
    <row r="2679" spans="6:6" x14ac:dyDescent="0.5">
      <c r="F2679" s="16"/>
    </row>
    <row r="2680" spans="6:6" x14ac:dyDescent="0.5">
      <c r="F2680" s="16"/>
    </row>
    <row r="2681" spans="6:6" x14ac:dyDescent="0.5">
      <c r="F2681" s="16"/>
    </row>
    <row r="2682" spans="6:6" x14ac:dyDescent="0.5">
      <c r="F2682" s="16"/>
    </row>
    <row r="2683" spans="6:6" x14ac:dyDescent="0.5">
      <c r="F2683" s="16"/>
    </row>
    <row r="2684" spans="6:6" x14ac:dyDescent="0.5">
      <c r="F2684" s="16"/>
    </row>
    <row r="2685" spans="6:6" x14ac:dyDescent="0.5">
      <c r="F2685" s="16"/>
    </row>
    <row r="2686" spans="6:6" x14ac:dyDescent="0.5">
      <c r="F2686" s="16"/>
    </row>
    <row r="2687" spans="6:6" x14ac:dyDescent="0.5">
      <c r="F2687" s="16"/>
    </row>
    <row r="2688" spans="6:6" x14ac:dyDescent="0.5">
      <c r="F2688" s="16"/>
    </row>
    <row r="2689" spans="6:6" x14ac:dyDescent="0.5">
      <c r="F2689" s="16"/>
    </row>
    <row r="2690" spans="6:6" x14ac:dyDescent="0.5">
      <c r="F2690" s="16"/>
    </row>
    <row r="2691" spans="6:6" x14ac:dyDescent="0.5">
      <c r="F2691" s="16"/>
    </row>
    <row r="2692" spans="6:6" x14ac:dyDescent="0.5">
      <c r="F2692" s="16"/>
    </row>
    <row r="2693" spans="6:6" x14ac:dyDescent="0.5">
      <c r="F2693" s="16"/>
    </row>
    <row r="2694" spans="6:6" x14ac:dyDescent="0.5">
      <c r="F2694" s="16"/>
    </row>
    <row r="2695" spans="6:6" x14ac:dyDescent="0.5">
      <c r="F2695" s="16"/>
    </row>
    <row r="2696" spans="6:6" x14ac:dyDescent="0.5">
      <c r="F2696" s="16"/>
    </row>
    <row r="2697" spans="6:6" x14ac:dyDescent="0.5">
      <c r="F2697" s="16"/>
    </row>
    <row r="2698" spans="6:6" x14ac:dyDescent="0.5">
      <c r="F2698" s="16"/>
    </row>
    <row r="2699" spans="6:6" x14ac:dyDescent="0.5">
      <c r="F2699" s="16"/>
    </row>
    <row r="2700" spans="6:6" x14ac:dyDescent="0.5">
      <c r="F2700" s="16"/>
    </row>
    <row r="2701" spans="6:6" x14ac:dyDescent="0.5">
      <c r="F2701" s="16"/>
    </row>
    <row r="2702" spans="6:6" x14ac:dyDescent="0.5">
      <c r="F2702" s="16"/>
    </row>
    <row r="2703" spans="6:6" x14ac:dyDescent="0.5">
      <c r="F2703" s="16"/>
    </row>
    <row r="2704" spans="6:6" x14ac:dyDescent="0.5">
      <c r="F2704" s="16"/>
    </row>
    <row r="2705" spans="6:6" x14ac:dyDescent="0.5">
      <c r="F2705" s="16"/>
    </row>
    <row r="2706" spans="6:6" x14ac:dyDescent="0.5">
      <c r="F2706" s="16"/>
    </row>
    <row r="2707" spans="6:6" x14ac:dyDescent="0.5">
      <c r="F2707" s="16"/>
    </row>
    <row r="2708" spans="6:6" x14ac:dyDescent="0.5">
      <c r="F2708" s="16"/>
    </row>
    <row r="2709" spans="6:6" x14ac:dyDescent="0.5">
      <c r="F2709" s="16"/>
    </row>
    <row r="2710" spans="6:6" x14ac:dyDescent="0.5">
      <c r="F2710" s="16"/>
    </row>
    <row r="2711" spans="6:6" x14ac:dyDescent="0.5">
      <c r="F2711" s="16"/>
    </row>
    <row r="2712" spans="6:6" x14ac:dyDescent="0.5">
      <c r="F2712" s="16"/>
    </row>
    <row r="2713" spans="6:6" x14ac:dyDescent="0.5">
      <c r="F2713" s="16"/>
    </row>
    <row r="2714" spans="6:6" x14ac:dyDescent="0.5">
      <c r="F2714" s="16"/>
    </row>
    <row r="2715" spans="6:6" x14ac:dyDescent="0.5">
      <c r="F2715" s="16"/>
    </row>
    <row r="2716" spans="6:6" x14ac:dyDescent="0.5">
      <c r="F2716" s="16"/>
    </row>
    <row r="2717" spans="6:6" x14ac:dyDescent="0.5">
      <c r="F2717" s="16"/>
    </row>
    <row r="2718" spans="6:6" x14ac:dyDescent="0.5">
      <c r="F2718" s="16"/>
    </row>
    <row r="2719" spans="6:6" x14ac:dyDescent="0.5">
      <c r="F2719" s="16"/>
    </row>
    <row r="2720" spans="6:6" x14ac:dyDescent="0.5">
      <c r="F2720" s="16"/>
    </row>
    <row r="2721" spans="6:6" x14ac:dyDescent="0.5">
      <c r="F2721" s="16"/>
    </row>
    <row r="2722" spans="6:6" x14ac:dyDescent="0.5">
      <c r="F2722" s="16"/>
    </row>
    <row r="2723" spans="6:6" x14ac:dyDescent="0.5">
      <c r="F2723" s="16"/>
    </row>
    <row r="2724" spans="6:6" x14ac:dyDescent="0.5">
      <c r="F2724" s="16"/>
    </row>
    <row r="2725" spans="6:6" x14ac:dyDescent="0.5">
      <c r="F2725" s="16"/>
    </row>
    <row r="2726" spans="6:6" x14ac:dyDescent="0.5">
      <c r="F2726" s="16"/>
    </row>
    <row r="2727" spans="6:6" x14ac:dyDescent="0.5">
      <c r="F2727" s="16"/>
    </row>
    <row r="2728" spans="6:6" x14ac:dyDescent="0.5">
      <c r="F2728" s="16"/>
    </row>
    <row r="2729" spans="6:6" x14ac:dyDescent="0.5">
      <c r="F2729" s="16"/>
    </row>
    <row r="2730" spans="6:6" x14ac:dyDescent="0.5">
      <c r="F2730" s="16"/>
    </row>
    <row r="2731" spans="6:6" x14ac:dyDescent="0.5">
      <c r="F2731" s="16"/>
    </row>
    <row r="2732" spans="6:6" x14ac:dyDescent="0.5">
      <c r="F2732" s="16"/>
    </row>
    <row r="2733" spans="6:6" x14ac:dyDescent="0.5">
      <c r="F2733" s="16"/>
    </row>
    <row r="2734" spans="6:6" x14ac:dyDescent="0.5">
      <c r="F2734" s="16"/>
    </row>
    <row r="2735" spans="6:6" x14ac:dyDescent="0.5">
      <c r="F2735" s="16"/>
    </row>
    <row r="2736" spans="6:6" x14ac:dyDescent="0.5">
      <c r="F2736" s="16"/>
    </row>
    <row r="2737" spans="6:6" x14ac:dyDescent="0.5">
      <c r="F2737" s="16"/>
    </row>
    <row r="2738" spans="6:6" x14ac:dyDescent="0.5">
      <c r="F2738" s="16"/>
    </row>
    <row r="2739" spans="6:6" x14ac:dyDescent="0.5">
      <c r="F2739" s="16"/>
    </row>
    <row r="2740" spans="6:6" x14ac:dyDescent="0.5">
      <c r="F2740" s="16"/>
    </row>
    <row r="2741" spans="6:6" x14ac:dyDescent="0.5">
      <c r="F2741" s="16"/>
    </row>
    <row r="2742" spans="6:6" x14ac:dyDescent="0.5">
      <c r="F2742" s="16"/>
    </row>
    <row r="2743" spans="6:6" x14ac:dyDescent="0.5">
      <c r="F2743" s="16"/>
    </row>
    <row r="2744" spans="6:6" x14ac:dyDescent="0.5">
      <c r="F2744" s="16"/>
    </row>
    <row r="2745" spans="6:6" x14ac:dyDescent="0.5">
      <c r="F2745" s="16"/>
    </row>
    <row r="2746" spans="6:6" x14ac:dyDescent="0.5">
      <c r="F2746" s="16"/>
    </row>
    <row r="2747" spans="6:6" x14ac:dyDescent="0.5">
      <c r="F2747" s="16"/>
    </row>
    <row r="2748" spans="6:6" x14ac:dyDescent="0.5">
      <c r="F2748" s="16"/>
    </row>
    <row r="2749" spans="6:6" x14ac:dyDescent="0.5">
      <c r="F2749" s="16"/>
    </row>
    <row r="2750" spans="6:6" x14ac:dyDescent="0.5">
      <c r="F2750" s="16"/>
    </row>
    <row r="2751" spans="6:6" x14ac:dyDescent="0.5">
      <c r="F2751" s="16"/>
    </row>
    <row r="2752" spans="6:6" x14ac:dyDescent="0.5">
      <c r="F2752" s="16"/>
    </row>
    <row r="2753" spans="6:6" x14ac:dyDescent="0.5">
      <c r="F2753" s="16"/>
    </row>
    <row r="2754" spans="6:6" x14ac:dyDescent="0.5">
      <c r="F2754" s="16"/>
    </row>
    <row r="2755" spans="6:6" x14ac:dyDescent="0.5">
      <c r="F2755" s="16"/>
    </row>
    <row r="2756" spans="6:6" x14ac:dyDescent="0.5">
      <c r="F2756" s="16"/>
    </row>
    <row r="2757" spans="6:6" x14ac:dyDescent="0.5">
      <c r="F2757" s="16"/>
    </row>
    <row r="2758" spans="6:6" x14ac:dyDescent="0.5">
      <c r="F2758" s="16"/>
    </row>
    <row r="2759" spans="6:6" x14ac:dyDescent="0.5">
      <c r="F2759" s="16"/>
    </row>
    <row r="2760" spans="6:6" x14ac:dyDescent="0.5">
      <c r="F2760" s="16"/>
    </row>
    <row r="2761" spans="6:6" x14ac:dyDescent="0.5">
      <c r="F2761" s="16"/>
    </row>
    <row r="2762" spans="6:6" x14ac:dyDescent="0.5">
      <c r="F2762" s="16"/>
    </row>
    <row r="2763" spans="6:6" x14ac:dyDescent="0.5">
      <c r="F2763" s="16"/>
    </row>
    <row r="2764" spans="6:6" x14ac:dyDescent="0.5">
      <c r="F2764" s="16"/>
    </row>
    <row r="2765" spans="6:6" x14ac:dyDescent="0.5">
      <c r="F2765" s="16"/>
    </row>
    <row r="2766" spans="6:6" x14ac:dyDescent="0.5">
      <c r="F2766" s="16"/>
    </row>
    <row r="2767" spans="6:6" x14ac:dyDescent="0.5">
      <c r="F2767" s="16"/>
    </row>
    <row r="2768" spans="6:6" x14ac:dyDescent="0.5">
      <c r="F2768" s="16"/>
    </row>
    <row r="2769" spans="6:6" x14ac:dyDescent="0.5">
      <c r="F2769" s="16"/>
    </row>
    <row r="2770" spans="6:6" x14ac:dyDescent="0.5">
      <c r="F2770" s="16"/>
    </row>
    <row r="2771" spans="6:6" x14ac:dyDescent="0.5">
      <c r="F2771" s="16"/>
    </row>
    <row r="2772" spans="6:6" x14ac:dyDescent="0.5">
      <c r="F2772" s="16"/>
    </row>
    <row r="2773" spans="6:6" x14ac:dyDescent="0.5">
      <c r="F2773" s="16"/>
    </row>
    <row r="2774" spans="6:6" x14ac:dyDescent="0.5">
      <c r="F2774" s="16"/>
    </row>
    <row r="2775" spans="6:6" x14ac:dyDescent="0.5">
      <c r="F2775" s="16"/>
    </row>
    <row r="2776" spans="6:6" x14ac:dyDescent="0.5">
      <c r="F2776" s="16"/>
    </row>
    <row r="2777" spans="6:6" x14ac:dyDescent="0.5">
      <c r="F2777" s="16"/>
    </row>
    <row r="2778" spans="6:6" x14ac:dyDescent="0.5">
      <c r="F2778" s="16"/>
    </row>
    <row r="2779" spans="6:6" x14ac:dyDescent="0.5">
      <c r="F2779" s="16"/>
    </row>
    <row r="2780" spans="6:6" x14ac:dyDescent="0.5">
      <c r="F2780" s="16"/>
    </row>
    <row r="2781" spans="6:6" x14ac:dyDescent="0.5">
      <c r="F2781" s="16"/>
    </row>
    <row r="2782" spans="6:6" x14ac:dyDescent="0.5">
      <c r="F2782" s="16"/>
    </row>
    <row r="2783" spans="6:6" x14ac:dyDescent="0.5">
      <c r="F2783" s="16"/>
    </row>
    <row r="2784" spans="6:6" x14ac:dyDescent="0.5">
      <c r="F2784" s="16"/>
    </row>
    <row r="2785" spans="6:6" x14ac:dyDescent="0.5">
      <c r="F2785" s="16"/>
    </row>
    <row r="2786" spans="6:6" x14ac:dyDescent="0.5">
      <c r="F2786" s="16"/>
    </row>
    <row r="2787" spans="6:6" x14ac:dyDescent="0.5">
      <c r="F2787" s="16"/>
    </row>
    <row r="2788" spans="6:6" x14ac:dyDescent="0.5">
      <c r="F2788" s="16"/>
    </row>
    <row r="2789" spans="6:6" x14ac:dyDescent="0.5">
      <c r="F2789" s="16"/>
    </row>
    <row r="2790" spans="6:6" x14ac:dyDescent="0.5">
      <c r="F2790" s="16"/>
    </row>
    <row r="2791" spans="6:6" x14ac:dyDescent="0.5">
      <c r="F2791" s="16"/>
    </row>
    <row r="2792" spans="6:6" x14ac:dyDescent="0.5">
      <c r="F2792" s="16"/>
    </row>
    <row r="2793" spans="6:6" x14ac:dyDescent="0.5">
      <c r="F2793" s="16"/>
    </row>
    <row r="2794" spans="6:6" x14ac:dyDescent="0.5">
      <c r="F2794" s="16"/>
    </row>
    <row r="2795" spans="6:6" x14ac:dyDescent="0.5">
      <c r="F2795" s="16"/>
    </row>
    <row r="2796" spans="6:6" x14ac:dyDescent="0.5">
      <c r="F2796" s="16"/>
    </row>
    <row r="2797" spans="6:6" x14ac:dyDescent="0.5">
      <c r="F2797" s="16"/>
    </row>
    <row r="2798" spans="6:6" x14ac:dyDescent="0.5">
      <c r="F2798" s="16"/>
    </row>
    <row r="2799" spans="6:6" x14ac:dyDescent="0.5">
      <c r="F2799" s="16"/>
    </row>
    <row r="2800" spans="6:6" x14ac:dyDescent="0.5">
      <c r="F2800" s="16"/>
    </row>
    <row r="2801" spans="6:6" x14ac:dyDescent="0.5">
      <c r="F2801" s="16"/>
    </row>
    <row r="2802" spans="6:6" x14ac:dyDescent="0.5">
      <c r="F2802" s="16"/>
    </row>
    <row r="2803" spans="6:6" x14ac:dyDescent="0.5">
      <c r="F2803" s="16"/>
    </row>
    <row r="2804" spans="6:6" x14ac:dyDescent="0.5">
      <c r="F2804" s="16"/>
    </row>
    <row r="2805" spans="6:6" x14ac:dyDescent="0.5">
      <c r="F2805" s="16"/>
    </row>
    <row r="2806" spans="6:6" x14ac:dyDescent="0.5">
      <c r="F2806" s="16"/>
    </row>
    <row r="2807" spans="6:6" x14ac:dyDescent="0.5">
      <c r="F2807" s="16"/>
    </row>
    <row r="2808" spans="6:6" x14ac:dyDescent="0.5">
      <c r="F2808" s="16"/>
    </row>
    <row r="2809" spans="6:6" x14ac:dyDescent="0.5">
      <c r="F2809" s="16"/>
    </row>
    <row r="2810" spans="6:6" x14ac:dyDescent="0.5">
      <c r="F2810" s="16"/>
    </row>
    <row r="2811" spans="6:6" x14ac:dyDescent="0.5">
      <c r="F2811" s="16"/>
    </row>
    <row r="2812" spans="6:6" x14ac:dyDescent="0.5">
      <c r="F2812" s="16"/>
    </row>
    <row r="2813" spans="6:6" x14ac:dyDescent="0.5">
      <c r="F2813" s="16"/>
    </row>
    <row r="2814" spans="6:6" x14ac:dyDescent="0.5">
      <c r="F2814" s="16"/>
    </row>
    <row r="2815" spans="6:6" x14ac:dyDescent="0.5">
      <c r="F2815" s="16"/>
    </row>
    <row r="2816" spans="6:6" x14ac:dyDescent="0.5">
      <c r="F2816" s="16"/>
    </row>
    <row r="2817" spans="6:6" x14ac:dyDescent="0.5">
      <c r="F2817" s="16"/>
    </row>
    <row r="2818" spans="6:6" x14ac:dyDescent="0.5">
      <c r="F2818" s="16"/>
    </row>
    <row r="2819" spans="6:6" x14ac:dyDescent="0.5">
      <c r="F2819" s="16"/>
    </row>
    <row r="2820" spans="6:6" x14ac:dyDescent="0.5">
      <c r="F2820" s="16"/>
    </row>
    <row r="2821" spans="6:6" x14ac:dyDescent="0.5">
      <c r="F2821" s="16"/>
    </row>
    <row r="2822" spans="6:6" x14ac:dyDescent="0.5">
      <c r="F2822" s="16"/>
    </row>
    <row r="2823" spans="6:6" x14ac:dyDescent="0.5">
      <c r="F2823" s="16"/>
    </row>
    <row r="2824" spans="6:6" x14ac:dyDescent="0.5">
      <c r="F2824" s="16"/>
    </row>
    <row r="2825" spans="6:6" x14ac:dyDescent="0.5">
      <c r="F2825" s="16"/>
    </row>
    <row r="2826" spans="6:6" x14ac:dyDescent="0.5">
      <c r="F2826" s="16"/>
    </row>
    <row r="2827" spans="6:6" x14ac:dyDescent="0.5">
      <c r="F2827" s="16"/>
    </row>
    <row r="2828" spans="6:6" x14ac:dyDescent="0.5">
      <c r="F2828" s="16"/>
    </row>
    <row r="2829" spans="6:6" x14ac:dyDescent="0.5">
      <c r="F2829" s="16"/>
    </row>
    <row r="2830" spans="6:6" x14ac:dyDescent="0.5">
      <c r="F2830" s="16"/>
    </row>
    <row r="2831" spans="6:6" x14ac:dyDescent="0.5">
      <c r="F2831" s="16"/>
    </row>
    <row r="2832" spans="6:6" x14ac:dyDescent="0.5">
      <c r="F2832" s="16"/>
    </row>
    <row r="2833" spans="6:6" x14ac:dyDescent="0.5">
      <c r="F2833" s="16"/>
    </row>
    <row r="2834" spans="6:6" x14ac:dyDescent="0.5">
      <c r="F2834" s="16"/>
    </row>
    <row r="2835" spans="6:6" x14ac:dyDescent="0.5">
      <c r="F2835" s="16"/>
    </row>
    <row r="2836" spans="6:6" x14ac:dyDescent="0.5">
      <c r="F2836" s="16"/>
    </row>
    <row r="2837" spans="6:6" x14ac:dyDescent="0.5">
      <c r="F2837" s="16"/>
    </row>
    <row r="2838" spans="6:6" x14ac:dyDescent="0.5">
      <c r="F2838" s="16"/>
    </row>
    <row r="2839" spans="6:6" x14ac:dyDescent="0.5">
      <c r="F2839" s="16"/>
    </row>
    <row r="2840" spans="6:6" x14ac:dyDescent="0.5">
      <c r="F2840" s="16"/>
    </row>
    <row r="2841" spans="6:6" x14ac:dyDescent="0.5">
      <c r="F2841" s="16"/>
    </row>
    <row r="2842" spans="6:6" x14ac:dyDescent="0.5">
      <c r="F2842" s="16"/>
    </row>
    <row r="2843" spans="6:6" x14ac:dyDescent="0.5">
      <c r="F2843" s="16"/>
    </row>
    <row r="2844" spans="6:6" x14ac:dyDescent="0.5">
      <c r="F2844" s="16"/>
    </row>
    <row r="2845" spans="6:6" x14ac:dyDescent="0.5">
      <c r="F2845" s="16"/>
    </row>
    <row r="2846" spans="6:6" x14ac:dyDescent="0.5">
      <c r="F2846" s="16"/>
    </row>
    <row r="2847" spans="6:6" x14ac:dyDescent="0.5">
      <c r="F2847" s="16"/>
    </row>
    <row r="2848" spans="6:6" x14ac:dyDescent="0.5">
      <c r="F2848" s="16"/>
    </row>
    <row r="2849" spans="6:6" x14ac:dyDescent="0.5">
      <c r="F2849" s="16"/>
    </row>
    <row r="2850" spans="6:6" x14ac:dyDescent="0.5">
      <c r="F2850" s="16"/>
    </row>
    <row r="2851" spans="6:6" x14ac:dyDescent="0.5">
      <c r="F2851" s="16"/>
    </row>
    <row r="2852" spans="6:6" x14ac:dyDescent="0.5">
      <c r="F2852" s="16"/>
    </row>
    <row r="2853" spans="6:6" x14ac:dyDescent="0.5">
      <c r="F2853" s="16"/>
    </row>
    <row r="2854" spans="6:6" x14ac:dyDescent="0.5">
      <c r="F2854" s="16"/>
    </row>
    <row r="2855" spans="6:6" x14ac:dyDescent="0.5">
      <c r="F2855" s="16"/>
    </row>
    <row r="2856" spans="6:6" x14ac:dyDescent="0.5">
      <c r="F2856" s="16"/>
    </row>
    <row r="2857" spans="6:6" x14ac:dyDescent="0.5">
      <c r="F2857" s="16"/>
    </row>
    <row r="2858" spans="6:6" x14ac:dyDescent="0.5">
      <c r="F2858" s="16"/>
    </row>
    <row r="2859" spans="6:6" x14ac:dyDescent="0.5">
      <c r="F2859" s="16"/>
    </row>
    <row r="2860" spans="6:6" x14ac:dyDescent="0.5">
      <c r="F2860" s="16"/>
    </row>
    <row r="2861" spans="6:6" x14ac:dyDescent="0.5">
      <c r="F2861" s="16"/>
    </row>
    <row r="2862" spans="6:6" x14ac:dyDescent="0.5">
      <c r="F2862" s="16"/>
    </row>
    <row r="2863" spans="6:6" x14ac:dyDescent="0.5">
      <c r="F2863" s="16"/>
    </row>
    <row r="2864" spans="6:6" x14ac:dyDescent="0.5">
      <c r="F2864" s="16"/>
    </row>
    <row r="2865" spans="6:6" x14ac:dyDescent="0.5">
      <c r="F2865" s="16"/>
    </row>
    <row r="2866" spans="6:6" x14ac:dyDescent="0.5">
      <c r="F2866" s="16"/>
    </row>
    <row r="2867" spans="6:6" x14ac:dyDescent="0.5">
      <c r="F2867" s="16"/>
    </row>
    <row r="2868" spans="6:6" x14ac:dyDescent="0.5">
      <c r="F2868" s="16"/>
    </row>
    <row r="2869" spans="6:6" x14ac:dyDescent="0.5">
      <c r="F2869" s="16"/>
    </row>
    <row r="2870" spans="6:6" x14ac:dyDescent="0.5">
      <c r="F2870" s="16"/>
    </row>
    <row r="2871" spans="6:6" x14ac:dyDescent="0.5">
      <c r="F2871" s="16"/>
    </row>
    <row r="2872" spans="6:6" x14ac:dyDescent="0.5">
      <c r="F2872" s="16"/>
    </row>
    <row r="2873" spans="6:6" x14ac:dyDescent="0.5">
      <c r="F2873" s="16"/>
    </row>
    <row r="2874" spans="6:6" x14ac:dyDescent="0.5">
      <c r="F2874" s="16"/>
    </row>
    <row r="2875" spans="6:6" x14ac:dyDescent="0.5">
      <c r="F2875" s="16"/>
    </row>
    <row r="2876" spans="6:6" x14ac:dyDescent="0.5">
      <c r="F2876" s="16"/>
    </row>
    <row r="2877" spans="6:6" x14ac:dyDescent="0.5">
      <c r="F2877" s="16"/>
    </row>
    <row r="2878" spans="6:6" x14ac:dyDescent="0.5">
      <c r="F2878" s="16"/>
    </row>
    <row r="2879" spans="6:6" x14ac:dyDescent="0.5">
      <c r="F2879" s="16"/>
    </row>
    <row r="2880" spans="6:6" x14ac:dyDescent="0.5">
      <c r="F2880" s="16"/>
    </row>
    <row r="2881" spans="6:6" x14ac:dyDescent="0.5">
      <c r="F2881" s="16"/>
    </row>
    <row r="2882" spans="6:6" x14ac:dyDescent="0.5">
      <c r="F2882" s="16"/>
    </row>
    <row r="2883" spans="6:6" x14ac:dyDescent="0.5">
      <c r="F2883" s="16"/>
    </row>
    <row r="2884" spans="6:6" x14ac:dyDescent="0.5">
      <c r="F2884" s="16"/>
    </row>
    <row r="2885" spans="6:6" x14ac:dyDescent="0.5">
      <c r="F2885" s="16"/>
    </row>
    <row r="2886" spans="6:6" x14ac:dyDescent="0.5">
      <c r="F2886" s="16"/>
    </row>
    <row r="2887" spans="6:6" x14ac:dyDescent="0.5">
      <c r="F2887" s="16"/>
    </row>
    <row r="2888" spans="6:6" x14ac:dyDescent="0.5">
      <c r="F2888" s="16"/>
    </row>
    <row r="2889" spans="6:6" x14ac:dyDescent="0.5">
      <c r="F2889" s="16"/>
    </row>
    <row r="2890" spans="6:6" x14ac:dyDescent="0.5">
      <c r="F2890" s="16"/>
    </row>
    <row r="2891" spans="6:6" x14ac:dyDescent="0.5">
      <c r="F2891" s="16"/>
    </row>
    <row r="2892" spans="6:6" x14ac:dyDescent="0.5">
      <c r="F2892" s="16"/>
    </row>
    <row r="2893" spans="6:6" x14ac:dyDescent="0.5">
      <c r="F2893" s="16"/>
    </row>
    <row r="2894" spans="6:6" x14ac:dyDescent="0.5">
      <c r="F2894" s="16"/>
    </row>
    <row r="2895" spans="6:6" x14ac:dyDescent="0.5">
      <c r="F2895" s="16"/>
    </row>
    <row r="2896" spans="6:6" x14ac:dyDescent="0.5">
      <c r="F2896" s="16"/>
    </row>
    <row r="2897" spans="6:6" x14ac:dyDescent="0.5">
      <c r="F2897" s="16"/>
    </row>
    <row r="2898" spans="6:6" x14ac:dyDescent="0.5">
      <c r="F2898" s="16"/>
    </row>
    <row r="2899" spans="6:6" x14ac:dyDescent="0.5">
      <c r="F2899" s="16"/>
    </row>
    <row r="2900" spans="6:6" x14ac:dyDescent="0.5">
      <c r="F2900" s="16"/>
    </row>
    <row r="2901" spans="6:6" x14ac:dyDescent="0.5">
      <c r="F2901" s="16"/>
    </row>
    <row r="2902" spans="6:6" x14ac:dyDescent="0.5">
      <c r="F2902" s="16"/>
    </row>
    <row r="2903" spans="6:6" x14ac:dyDescent="0.5">
      <c r="F2903" s="16"/>
    </row>
    <row r="2904" spans="6:6" x14ac:dyDescent="0.5">
      <c r="F2904" s="16"/>
    </row>
    <row r="2905" spans="6:6" x14ac:dyDescent="0.5">
      <c r="F2905" s="16"/>
    </row>
    <row r="2906" spans="6:6" x14ac:dyDescent="0.5">
      <c r="F2906" s="16"/>
    </row>
    <row r="2907" spans="6:6" x14ac:dyDescent="0.5">
      <c r="F2907" s="16"/>
    </row>
    <row r="2908" spans="6:6" x14ac:dyDescent="0.5">
      <c r="F2908" s="16"/>
    </row>
    <row r="2909" spans="6:6" x14ac:dyDescent="0.5">
      <c r="F2909" s="16"/>
    </row>
    <row r="2910" spans="6:6" x14ac:dyDescent="0.5">
      <c r="F2910" s="16"/>
    </row>
    <row r="2911" spans="6:6" x14ac:dyDescent="0.5">
      <c r="F2911" s="16"/>
    </row>
    <row r="2912" spans="6:6" x14ac:dyDescent="0.5">
      <c r="F2912" s="16"/>
    </row>
    <row r="2913" spans="6:6" x14ac:dyDescent="0.5">
      <c r="F2913" s="16"/>
    </row>
    <row r="2914" spans="6:6" x14ac:dyDescent="0.5">
      <c r="F2914" s="16"/>
    </row>
    <row r="2915" spans="6:6" x14ac:dyDescent="0.5">
      <c r="F2915" s="16"/>
    </row>
    <row r="2916" spans="6:6" x14ac:dyDescent="0.5">
      <c r="F2916" s="16"/>
    </row>
    <row r="2917" spans="6:6" x14ac:dyDescent="0.5">
      <c r="F2917" s="16"/>
    </row>
    <row r="2918" spans="6:6" x14ac:dyDescent="0.5">
      <c r="F2918" s="16"/>
    </row>
    <row r="2919" spans="6:6" x14ac:dyDescent="0.5">
      <c r="F2919" s="16"/>
    </row>
    <row r="2920" spans="6:6" x14ac:dyDescent="0.5">
      <c r="F2920" s="16"/>
    </row>
    <row r="2921" spans="6:6" x14ac:dyDescent="0.5">
      <c r="F2921" s="16"/>
    </row>
    <row r="2922" spans="6:6" x14ac:dyDescent="0.5">
      <c r="F2922" s="16"/>
    </row>
    <row r="2923" spans="6:6" x14ac:dyDescent="0.5">
      <c r="F2923" s="16"/>
    </row>
    <row r="2924" spans="6:6" x14ac:dyDescent="0.5">
      <c r="F2924" s="16"/>
    </row>
    <row r="2925" spans="6:6" x14ac:dyDescent="0.5">
      <c r="F2925" s="16"/>
    </row>
    <row r="2926" spans="6:6" x14ac:dyDescent="0.5">
      <c r="F2926" s="16"/>
    </row>
    <row r="2927" spans="6:6" x14ac:dyDescent="0.5">
      <c r="F2927" s="16"/>
    </row>
    <row r="2928" spans="6:6" x14ac:dyDescent="0.5">
      <c r="F2928" s="16"/>
    </row>
    <row r="2929" spans="6:6" x14ac:dyDescent="0.5">
      <c r="F2929" s="16"/>
    </row>
    <row r="2930" spans="6:6" x14ac:dyDescent="0.5">
      <c r="F2930" s="16"/>
    </row>
    <row r="2931" spans="6:6" x14ac:dyDescent="0.5">
      <c r="F2931" s="16"/>
    </row>
    <row r="2932" spans="6:6" x14ac:dyDescent="0.5">
      <c r="F2932" s="16"/>
    </row>
    <row r="2933" spans="6:6" x14ac:dyDescent="0.5">
      <c r="F2933" s="16"/>
    </row>
    <row r="2934" spans="6:6" x14ac:dyDescent="0.5">
      <c r="F2934" s="16"/>
    </row>
    <row r="2935" spans="6:6" x14ac:dyDescent="0.5">
      <c r="F2935" s="16"/>
    </row>
    <row r="2936" spans="6:6" x14ac:dyDescent="0.5">
      <c r="F2936" s="16"/>
    </row>
    <row r="2937" spans="6:6" x14ac:dyDescent="0.5">
      <c r="F2937" s="16"/>
    </row>
    <row r="2938" spans="6:6" x14ac:dyDescent="0.5">
      <c r="F2938" s="16"/>
    </row>
    <row r="2939" spans="6:6" x14ac:dyDescent="0.5">
      <c r="F2939" s="16"/>
    </row>
    <row r="2940" spans="6:6" x14ac:dyDescent="0.5">
      <c r="F2940" s="16"/>
    </row>
    <row r="2941" spans="6:6" x14ac:dyDescent="0.5">
      <c r="F2941" s="16"/>
    </row>
    <row r="2942" spans="6:6" x14ac:dyDescent="0.5">
      <c r="F2942" s="16"/>
    </row>
    <row r="2943" spans="6:6" x14ac:dyDescent="0.5">
      <c r="F2943" s="16"/>
    </row>
    <row r="2944" spans="6:6" x14ac:dyDescent="0.5">
      <c r="F2944" s="16"/>
    </row>
    <row r="2945" spans="6:6" x14ac:dyDescent="0.5">
      <c r="F2945" s="16"/>
    </row>
    <row r="2946" spans="6:6" x14ac:dyDescent="0.5">
      <c r="F2946" s="16"/>
    </row>
    <row r="2947" spans="6:6" x14ac:dyDescent="0.5">
      <c r="F2947" s="16"/>
    </row>
    <row r="2948" spans="6:6" x14ac:dyDescent="0.5">
      <c r="F2948" s="16"/>
    </row>
    <row r="2949" spans="6:6" x14ac:dyDescent="0.5">
      <c r="F2949" s="16"/>
    </row>
    <row r="2950" spans="6:6" x14ac:dyDescent="0.5">
      <c r="F2950" s="16"/>
    </row>
    <row r="2951" spans="6:6" x14ac:dyDescent="0.5">
      <c r="F2951" s="16"/>
    </row>
    <row r="2952" spans="6:6" x14ac:dyDescent="0.5">
      <c r="F2952" s="16"/>
    </row>
    <row r="2953" spans="6:6" x14ac:dyDescent="0.5">
      <c r="F2953" s="16"/>
    </row>
    <row r="2954" spans="6:6" x14ac:dyDescent="0.5">
      <c r="F2954" s="16"/>
    </row>
    <row r="2955" spans="6:6" x14ac:dyDescent="0.5">
      <c r="F2955" s="16"/>
    </row>
    <row r="2956" spans="6:6" x14ac:dyDescent="0.5">
      <c r="F2956" s="16"/>
    </row>
    <row r="2957" spans="6:6" x14ac:dyDescent="0.5">
      <c r="F2957" s="16"/>
    </row>
    <row r="2958" spans="6:6" x14ac:dyDescent="0.5">
      <c r="F2958" s="16"/>
    </row>
    <row r="2959" spans="6:6" x14ac:dyDescent="0.5">
      <c r="F2959" s="16"/>
    </row>
    <row r="2960" spans="6:6" x14ac:dyDescent="0.5">
      <c r="F2960" s="16"/>
    </row>
    <row r="2961" spans="6:6" x14ac:dyDescent="0.5">
      <c r="F2961" s="16"/>
    </row>
    <row r="2962" spans="6:6" x14ac:dyDescent="0.5">
      <c r="F2962" s="16"/>
    </row>
    <row r="2963" spans="6:6" x14ac:dyDescent="0.5">
      <c r="F2963" s="16"/>
    </row>
    <row r="2964" spans="6:6" x14ac:dyDescent="0.5">
      <c r="F2964" s="16"/>
    </row>
    <row r="2965" spans="6:6" x14ac:dyDescent="0.5">
      <c r="F2965" s="16"/>
    </row>
    <row r="2966" spans="6:6" x14ac:dyDescent="0.5">
      <c r="F2966" s="16"/>
    </row>
    <row r="2967" spans="6:6" x14ac:dyDescent="0.5">
      <c r="F2967" s="16"/>
    </row>
    <row r="2968" spans="6:6" x14ac:dyDescent="0.5">
      <c r="F2968" s="16"/>
    </row>
    <row r="2969" spans="6:6" x14ac:dyDescent="0.5">
      <c r="F2969" s="16"/>
    </row>
    <row r="2970" spans="6:6" x14ac:dyDescent="0.5">
      <c r="F2970" s="16"/>
    </row>
    <row r="2971" spans="6:6" x14ac:dyDescent="0.5">
      <c r="F2971" s="16"/>
    </row>
    <row r="2972" spans="6:6" x14ac:dyDescent="0.5">
      <c r="F2972" s="16"/>
    </row>
    <row r="2973" spans="6:6" x14ac:dyDescent="0.5">
      <c r="F2973" s="16"/>
    </row>
    <row r="2974" spans="6:6" x14ac:dyDescent="0.5">
      <c r="F2974" s="16"/>
    </row>
    <row r="2975" spans="6:6" x14ac:dyDescent="0.5">
      <c r="F2975" s="16"/>
    </row>
    <row r="2976" spans="6:6" x14ac:dyDescent="0.5">
      <c r="F2976" s="16"/>
    </row>
    <row r="2977" spans="6:6" x14ac:dyDescent="0.5">
      <c r="F2977" s="16"/>
    </row>
    <row r="2978" spans="6:6" x14ac:dyDescent="0.5">
      <c r="F2978" s="16"/>
    </row>
    <row r="2979" spans="6:6" x14ac:dyDescent="0.5">
      <c r="F2979" s="16"/>
    </row>
    <row r="2980" spans="6:6" x14ac:dyDescent="0.5">
      <c r="F2980" s="16"/>
    </row>
    <row r="2981" spans="6:6" x14ac:dyDescent="0.5">
      <c r="F2981" s="16"/>
    </row>
    <row r="2982" spans="6:6" x14ac:dyDescent="0.5">
      <c r="F2982" s="16"/>
    </row>
    <row r="2983" spans="6:6" x14ac:dyDescent="0.5">
      <c r="F2983" s="16"/>
    </row>
    <row r="2984" spans="6:6" x14ac:dyDescent="0.5">
      <c r="F2984" s="16"/>
    </row>
    <row r="2985" spans="6:6" x14ac:dyDescent="0.5">
      <c r="F2985" s="16"/>
    </row>
    <row r="2986" spans="6:6" x14ac:dyDescent="0.5">
      <c r="F2986" s="16"/>
    </row>
    <row r="2987" spans="6:6" x14ac:dyDescent="0.5">
      <c r="F2987" s="16"/>
    </row>
    <row r="2988" spans="6:6" x14ac:dyDescent="0.5">
      <c r="F2988" s="16"/>
    </row>
    <row r="2989" spans="6:6" x14ac:dyDescent="0.5">
      <c r="F2989" s="16"/>
    </row>
    <row r="2990" spans="6:6" x14ac:dyDescent="0.5">
      <c r="F2990" s="16"/>
    </row>
    <row r="2991" spans="6:6" x14ac:dyDescent="0.5">
      <c r="F2991" s="16"/>
    </row>
    <row r="2992" spans="6:6" x14ac:dyDescent="0.5">
      <c r="F2992" s="16"/>
    </row>
    <row r="2993" spans="6:6" x14ac:dyDescent="0.5">
      <c r="F2993" s="16"/>
    </row>
    <row r="2994" spans="6:6" x14ac:dyDescent="0.5">
      <c r="F2994" s="16"/>
    </row>
    <row r="2995" spans="6:6" x14ac:dyDescent="0.5">
      <c r="F2995" s="16"/>
    </row>
    <row r="2996" spans="6:6" x14ac:dyDescent="0.5">
      <c r="F2996" s="16"/>
    </row>
    <row r="2997" spans="6:6" x14ac:dyDescent="0.5">
      <c r="F2997" s="16"/>
    </row>
    <row r="2998" spans="6:6" x14ac:dyDescent="0.5">
      <c r="F2998" s="16"/>
    </row>
    <row r="2999" spans="6:6" x14ac:dyDescent="0.5">
      <c r="F2999" s="16"/>
    </row>
    <row r="3000" spans="6:6" x14ac:dyDescent="0.5">
      <c r="F3000" s="16"/>
    </row>
    <row r="3001" spans="6:6" x14ac:dyDescent="0.5">
      <c r="F3001" s="16"/>
    </row>
    <row r="3002" spans="6:6" x14ac:dyDescent="0.5">
      <c r="F3002" s="16"/>
    </row>
    <row r="3003" spans="6:6" x14ac:dyDescent="0.5">
      <c r="F3003" s="16"/>
    </row>
    <row r="3004" spans="6:6" x14ac:dyDescent="0.5">
      <c r="F3004" s="16"/>
    </row>
    <row r="3005" spans="6:6" x14ac:dyDescent="0.5">
      <c r="F3005" s="16"/>
    </row>
    <row r="3006" spans="6:6" x14ac:dyDescent="0.5">
      <c r="F3006" s="16"/>
    </row>
    <row r="3007" spans="6:6" x14ac:dyDescent="0.5">
      <c r="F3007" s="16"/>
    </row>
    <row r="3008" spans="6:6" x14ac:dyDescent="0.5">
      <c r="F3008" s="16"/>
    </row>
    <row r="3009" spans="6:6" x14ac:dyDescent="0.5">
      <c r="F3009" s="16"/>
    </row>
    <row r="3010" spans="6:6" x14ac:dyDescent="0.5">
      <c r="F3010" s="16"/>
    </row>
    <row r="3011" spans="6:6" x14ac:dyDescent="0.5">
      <c r="F3011" s="16"/>
    </row>
    <row r="3012" spans="6:6" x14ac:dyDescent="0.5">
      <c r="F3012" s="16"/>
    </row>
    <row r="3013" spans="6:6" x14ac:dyDescent="0.5">
      <c r="F3013" s="16"/>
    </row>
    <row r="3014" spans="6:6" x14ac:dyDescent="0.5">
      <c r="F3014" s="16"/>
    </row>
    <row r="3015" spans="6:6" x14ac:dyDescent="0.5">
      <c r="F3015" s="16"/>
    </row>
    <row r="3016" spans="6:6" x14ac:dyDescent="0.5">
      <c r="F3016" s="16"/>
    </row>
    <row r="3017" spans="6:6" x14ac:dyDescent="0.5">
      <c r="F3017" s="16"/>
    </row>
    <row r="3018" spans="6:6" x14ac:dyDescent="0.5">
      <c r="F3018" s="16"/>
    </row>
    <row r="3019" spans="6:6" x14ac:dyDescent="0.5">
      <c r="F3019" s="16"/>
    </row>
    <row r="3020" spans="6:6" x14ac:dyDescent="0.5">
      <c r="F3020" s="16"/>
    </row>
    <row r="3021" spans="6:6" x14ac:dyDescent="0.5">
      <c r="F3021" s="16"/>
    </row>
    <row r="3022" spans="6:6" x14ac:dyDescent="0.5">
      <c r="F3022" s="16"/>
    </row>
    <row r="3023" spans="6:6" x14ac:dyDescent="0.5">
      <c r="F3023" s="16"/>
    </row>
    <row r="3024" spans="6:6" x14ac:dyDescent="0.5">
      <c r="F3024" s="16"/>
    </row>
    <row r="3025" spans="6:6" x14ac:dyDescent="0.5">
      <c r="F3025" s="16"/>
    </row>
    <row r="3026" spans="6:6" x14ac:dyDescent="0.5">
      <c r="F3026" s="16"/>
    </row>
    <row r="3027" spans="6:6" x14ac:dyDescent="0.5">
      <c r="F3027" s="16"/>
    </row>
    <row r="3028" spans="6:6" x14ac:dyDescent="0.5">
      <c r="F3028" s="16"/>
    </row>
    <row r="3029" spans="6:6" x14ac:dyDescent="0.5">
      <c r="F3029" s="16"/>
    </row>
    <row r="3030" spans="6:6" x14ac:dyDescent="0.5">
      <c r="F3030" s="16"/>
    </row>
    <row r="3031" spans="6:6" x14ac:dyDescent="0.5">
      <c r="F3031" s="16"/>
    </row>
    <row r="3032" spans="6:6" x14ac:dyDescent="0.5">
      <c r="F3032" s="16"/>
    </row>
    <row r="3033" spans="6:6" x14ac:dyDescent="0.5">
      <c r="F3033" s="16"/>
    </row>
    <row r="3034" spans="6:6" x14ac:dyDescent="0.5">
      <c r="F3034" s="16"/>
    </row>
    <row r="3035" spans="6:6" x14ac:dyDescent="0.5">
      <c r="F3035" s="16"/>
    </row>
    <row r="3036" spans="6:6" x14ac:dyDescent="0.5">
      <c r="F3036" s="16"/>
    </row>
    <row r="3037" spans="6:6" x14ac:dyDescent="0.5">
      <c r="F3037" s="16"/>
    </row>
    <row r="3038" spans="6:6" x14ac:dyDescent="0.5">
      <c r="F3038" s="16"/>
    </row>
    <row r="3039" spans="6:6" x14ac:dyDescent="0.5">
      <c r="F3039" s="16"/>
    </row>
    <row r="3040" spans="6:6" x14ac:dyDescent="0.5">
      <c r="F3040" s="16"/>
    </row>
    <row r="3041" spans="6:6" x14ac:dyDescent="0.5">
      <c r="F3041" s="16"/>
    </row>
    <row r="3042" spans="6:6" x14ac:dyDescent="0.5">
      <c r="F3042" s="16"/>
    </row>
    <row r="3043" spans="6:6" x14ac:dyDescent="0.5">
      <c r="F3043" s="16"/>
    </row>
    <row r="3044" spans="6:6" x14ac:dyDescent="0.5">
      <c r="F3044" s="16"/>
    </row>
    <row r="3045" spans="6:6" x14ac:dyDescent="0.5">
      <c r="F3045" s="16"/>
    </row>
    <row r="3046" spans="6:6" x14ac:dyDescent="0.5">
      <c r="F3046" s="16"/>
    </row>
    <row r="3047" spans="6:6" x14ac:dyDescent="0.5">
      <c r="F3047" s="16"/>
    </row>
    <row r="3048" spans="6:6" x14ac:dyDescent="0.5">
      <c r="F3048" s="16"/>
    </row>
    <row r="3049" spans="6:6" x14ac:dyDescent="0.5">
      <c r="F3049" s="16"/>
    </row>
    <row r="3050" spans="6:6" x14ac:dyDescent="0.5">
      <c r="F3050" s="16"/>
    </row>
    <row r="3051" spans="6:6" x14ac:dyDescent="0.5">
      <c r="F3051" s="16"/>
    </row>
    <row r="3052" spans="6:6" x14ac:dyDescent="0.5">
      <c r="F3052" s="16"/>
    </row>
    <row r="3053" spans="6:6" x14ac:dyDescent="0.5">
      <c r="F3053" s="16"/>
    </row>
    <row r="3054" spans="6:6" x14ac:dyDescent="0.5">
      <c r="F3054" s="16"/>
    </row>
    <row r="3055" spans="6:6" x14ac:dyDescent="0.5">
      <c r="F3055" s="16"/>
    </row>
    <row r="3056" spans="6:6" x14ac:dyDescent="0.5">
      <c r="F3056" s="16"/>
    </row>
    <row r="3057" spans="6:6" x14ac:dyDescent="0.5">
      <c r="F3057" s="16"/>
    </row>
    <row r="3058" spans="6:6" x14ac:dyDescent="0.5">
      <c r="F3058" s="16"/>
    </row>
    <row r="3059" spans="6:6" x14ac:dyDescent="0.5">
      <c r="F3059" s="16"/>
    </row>
    <row r="3060" spans="6:6" x14ac:dyDescent="0.5">
      <c r="F3060" s="16"/>
    </row>
    <row r="3061" spans="6:6" x14ac:dyDescent="0.5">
      <c r="F3061" s="16"/>
    </row>
    <row r="3062" spans="6:6" x14ac:dyDescent="0.5">
      <c r="F3062" s="16"/>
    </row>
    <row r="3063" spans="6:6" x14ac:dyDescent="0.5">
      <c r="F3063" s="16"/>
    </row>
    <row r="3064" spans="6:6" x14ac:dyDescent="0.5">
      <c r="F3064" s="16"/>
    </row>
    <row r="3065" spans="6:6" x14ac:dyDescent="0.5">
      <c r="F3065" s="16"/>
    </row>
    <row r="3066" spans="6:6" x14ac:dyDescent="0.5">
      <c r="F3066" s="16"/>
    </row>
    <row r="3067" spans="6:6" x14ac:dyDescent="0.5">
      <c r="F3067" s="16"/>
    </row>
    <row r="3068" spans="6:6" x14ac:dyDescent="0.5">
      <c r="F3068" s="16"/>
    </row>
    <row r="3069" spans="6:6" x14ac:dyDescent="0.5">
      <c r="F3069" s="16"/>
    </row>
    <row r="3070" spans="6:6" x14ac:dyDescent="0.5">
      <c r="F3070" s="16"/>
    </row>
    <row r="3071" spans="6:6" x14ac:dyDescent="0.5">
      <c r="F3071" s="16"/>
    </row>
    <row r="3072" spans="6:6" x14ac:dyDescent="0.5">
      <c r="F3072" s="16"/>
    </row>
    <row r="3073" spans="6:6" x14ac:dyDescent="0.5">
      <c r="F3073" s="16"/>
    </row>
    <row r="3074" spans="6:6" x14ac:dyDescent="0.5">
      <c r="F3074" s="16"/>
    </row>
    <row r="3075" spans="6:6" x14ac:dyDescent="0.5">
      <c r="F3075" s="16"/>
    </row>
    <row r="3076" spans="6:6" x14ac:dyDescent="0.5">
      <c r="F3076" s="16"/>
    </row>
    <row r="3077" spans="6:6" x14ac:dyDescent="0.5">
      <c r="F3077" s="16"/>
    </row>
    <row r="3078" spans="6:6" x14ac:dyDescent="0.5">
      <c r="F3078" s="16"/>
    </row>
    <row r="3079" spans="6:6" x14ac:dyDescent="0.5">
      <c r="F3079" s="16"/>
    </row>
    <row r="3080" spans="6:6" x14ac:dyDescent="0.5">
      <c r="F3080" s="16"/>
    </row>
    <row r="3081" spans="6:6" x14ac:dyDescent="0.5">
      <c r="F3081" s="16"/>
    </row>
    <row r="3082" spans="6:6" x14ac:dyDescent="0.5">
      <c r="F3082" s="16"/>
    </row>
    <row r="3083" spans="6:6" x14ac:dyDescent="0.5">
      <c r="F3083" s="16"/>
    </row>
    <row r="3084" spans="6:6" x14ac:dyDescent="0.5">
      <c r="F3084" s="16"/>
    </row>
    <row r="3085" spans="6:6" x14ac:dyDescent="0.5">
      <c r="F3085" s="16"/>
    </row>
    <row r="3086" spans="6:6" x14ac:dyDescent="0.5">
      <c r="F3086" s="16"/>
    </row>
    <row r="3087" spans="6:6" x14ac:dyDescent="0.5">
      <c r="F3087" s="16"/>
    </row>
    <row r="3088" spans="6:6" x14ac:dyDescent="0.5">
      <c r="F3088" s="16"/>
    </row>
    <row r="3089" spans="6:6" x14ac:dyDescent="0.5">
      <c r="F3089" s="16"/>
    </row>
    <row r="3090" spans="6:6" x14ac:dyDescent="0.5">
      <c r="F3090" s="16"/>
    </row>
    <row r="3091" spans="6:6" x14ac:dyDescent="0.5">
      <c r="F3091" s="16"/>
    </row>
    <row r="3092" spans="6:6" x14ac:dyDescent="0.5">
      <c r="F3092" s="16"/>
    </row>
    <row r="3093" spans="6:6" x14ac:dyDescent="0.5">
      <c r="F3093" s="16"/>
    </row>
    <row r="3094" spans="6:6" x14ac:dyDescent="0.5">
      <c r="F3094" s="16"/>
    </row>
    <row r="3095" spans="6:6" x14ac:dyDescent="0.5">
      <c r="F3095" s="16"/>
    </row>
    <row r="3096" spans="6:6" x14ac:dyDescent="0.5">
      <c r="F3096" s="16"/>
    </row>
    <row r="3097" spans="6:6" x14ac:dyDescent="0.5">
      <c r="F3097" s="16"/>
    </row>
    <row r="3098" spans="6:6" x14ac:dyDescent="0.5">
      <c r="F3098" s="16"/>
    </row>
    <row r="3099" spans="6:6" x14ac:dyDescent="0.5">
      <c r="F3099" s="16"/>
    </row>
    <row r="3100" spans="6:6" x14ac:dyDescent="0.5">
      <c r="F3100" s="16"/>
    </row>
    <row r="3101" spans="6:6" x14ac:dyDescent="0.5">
      <c r="F3101" s="16"/>
    </row>
    <row r="3102" spans="6:6" x14ac:dyDescent="0.5">
      <c r="F3102" s="16"/>
    </row>
    <row r="3103" spans="6:6" x14ac:dyDescent="0.5">
      <c r="F3103" s="16"/>
    </row>
    <row r="3104" spans="6:6" x14ac:dyDescent="0.5">
      <c r="F3104" s="16"/>
    </row>
    <row r="3105" spans="6:6" x14ac:dyDescent="0.5">
      <c r="F3105" s="16"/>
    </row>
    <row r="3106" spans="6:6" x14ac:dyDescent="0.5">
      <c r="F3106" s="16"/>
    </row>
    <row r="3107" spans="6:6" x14ac:dyDescent="0.5">
      <c r="F3107" s="16"/>
    </row>
    <row r="3108" spans="6:6" x14ac:dyDescent="0.5">
      <c r="F3108" s="16"/>
    </row>
    <row r="3109" spans="6:6" x14ac:dyDescent="0.5">
      <c r="F3109" s="16"/>
    </row>
    <row r="3110" spans="6:6" x14ac:dyDescent="0.5">
      <c r="F3110" s="16"/>
    </row>
    <row r="3111" spans="6:6" x14ac:dyDescent="0.5">
      <c r="F3111" s="16"/>
    </row>
    <row r="3112" spans="6:6" x14ac:dyDescent="0.5">
      <c r="F3112" s="16"/>
    </row>
    <row r="3113" spans="6:6" x14ac:dyDescent="0.5">
      <c r="F3113" s="16"/>
    </row>
    <row r="3114" spans="6:6" x14ac:dyDescent="0.5">
      <c r="F3114" s="16"/>
    </row>
    <row r="3115" spans="6:6" x14ac:dyDescent="0.5">
      <c r="F3115" s="16"/>
    </row>
    <row r="3116" spans="6:6" x14ac:dyDescent="0.5">
      <c r="F3116" s="16"/>
    </row>
    <row r="3117" spans="6:6" x14ac:dyDescent="0.5">
      <c r="F3117" s="16"/>
    </row>
    <row r="3118" spans="6:6" x14ac:dyDescent="0.5">
      <c r="F3118" s="16"/>
    </row>
    <row r="3119" spans="6:6" x14ac:dyDescent="0.5">
      <c r="F3119" s="16"/>
    </row>
    <row r="3120" spans="6:6" x14ac:dyDescent="0.5">
      <c r="F3120" s="16"/>
    </row>
    <row r="3121" spans="6:6" x14ac:dyDescent="0.5">
      <c r="F3121" s="16"/>
    </row>
    <row r="3122" spans="6:6" x14ac:dyDescent="0.5">
      <c r="F3122" s="16"/>
    </row>
    <row r="3123" spans="6:6" x14ac:dyDescent="0.5">
      <c r="F3123" s="16"/>
    </row>
    <row r="3124" spans="6:6" x14ac:dyDescent="0.5">
      <c r="F3124" s="16"/>
    </row>
    <row r="3125" spans="6:6" x14ac:dyDescent="0.5">
      <c r="F3125" s="16"/>
    </row>
    <row r="3126" spans="6:6" x14ac:dyDescent="0.5">
      <c r="F3126" s="16"/>
    </row>
    <row r="3127" spans="6:6" x14ac:dyDescent="0.5">
      <c r="F3127" s="16"/>
    </row>
    <row r="3128" spans="6:6" x14ac:dyDescent="0.5">
      <c r="F3128" s="16"/>
    </row>
    <row r="3129" spans="6:6" x14ac:dyDescent="0.5">
      <c r="F3129" s="16"/>
    </row>
    <row r="3130" spans="6:6" x14ac:dyDescent="0.5">
      <c r="F3130" s="16"/>
    </row>
    <row r="3131" spans="6:6" x14ac:dyDescent="0.5">
      <c r="F3131" s="16"/>
    </row>
    <row r="3132" spans="6:6" x14ac:dyDescent="0.5">
      <c r="F3132" s="16"/>
    </row>
    <row r="3133" spans="6:6" x14ac:dyDescent="0.5">
      <c r="F3133" s="16"/>
    </row>
    <row r="3134" spans="6:6" x14ac:dyDescent="0.5">
      <c r="F3134" s="16"/>
    </row>
    <row r="3135" spans="6:6" x14ac:dyDescent="0.5">
      <c r="F3135" s="16"/>
    </row>
    <row r="3136" spans="6:6" x14ac:dyDescent="0.5">
      <c r="F3136" s="16"/>
    </row>
    <row r="3137" spans="6:6" x14ac:dyDescent="0.5">
      <c r="F3137" s="16"/>
    </row>
    <row r="3138" spans="6:6" x14ac:dyDescent="0.5">
      <c r="F3138" s="16"/>
    </row>
    <row r="3139" spans="6:6" x14ac:dyDescent="0.5">
      <c r="F3139" s="16"/>
    </row>
    <row r="3140" spans="6:6" x14ac:dyDescent="0.5">
      <c r="F3140" s="16"/>
    </row>
    <row r="3141" spans="6:6" x14ac:dyDescent="0.5">
      <c r="F3141" s="16"/>
    </row>
    <row r="3142" spans="6:6" x14ac:dyDescent="0.5">
      <c r="F3142" s="16"/>
    </row>
    <row r="3143" spans="6:6" x14ac:dyDescent="0.5">
      <c r="F3143" s="16"/>
    </row>
    <row r="3144" spans="6:6" x14ac:dyDescent="0.5">
      <c r="F3144" s="16"/>
    </row>
    <row r="3145" spans="6:6" x14ac:dyDescent="0.5">
      <c r="F3145" s="16"/>
    </row>
    <row r="3146" spans="6:6" x14ac:dyDescent="0.5">
      <c r="F3146" s="16"/>
    </row>
    <row r="3147" spans="6:6" x14ac:dyDescent="0.5">
      <c r="F3147" s="16"/>
    </row>
    <row r="3148" spans="6:6" x14ac:dyDescent="0.5">
      <c r="F3148" s="16"/>
    </row>
    <row r="3149" spans="6:6" x14ac:dyDescent="0.5">
      <c r="F3149" s="16"/>
    </row>
    <row r="3150" spans="6:6" x14ac:dyDescent="0.5">
      <c r="F3150" s="16"/>
    </row>
    <row r="3151" spans="6:6" x14ac:dyDescent="0.5">
      <c r="F3151" s="16"/>
    </row>
    <row r="3152" spans="6:6" x14ac:dyDescent="0.5">
      <c r="F3152" s="16"/>
    </row>
    <row r="3153" spans="6:6" x14ac:dyDescent="0.5">
      <c r="F3153" s="16"/>
    </row>
    <row r="3154" spans="6:6" x14ac:dyDescent="0.5">
      <c r="F3154" s="16"/>
    </row>
    <row r="3155" spans="6:6" x14ac:dyDescent="0.5">
      <c r="F3155" s="16"/>
    </row>
    <row r="3156" spans="6:6" x14ac:dyDescent="0.5">
      <c r="F3156" s="16"/>
    </row>
    <row r="3157" spans="6:6" x14ac:dyDescent="0.5">
      <c r="F3157" s="16"/>
    </row>
    <row r="3158" spans="6:6" x14ac:dyDescent="0.5">
      <c r="F3158" s="16"/>
    </row>
    <row r="3159" spans="6:6" x14ac:dyDescent="0.5">
      <c r="F3159" s="16"/>
    </row>
    <row r="3160" spans="6:6" x14ac:dyDescent="0.5">
      <c r="F3160" s="16"/>
    </row>
    <row r="3161" spans="6:6" x14ac:dyDescent="0.5">
      <c r="F3161" s="16"/>
    </row>
    <row r="3162" spans="6:6" x14ac:dyDescent="0.5">
      <c r="F3162" s="16"/>
    </row>
    <row r="3163" spans="6:6" x14ac:dyDescent="0.5">
      <c r="F3163" s="16"/>
    </row>
    <row r="3164" spans="6:6" x14ac:dyDescent="0.5">
      <c r="F3164" s="16"/>
    </row>
    <row r="3165" spans="6:6" x14ac:dyDescent="0.5">
      <c r="F3165" s="16"/>
    </row>
    <row r="3166" spans="6:6" x14ac:dyDescent="0.5">
      <c r="F3166" s="16"/>
    </row>
    <row r="3167" spans="6:6" x14ac:dyDescent="0.5">
      <c r="F3167" s="16"/>
    </row>
    <row r="3168" spans="6:6" x14ac:dyDescent="0.5">
      <c r="F3168" s="16"/>
    </row>
    <row r="3169" spans="6:6" x14ac:dyDescent="0.5">
      <c r="F3169" s="16"/>
    </row>
    <row r="3170" spans="6:6" x14ac:dyDescent="0.5">
      <c r="F3170" s="16"/>
    </row>
    <row r="3171" spans="6:6" x14ac:dyDescent="0.5">
      <c r="F3171" s="16"/>
    </row>
    <row r="3172" spans="6:6" x14ac:dyDescent="0.5">
      <c r="F3172" s="16"/>
    </row>
    <row r="3173" spans="6:6" x14ac:dyDescent="0.5">
      <c r="F3173" s="16"/>
    </row>
    <row r="3174" spans="6:6" x14ac:dyDescent="0.5">
      <c r="F3174" s="16"/>
    </row>
    <row r="3175" spans="6:6" x14ac:dyDescent="0.5">
      <c r="F3175" s="16"/>
    </row>
    <row r="3176" spans="6:6" x14ac:dyDescent="0.5">
      <c r="F3176" s="16"/>
    </row>
    <row r="3177" spans="6:6" x14ac:dyDescent="0.5">
      <c r="F3177" s="16"/>
    </row>
    <row r="3178" spans="6:6" x14ac:dyDescent="0.5">
      <c r="F3178" s="16"/>
    </row>
    <row r="3179" spans="6:6" x14ac:dyDescent="0.5">
      <c r="F3179" s="16"/>
    </row>
    <row r="3180" spans="6:6" x14ac:dyDescent="0.5">
      <c r="F3180" s="16"/>
    </row>
    <row r="3181" spans="6:6" x14ac:dyDescent="0.5">
      <c r="F3181" s="16"/>
    </row>
    <row r="3182" spans="6:6" x14ac:dyDescent="0.5">
      <c r="F3182" s="16"/>
    </row>
    <row r="3183" spans="6:6" x14ac:dyDescent="0.5">
      <c r="F3183" s="16"/>
    </row>
    <row r="3184" spans="6:6" x14ac:dyDescent="0.5">
      <c r="F3184" s="16"/>
    </row>
    <row r="3185" spans="6:6" x14ac:dyDescent="0.5">
      <c r="F3185" s="16"/>
    </row>
    <row r="3186" spans="6:6" x14ac:dyDescent="0.5">
      <c r="F3186" s="16"/>
    </row>
    <row r="3187" spans="6:6" x14ac:dyDescent="0.5">
      <c r="F3187" s="16"/>
    </row>
    <row r="3188" spans="6:6" x14ac:dyDescent="0.5">
      <c r="F3188" s="16"/>
    </row>
    <row r="3189" spans="6:6" x14ac:dyDescent="0.5">
      <c r="F3189" s="16"/>
    </row>
    <row r="3190" spans="6:6" x14ac:dyDescent="0.5">
      <c r="F3190" s="16"/>
    </row>
    <row r="3191" spans="6:6" x14ac:dyDescent="0.5">
      <c r="F3191" s="16"/>
    </row>
    <row r="3192" spans="6:6" x14ac:dyDescent="0.5">
      <c r="F3192" s="16"/>
    </row>
    <row r="3193" spans="6:6" x14ac:dyDescent="0.5">
      <c r="F3193" s="16"/>
    </row>
    <row r="3194" spans="6:6" x14ac:dyDescent="0.5">
      <c r="F3194" s="16"/>
    </row>
    <row r="3195" spans="6:6" x14ac:dyDescent="0.5">
      <c r="F3195" s="16"/>
    </row>
    <row r="3196" spans="6:6" x14ac:dyDescent="0.5">
      <c r="F3196" s="16"/>
    </row>
    <row r="3197" spans="6:6" x14ac:dyDescent="0.5">
      <c r="F3197" s="16"/>
    </row>
    <row r="3198" spans="6:6" x14ac:dyDescent="0.5">
      <c r="F3198" s="16"/>
    </row>
    <row r="3199" spans="6:6" x14ac:dyDescent="0.5">
      <c r="F3199" s="16"/>
    </row>
    <row r="3200" spans="6:6" x14ac:dyDescent="0.5">
      <c r="F3200" s="16"/>
    </row>
    <row r="3201" spans="6:6" x14ac:dyDescent="0.5">
      <c r="F3201" s="16"/>
    </row>
    <row r="3202" spans="6:6" x14ac:dyDescent="0.5">
      <c r="F3202" s="16"/>
    </row>
    <row r="3203" spans="6:6" x14ac:dyDescent="0.5">
      <c r="F3203" s="16"/>
    </row>
    <row r="3204" spans="6:6" x14ac:dyDescent="0.5">
      <c r="F3204" s="16"/>
    </row>
    <row r="3205" spans="6:6" x14ac:dyDescent="0.5">
      <c r="F3205" s="16"/>
    </row>
    <row r="3206" spans="6:6" x14ac:dyDescent="0.5">
      <c r="F3206" s="16"/>
    </row>
    <row r="3207" spans="6:6" x14ac:dyDescent="0.5">
      <c r="F3207" s="16"/>
    </row>
    <row r="3208" spans="6:6" x14ac:dyDescent="0.5">
      <c r="F3208" s="16"/>
    </row>
    <row r="3209" spans="6:6" x14ac:dyDescent="0.5">
      <c r="F3209" s="16"/>
    </row>
    <row r="3210" spans="6:6" x14ac:dyDescent="0.5">
      <c r="F3210" s="16"/>
    </row>
    <row r="3211" spans="6:6" x14ac:dyDescent="0.5">
      <c r="F3211" s="16"/>
    </row>
    <row r="3212" spans="6:6" x14ac:dyDescent="0.5">
      <c r="F3212" s="16"/>
    </row>
    <row r="3213" spans="6:6" x14ac:dyDescent="0.5">
      <c r="F3213" s="16"/>
    </row>
    <row r="3214" spans="6:6" x14ac:dyDescent="0.5">
      <c r="F3214" s="16"/>
    </row>
    <row r="3215" spans="6:6" x14ac:dyDescent="0.5">
      <c r="F3215" s="16"/>
    </row>
    <row r="3216" spans="6:6" x14ac:dyDescent="0.5">
      <c r="F3216" s="16"/>
    </row>
    <row r="3217" spans="6:6" x14ac:dyDescent="0.5">
      <c r="F3217" s="16"/>
    </row>
    <row r="3218" spans="6:6" x14ac:dyDescent="0.5">
      <c r="F3218" s="16"/>
    </row>
    <row r="3219" spans="6:6" x14ac:dyDescent="0.5">
      <c r="F3219" s="16"/>
    </row>
    <row r="3220" spans="6:6" x14ac:dyDescent="0.5">
      <c r="F3220" s="16"/>
    </row>
    <row r="3221" spans="6:6" x14ac:dyDescent="0.5">
      <c r="F3221" s="16"/>
    </row>
    <row r="3222" spans="6:6" x14ac:dyDescent="0.5">
      <c r="F3222" s="16"/>
    </row>
    <row r="3223" spans="6:6" x14ac:dyDescent="0.5">
      <c r="F3223" s="16"/>
    </row>
    <row r="3224" spans="6:6" x14ac:dyDescent="0.5">
      <c r="F3224" s="16"/>
    </row>
    <row r="3225" spans="6:6" x14ac:dyDescent="0.5">
      <c r="F3225" s="16"/>
    </row>
    <row r="3226" spans="6:6" x14ac:dyDescent="0.5">
      <c r="F3226" s="16"/>
    </row>
    <row r="3227" spans="6:6" x14ac:dyDescent="0.5">
      <c r="F3227" s="16"/>
    </row>
    <row r="3228" spans="6:6" x14ac:dyDescent="0.5">
      <c r="F3228" s="16"/>
    </row>
    <row r="3229" spans="6:6" x14ac:dyDescent="0.5">
      <c r="F3229" s="16"/>
    </row>
    <row r="3230" spans="6:6" x14ac:dyDescent="0.5">
      <c r="F3230" s="16"/>
    </row>
    <row r="3231" spans="6:6" x14ac:dyDescent="0.5">
      <c r="F3231" s="16"/>
    </row>
    <row r="3232" spans="6:6" x14ac:dyDescent="0.5">
      <c r="F3232" s="16"/>
    </row>
    <row r="3233" spans="6:6" x14ac:dyDescent="0.5">
      <c r="F3233" s="16"/>
    </row>
    <row r="3234" spans="6:6" x14ac:dyDescent="0.5">
      <c r="F3234" s="16"/>
    </row>
    <row r="3235" spans="6:6" x14ac:dyDescent="0.5">
      <c r="F3235" s="16"/>
    </row>
    <row r="3236" spans="6:6" x14ac:dyDescent="0.5">
      <c r="F3236" s="16"/>
    </row>
    <row r="3237" spans="6:6" x14ac:dyDescent="0.5">
      <c r="F3237" s="16"/>
    </row>
    <row r="3238" spans="6:6" x14ac:dyDescent="0.5">
      <c r="F3238" s="16"/>
    </row>
    <row r="3239" spans="6:6" x14ac:dyDescent="0.5">
      <c r="F3239" s="16"/>
    </row>
    <row r="3240" spans="6:6" x14ac:dyDescent="0.5">
      <c r="F3240" s="16"/>
    </row>
    <row r="3241" spans="6:6" x14ac:dyDescent="0.5">
      <c r="F3241" s="16"/>
    </row>
    <row r="3242" spans="6:6" x14ac:dyDescent="0.5">
      <c r="F3242" s="16"/>
    </row>
    <row r="3243" spans="6:6" x14ac:dyDescent="0.5">
      <c r="F3243" s="16"/>
    </row>
    <row r="3244" spans="6:6" x14ac:dyDescent="0.5">
      <c r="F3244" s="16"/>
    </row>
    <row r="3245" spans="6:6" x14ac:dyDescent="0.5">
      <c r="F3245" s="16"/>
    </row>
    <row r="3246" spans="6:6" x14ac:dyDescent="0.5">
      <c r="F3246" s="16"/>
    </row>
    <row r="3247" spans="6:6" x14ac:dyDescent="0.5">
      <c r="F3247" s="16"/>
    </row>
    <row r="3248" spans="6:6" x14ac:dyDescent="0.5">
      <c r="F3248" s="16"/>
    </row>
    <row r="3249" spans="6:6" x14ac:dyDescent="0.5">
      <c r="F3249" s="16"/>
    </row>
    <row r="3250" spans="6:6" x14ac:dyDescent="0.5">
      <c r="F3250" s="16"/>
    </row>
    <row r="3251" spans="6:6" x14ac:dyDescent="0.5">
      <c r="F3251" s="16"/>
    </row>
    <row r="3252" spans="6:6" x14ac:dyDescent="0.5">
      <c r="F3252" s="16"/>
    </row>
    <row r="3253" spans="6:6" x14ac:dyDescent="0.5">
      <c r="F3253" s="16"/>
    </row>
    <row r="3254" spans="6:6" x14ac:dyDescent="0.5">
      <c r="F3254" s="16"/>
    </row>
    <row r="3255" spans="6:6" x14ac:dyDescent="0.5">
      <c r="F3255" s="16"/>
    </row>
    <row r="3256" spans="6:6" x14ac:dyDescent="0.5">
      <c r="F3256" s="16"/>
    </row>
    <row r="3257" spans="6:6" x14ac:dyDescent="0.5">
      <c r="F3257" s="16"/>
    </row>
    <row r="3258" spans="6:6" x14ac:dyDescent="0.5">
      <c r="F3258" s="16"/>
    </row>
    <row r="3259" spans="6:6" x14ac:dyDescent="0.5">
      <c r="F3259" s="16"/>
    </row>
    <row r="3260" spans="6:6" x14ac:dyDescent="0.5">
      <c r="F3260" s="16"/>
    </row>
    <row r="3261" spans="6:6" x14ac:dyDescent="0.5">
      <c r="F3261" s="16"/>
    </row>
    <row r="3262" spans="6:6" x14ac:dyDescent="0.5">
      <c r="F3262" s="16"/>
    </row>
    <row r="3263" spans="6:6" x14ac:dyDescent="0.5">
      <c r="F3263" s="16"/>
    </row>
    <row r="3264" spans="6:6" x14ac:dyDescent="0.5">
      <c r="F3264" s="16"/>
    </row>
    <row r="3265" spans="6:6" x14ac:dyDescent="0.5">
      <c r="F3265" s="16"/>
    </row>
    <row r="3266" spans="6:6" x14ac:dyDescent="0.5">
      <c r="F3266" s="16"/>
    </row>
    <row r="3267" spans="6:6" x14ac:dyDescent="0.5">
      <c r="F3267" s="16"/>
    </row>
    <row r="3268" spans="6:6" x14ac:dyDescent="0.5">
      <c r="F3268" s="16"/>
    </row>
    <row r="3269" spans="6:6" x14ac:dyDescent="0.5">
      <c r="F3269" s="16"/>
    </row>
    <row r="3270" spans="6:6" x14ac:dyDescent="0.5">
      <c r="F3270" s="16"/>
    </row>
    <row r="3271" spans="6:6" x14ac:dyDescent="0.5">
      <c r="F3271" s="16"/>
    </row>
    <row r="3272" spans="6:6" x14ac:dyDescent="0.5">
      <c r="F3272" s="16"/>
    </row>
    <row r="3273" spans="6:6" x14ac:dyDescent="0.5">
      <c r="F3273" s="16"/>
    </row>
    <row r="3274" spans="6:6" x14ac:dyDescent="0.5">
      <c r="F3274" s="16"/>
    </row>
    <row r="3275" spans="6:6" x14ac:dyDescent="0.5">
      <c r="F3275" s="16"/>
    </row>
    <row r="3276" spans="6:6" x14ac:dyDescent="0.5">
      <c r="F3276" s="16"/>
    </row>
    <row r="3277" spans="6:6" x14ac:dyDescent="0.5">
      <c r="F3277" s="16"/>
    </row>
    <row r="3278" spans="6:6" x14ac:dyDescent="0.5">
      <c r="F3278" s="16"/>
    </row>
    <row r="3279" spans="6:6" x14ac:dyDescent="0.5">
      <c r="F3279" s="16"/>
    </row>
    <row r="3280" spans="6:6" x14ac:dyDescent="0.5">
      <c r="F3280" s="16"/>
    </row>
    <row r="3281" spans="6:6" x14ac:dyDescent="0.5">
      <c r="F3281" s="16"/>
    </row>
    <row r="3282" spans="6:6" x14ac:dyDescent="0.5">
      <c r="F3282" s="16"/>
    </row>
    <row r="3283" spans="6:6" x14ac:dyDescent="0.5">
      <c r="F3283" s="16"/>
    </row>
    <row r="3284" spans="6:6" x14ac:dyDescent="0.5">
      <c r="F3284" s="16"/>
    </row>
    <row r="3285" spans="6:6" x14ac:dyDescent="0.5">
      <c r="F3285" s="16"/>
    </row>
    <row r="3286" spans="6:6" x14ac:dyDescent="0.5">
      <c r="F3286" s="16"/>
    </row>
    <row r="3287" spans="6:6" x14ac:dyDescent="0.5">
      <c r="F3287" s="16"/>
    </row>
    <row r="3288" spans="6:6" x14ac:dyDescent="0.5">
      <c r="F3288" s="16"/>
    </row>
    <row r="3289" spans="6:6" x14ac:dyDescent="0.5">
      <c r="F3289" s="16"/>
    </row>
    <row r="3290" spans="6:6" x14ac:dyDescent="0.5">
      <c r="F3290" s="16"/>
    </row>
    <row r="3291" spans="6:6" x14ac:dyDescent="0.5">
      <c r="F3291" s="16"/>
    </row>
    <row r="3292" spans="6:6" x14ac:dyDescent="0.5">
      <c r="F3292" s="16"/>
    </row>
    <row r="3293" spans="6:6" x14ac:dyDescent="0.5">
      <c r="F3293" s="16"/>
    </row>
    <row r="3294" spans="6:6" x14ac:dyDescent="0.5">
      <c r="F3294" s="16"/>
    </row>
    <row r="3295" spans="6:6" x14ac:dyDescent="0.5">
      <c r="F3295" s="16"/>
    </row>
    <row r="3296" spans="6:6" x14ac:dyDescent="0.5">
      <c r="F3296" s="16"/>
    </row>
    <row r="3297" spans="6:6" x14ac:dyDescent="0.5">
      <c r="F3297" s="16"/>
    </row>
    <row r="3298" spans="6:6" x14ac:dyDescent="0.5">
      <c r="F3298" s="16"/>
    </row>
    <row r="3299" spans="6:6" x14ac:dyDescent="0.5">
      <c r="F3299" s="16"/>
    </row>
    <row r="3300" spans="6:6" x14ac:dyDescent="0.5">
      <c r="F3300" s="16"/>
    </row>
    <row r="3301" spans="6:6" x14ac:dyDescent="0.5">
      <c r="F3301" s="16"/>
    </row>
    <row r="3302" spans="6:6" x14ac:dyDescent="0.5">
      <c r="F3302" s="16"/>
    </row>
    <row r="3303" spans="6:6" x14ac:dyDescent="0.5">
      <c r="F3303" s="16"/>
    </row>
    <row r="3304" spans="6:6" x14ac:dyDescent="0.5">
      <c r="F3304" s="16"/>
    </row>
    <row r="3305" spans="6:6" x14ac:dyDescent="0.5">
      <c r="F3305" s="16"/>
    </row>
    <row r="3306" spans="6:6" x14ac:dyDescent="0.5">
      <c r="F3306" s="16"/>
    </row>
    <row r="3307" spans="6:6" x14ac:dyDescent="0.5">
      <c r="F3307" s="16"/>
    </row>
    <row r="3308" spans="6:6" x14ac:dyDescent="0.5">
      <c r="F3308" s="16"/>
    </row>
    <row r="3309" spans="6:6" x14ac:dyDescent="0.5">
      <c r="F3309" s="16"/>
    </row>
    <row r="3310" spans="6:6" x14ac:dyDescent="0.5">
      <c r="F3310" s="16"/>
    </row>
    <row r="3311" spans="6:6" x14ac:dyDescent="0.5">
      <c r="F3311" s="16"/>
    </row>
    <row r="3312" spans="6:6" x14ac:dyDescent="0.5">
      <c r="F3312" s="16"/>
    </row>
    <row r="3313" spans="6:6" x14ac:dyDescent="0.5">
      <c r="F3313" s="16"/>
    </row>
    <row r="3314" spans="6:6" x14ac:dyDescent="0.5">
      <c r="F3314" s="16"/>
    </row>
    <row r="3315" spans="6:6" x14ac:dyDescent="0.5">
      <c r="F3315" s="16"/>
    </row>
    <row r="3316" spans="6:6" x14ac:dyDescent="0.5">
      <c r="F3316" s="16"/>
    </row>
    <row r="3317" spans="6:6" x14ac:dyDescent="0.5">
      <c r="F3317" s="16"/>
    </row>
    <row r="3318" spans="6:6" x14ac:dyDescent="0.5">
      <c r="F3318" s="16"/>
    </row>
    <row r="3319" spans="6:6" x14ac:dyDescent="0.5">
      <c r="F3319" s="16"/>
    </row>
    <row r="3320" spans="6:6" x14ac:dyDescent="0.5">
      <c r="F3320" s="16"/>
    </row>
    <row r="3321" spans="6:6" x14ac:dyDescent="0.5">
      <c r="F3321" s="16"/>
    </row>
    <row r="3322" spans="6:6" x14ac:dyDescent="0.5">
      <c r="F3322" s="16"/>
    </row>
    <row r="3323" spans="6:6" x14ac:dyDescent="0.5">
      <c r="F3323" s="16"/>
    </row>
    <row r="3324" spans="6:6" x14ac:dyDescent="0.5">
      <c r="F3324" s="16"/>
    </row>
    <row r="3325" spans="6:6" x14ac:dyDescent="0.5">
      <c r="F3325" s="16"/>
    </row>
    <row r="3326" spans="6:6" x14ac:dyDescent="0.5">
      <c r="F3326" s="16"/>
    </row>
    <row r="3327" spans="6:6" x14ac:dyDescent="0.5">
      <c r="F3327" s="16"/>
    </row>
    <row r="3328" spans="6:6" x14ac:dyDescent="0.5">
      <c r="F3328" s="16"/>
    </row>
    <row r="3329" spans="6:6" x14ac:dyDescent="0.5">
      <c r="F3329" s="16"/>
    </row>
    <row r="3330" spans="6:6" x14ac:dyDescent="0.5">
      <c r="F3330" s="16"/>
    </row>
    <row r="3331" spans="6:6" x14ac:dyDescent="0.5">
      <c r="F3331" s="16"/>
    </row>
    <row r="3332" spans="6:6" x14ac:dyDescent="0.5">
      <c r="F3332" s="16"/>
    </row>
    <row r="3333" spans="6:6" x14ac:dyDescent="0.5">
      <c r="F3333" s="16"/>
    </row>
    <row r="3334" spans="6:6" x14ac:dyDescent="0.5">
      <c r="F3334" s="16"/>
    </row>
    <row r="3335" spans="6:6" x14ac:dyDescent="0.5">
      <c r="F3335" s="16"/>
    </row>
    <row r="3336" spans="6:6" x14ac:dyDescent="0.5">
      <c r="F3336" s="16"/>
    </row>
    <row r="3337" spans="6:6" x14ac:dyDescent="0.5">
      <c r="F3337" s="16"/>
    </row>
    <row r="3338" spans="6:6" x14ac:dyDescent="0.5">
      <c r="F3338" s="16"/>
    </row>
    <row r="3339" spans="6:6" x14ac:dyDescent="0.5">
      <c r="F3339" s="16"/>
    </row>
    <row r="3340" spans="6:6" x14ac:dyDescent="0.5">
      <c r="F3340" s="16"/>
    </row>
    <row r="3341" spans="6:6" x14ac:dyDescent="0.5">
      <c r="F3341" s="16"/>
    </row>
    <row r="3342" spans="6:6" x14ac:dyDescent="0.5">
      <c r="F3342" s="16"/>
    </row>
    <row r="3343" spans="6:6" x14ac:dyDescent="0.5">
      <c r="F3343" s="16"/>
    </row>
    <row r="3344" spans="6:6" x14ac:dyDescent="0.5">
      <c r="F3344" s="16"/>
    </row>
    <row r="3345" spans="6:6" x14ac:dyDescent="0.5">
      <c r="F3345" s="16"/>
    </row>
    <row r="3346" spans="6:6" x14ac:dyDescent="0.5">
      <c r="F3346" s="16"/>
    </row>
    <row r="3347" spans="6:6" x14ac:dyDescent="0.5">
      <c r="F3347" s="16"/>
    </row>
    <row r="3348" spans="6:6" x14ac:dyDescent="0.5">
      <c r="F3348" s="16"/>
    </row>
    <row r="3349" spans="6:6" x14ac:dyDescent="0.5">
      <c r="F3349" s="16"/>
    </row>
    <row r="3350" spans="6:6" x14ac:dyDescent="0.5">
      <c r="F3350" s="16"/>
    </row>
    <row r="3351" spans="6:6" x14ac:dyDescent="0.5">
      <c r="F3351" s="16"/>
    </row>
    <row r="3352" spans="6:6" x14ac:dyDescent="0.5">
      <c r="F3352" s="16"/>
    </row>
    <row r="3353" spans="6:6" x14ac:dyDescent="0.5">
      <c r="F3353" s="16"/>
    </row>
    <row r="3354" spans="6:6" x14ac:dyDescent="0.5">
      <c r="F3354" s="16"/>
    </row>
    <row r="3355" spans="6:6" x14ac:dyDescent="0.5">
      <c r="F3355" s="16"/>
    </row>
    <row r="3356" spans="6:6" x14ac:dyDescent="0.5">
      <c r="F3356" s="16"/>
    </row>
    <row r="3357" spans="6:6" x14ac:dyDescent="0.5">
      <c r="F3357" s="16"/>
    </row>
    <row r="3358" spans="6:6" x14ac:dyDescent="0.5">
      <c r="F3358" s="16"/>
    </row>
    <row r="3359" spans="6:6" x14ac:dyDescent="0.5">
      <c r="F3359" s="16"/>
    </row>
    <row r="3360" spans="6:6" x14ac:dyDescent="0.5">
      <c r="F3360" s="16"/>
    </row>
    <row r="3361" spans="6:6" x14ac:dyDescent="0.5">
      <c r="F3361" s="16"/>
    </row>
    <row r="3362" spans="6:6" x14ac:dyDescent="0.5">
      <c r="F3362" s="16"/>
    </row>
    <row r="3363" spans="6:6" x14ac:dyDescent="0.5">
      <c r="F3363" s="16"/>
    </row>
    <row r="3364" spans="6:6" x14ac:dyDescent="0.5">
      <c r="F3364" s="16"/>
    </row>
    <row r="3365" spans="6:6" x14ac:dyDescent="0.5">
      <c r="F3365" s="16"/>
    </row>
    <row r="3366" spans="6:6" x14ac:dyDescent="0.5">
      <c r="F3366" s="16"/>
    </row>
    <row r="3367" spans="6:6" x14ac:dyDescent="0.5">
      <c r="F3367" s="16"/>
    </row>
    <row r="3368" spans="6:6" x14ac:dyDescent="0.5">
      <c r="F3368" s="16"/>
    </row>
    <row r="3369" spans="6:6" x14ac:dyDescent="0.5">
      <c r="F3369" s="16"/>
    </row>
    <row r="3370" spans="6:6" x14ac:dyDescent="0.5">
      <c r="F3370" s="16"/>
    </row>
    <row r="3371" spans="6:6" x14ac:dyDescent="0.5">
      <c r="F3371" s="16"/>
    </row>
    <row r="3372" spans="6:6" x14ac:dyDescent="0.5">
      <c r="F3372" s="16"/>
    </row>
    <row r="3373" spans="6:6" x14ac:dyDescent="0.5">
      <c r="F3373" s="16"/>
    </row>
    <row r="3374" spans="6:6" x14ac:dyDescent="0.5">
      <c r="F3374" s="16"/>
    </row>
    <row r="3375" spans="6:6" x14ac:dyDescent="0.5">
      <c r="F3375" s="16"/>
    </row>
    <row r="3376" spans="6:6" x14ac:dyDescent="0.5">
      <c r="F3376" s="16"/>
    </row>
    <row r="3377" spans="6:6" x14ac:dyDescent="0.5">
      <c r="F3377" s="16"/>
    </row>
    <row r="3378" spans="6:6" x14ac:dyDescent="0.5">
      <c r="F3378" s="16"/>
    </row>
    <row r="3379" spans="6:6" x14ac:dyDescent="0.5">
      <c r="F3379" s="16"/>
    </row>
    <row r="3380" spans="6:6" x14ac:dyDescent="0.5">
      <c r="F3380" s="16"/>
    </row>
    <row r="3381" spans="6:6" x14ac:dyDescent="0.5">
      <c r="F3381" s="16"/>
    </row>
    <row r="3382" spans="6:6" x14ac:dyDescent="0.5">
      <c r="F3382" s="16"/>
    </row>
    <row r="3383" spans="6:6" x14ac:dyDescent="0.5">
      <c r="F3383" s="16"/>
    </row>
    <row r="3384" spans="6:6" x14ac:dyDescent="0.5">
      <c r="F3384" s="16"/>
    </row>
    <row r="3385" spans="6:6" x14ac:dyDescent="0.5">
      <c r="F3385" s="16"/>
    </row>
    <row r="3386" spans="6:6" x14ac:dyDescent="0.5">
      <c r="F3386" s="16"/>
    </row>
    <row r="3387" spans="6:6" x14ac:dyDescent="0.5">
      <c r="F3387" s="16"/>
    </row>
    <row r="3388" spans="6:6" x14ac:dyDescent="0.5">
      <c r="F3388" s="16"/>
    </row>
    <row r="3389" spans="6:6" x14ac:dyDescent="0.5">
      <c r="F3389" s="16"/>
    </row>
    <row r="3390" spans="6:6" x14ac:dyDescent="0.5">
      <c r="F3390" s="16"/>
    </row>
    <row r="3391" spans="6:6" x14ac:dyDescent="0.5">
      <c r="F3391" s="16"/>
    </row>
    <row r="3392" spans="6:6" x14ac:dyDescent="0.5">
      <c r="F3392" s="16"/>
    </row>
    <row r="3393" spans="6:6" x14ac:dyDescent="0.5">
      <c r="F3393" s="16"/>
    </row>
    <row r="3394" spans="6:6" x14ac:dyDescent="0.5">
      <c r="F3394" s="16"/>
    </row>
    <row r="3395" spans="6:6" x14ac:dyDescent="0.5">
      <c r="F3395" s="16"/>
    </row>
    <row r="3396" spans="6:6" x14ac:dyDescent="0.5">
      <c r="F3396" s="16"/>
    </row>
    <row r="3397" spans="6:6" x14ac:dyDescent="0.5">
      <c r="F3397" s="16"/>
    </row>
    <row r="3398" spans="6:6" x14ac:dyDescent="0.5">
      <c r="F3398" s="16"/>
    </row>
    <row r="3399" spans="6:6" x14ac:dyDescent="0.5">
      <c r="F3399" s="16"/>
    </row>
    <row r="3400" spans="6:6" x14ac:dyDescent="0.5">
      <c r="F3400" s="16"/>
    </row>
    <row r="3401" spans="6:6" x14ac:dyDescent="0.5">
      <c r="F3401" s="16"/>
    </row>
    <row r="3402" spans="6:6" x14ac:dyDescent="0.5">
      <c r="F3402" s="16"/>
    </row>
    <row r="3403" spans="6:6" x14ac:dyDescent="0.5">
      <c r="F3403" s="16"/>
    </row>
    <row r="3404" spans="6:6" x14ac:dyDescent="0.5">
      <c r="F3404" s="16"/>
    </row>
    <row r="3405" spans="6:6" x14ac:dyDescent="0.5">
      <c r="F3405" s="16"/>
    </row>
    <row r="3406" spans="6:6" x14ac:dyDescent="0.5">
      <c r="F3406" s="16"/>
    </row>
    <row r="3407" spans="6:6" x14ac:dyDescent="0.5">
      <c r="F3407" s="16"/>
    </row>
    <row r="3408" spans="6:6" x14ac:dyDescent="0.5">
      <c r="F3408" s="16"/>
    </row>
    <row r="3409" spans="6:6" x14ac:dyDescent="0.5">
      <c r="F3409" s="16"/>
    </row>
    <row r="3410" spans="6:6" x14ac:dyDescent="0.5">
      <c r="F3410" s="16"/>
    </row>
    <row r="3411" spans="6:6" x14ac:dyDescent="0.5">
      <c r="F3411" s="16"/>
    </row>
    <row r="3412" spans="6:6" x14ac:dyDescent="0.5">
      <c r="F3412" s="16"/>
    </row>
    <row r="3413" spans="6:6" x14ac:dyDescent="0.5">
      <c r="F3413" s="16"/>
    </row>
    <row r="3414" spans="6:6" x14ac:dyDescent="0.5">
      <c r="F3414" s="16"/>
    </row>
    <row r="3415" spans="6:6" x14ac:dyDescent="0.5">
      <c r="F3415" s="16"/>
    </row>
    <row r="3416" spans="6:6" x14ac:dyDescent="0.5">
      <c r="F3416" s="16"/>
    </row>
    <row r="3417" spans="6:6" x14ac:dyDescent="0.5">
      <c r="F3417" s="16"/>
    </row>
    <row r="3418" spans="6:6" x14ac:dyDescent="0.5">
      <c r="F3418" s="16"/>
    </row>
    <row r="3419" spans="6:6" x14ac:dyDescent="0.5">
      <c r="F3419" s="16"/>
    </row>
    <row r="3420" spans="6:6" x14ac:dyDescent="0.5">
      <c r="F3420" s="16"/>
    </row>
    <row r="3421" spans="6:6" x14ac:dyDescent="0.5">
      <c r="F3421" s="16"/>
    </row>
    <row r="3422" spans="6:6" x14ac:dyDescent="0.5">
      <c r="F3422" s="16"/>
    </row>
    <row r="3423" spans="6:6" x14ac:dyDescent="0.5">
      <c r="F3423" s="16"/>
    </row>
    <row r="3424" spans="6:6" x14ac:dyDescent="0.5">
      <c r="F3424" s="16"/>
    </row>
    <row r="3425" spans="6:6" x14ac:dyDescent="0.5">
      <c r="F3425" s="16"/>
    </row>
    <row r="3426" spans="6:6" x14ac:dyDescent="0.5">
      <c r="F3426" s="16"/>
    </row>
    <row r="3427" spans="6:6" x14ac:dyDescent="0.5">
      <c r="F3427" s="16"/>
    </row>
    <row r="3428" spans="6:6" x14ac:dyDescent="0.5">
      <c r="F3428" s="16"/>
    </row>
    <row r="3429" spans="6:6" x14ac:dyDescent="0.5">
      <c r="F3429" s="16"/>
    </row>
    <row r="3430" spans="6:6" x14ac:dyDescent="0.5">
      <c r="F3430" s="16"/>
    </row>
    <row r="3431" spans="6:6" x14ac:dyDescent="0.5">
      <c r="F3431" s="16"/>
    </row>
    <row r="3432" spans="6:6" x14ac:dyDescent="0.5">
      <c r="F3432" s="16"/>
    </row>
    <row r="3433" spans="6:6" x14ac:dyDescent="0.5">
      <c r="F3433" s="16"/>
    </row>
    <row r="3434" spans="6:6" x14ac:dyDescent="0.5">
      <c r="F3434" s="16"/>
    </row>
    <row r="3435" spans="6:6" x14ac:dyDescent="0.5">
      <c r="F3435" s="16"/>
    </row>
    <row r="3436" spans="6:6" x14ac:dyDescent="0.5">
      <c r="F3436" s="16"/>
    </row>
    <row r="3437" spans="6:6" x14ac:dyDescent="0.5">
      <c r="F3437" s="16"/>
    </row>
    <row r="3438" spans="6:6" x14ac:dyDescent="0.5">
      <c r="F3438" s="16"/>
    </row>
    <row r="3439" spans="6:6" x14ac:dyDescent="0.5">
      <c r="F3439" s="16"/>
    </row>
    <row r="3440" spans="6:6" x14ac:dyDescent="0.5">
      <c r="F3440" s="16"/>
    </row>
    <row r="3441" spans="6:6" x14ac:dyDescent="0.5">
      <c r="F3441" s="16"/>
    </row>
    <row r="3442" spans="6:6" x14ac:dyDescent="0.5">
      <c r="F3442" s="16"/>
    </row>
    <row r="3443" spans="6:6" x14ac:dyDescent="0.5">
      <c r="F3443" s="16"/>
    </row>
    <row r="3444" spans="6:6" x14ac:dyDescent="0.5">
      <c r="F3444" s="16"/>
    </row>
    <row r="3445" spans="6:6" x14ac:dyDescent="0.5">
      <c r="F3445" s="16"/>
    </row>
    <row r="3446" spans="6:6" x14ac:dyDescent="0.5">
      <c r="F3446" s="16"/>
    </row>
    <row r="3447" spans="6:6" x14ac:dyDescent="0.5">
      <c r="F3447" s="16"/>
    </row>
    <row r="3448" spans="6:6" x14ac:dyDescent="0.5">
      <c r="F3448" s="16"/>
    </row>
    <row r="3449" spans="6:6" x14ac:dyDescent="0.5">
      <c r="F3449" s="16"/>
    </row>
    <row r="3450" spans="6:6" x14ac:dyDescent="0.5">
      <c r="F3450" s="16"/>
    </row>
    <row r="3451" spans="6:6" x14ac:dyDescent="0.5">
      <c r="F3451" s="16"/>
    </row>
    <row r="3452" spans="6:6" x14ac:dyDescent="0.5">
      <c r="F3452" s="16"/>
    </row>
    <row r="3453" spans="6:6" x14ac:dyDescent="0.5">
      <c r="F3453" s="16"/>
    </row>
    <row r="3454" spans="6:6" x14ac:dyDescent="0.5">
      <c r="F3454" s="16"/>
    </row>
    <row r="3455" spans="6:6" x14ac:dyDescent="0.5">
      <c r="F3455" s="16"/>
    </row>
    <row r="3456" spans="6:6" x14ac:dyDescent="0.5">
      <c r="F3456" s="16"/>
    </row>
    <row r="3457" spans="6:6" x14ac:dyDescent="0.5">
      <c r="F3457" s="16"/>
    </row>
    <row r="3458" spans="6:6" x14ac:dyDescent="0.5">
      <c r="F3458" s="16"/>
    </row>
    <row r="3459" spans="6:6" x14ac:dyDescent="0.5">
      <c r="F3459" s="16"/>
    </row>
    <row r="3460" spans="6:6" x14ac:dyDescent="0.5">
      <c r="F3460" s="16"/>
    </row>
    <row r="3461" spans="6:6" x14ac:dyDescent="0.5">
      <c r="F3461" s="16"/>
    </row>
    <row r="3462" spans="6:6" x14ac:dyDescent="0.5">
      <c r="F3462" s="16"/>
    </row>
    <row r="3463" spans="6:6" x14ac:dyDescent="0.5">
      <c r="F3463" s="16"/>
    </row>
    <row r="3464" spans="6:6" x14ac:dyDescent="0.5">
      <c r="F3464" s="16"/>
    </row>
    <row r="3465" spans="6:6" x14ac:dyDescent="0.5">
      <c r="F3465" s="16"/>
    </row>
    <row r="3466" spans="6:6" x14ac:dyDescent="0.5">
      <c r="F3466" s="16"/>
    </row>
    <row r="3467" spans="6:6" x14ac:dyDescent="0.5">
      <c r="F3467" s="16"/>
    </row>
    <row r="3468" spans="6:6" x14ac:dyDescent="0.5">
      <c r="F3468" s="16"/>
    </row>
    <row r="3469" spans="6:6" x14ac:dyDescent="0.5">
      <c r="F3469" s="16"/>
    </row>
    <row r="3470" spans="6:6" x14ac:dyDescent="0.5">
      <c r="F3470" s="16"/>
    </row>
    <row r="3471" spans="6:6" x14ac:dyDescent="0.5">
      <c r="F3471" s="16"/>
    </row>
    <row r="3472" spans="6:6" x14ac:dyDescent="0.5">
      <c r="F3472" s="16"/>
    </row>
    <row r="3473" spans="6:6" x14ac:dyDescent="0.5">
      <c r="F3473" s="16"/>
    </row>
    <row r="3474" spans="6:6" x14ac:dyDescent="0.5">
      <c r="F3474" s="16"/>
    </row>
    <row r="3475" spans="6:6" x14ac:dyDescent="0.5">
      <c r="F3475" s="16"/>
    </row>
    <row r="3476" spans="6:6" x14ac:dyDescent="0.5">
      <c r="F3476" s="16"/>
    </row>
    <row r="3477" spans="6:6" x14ac:dyDescent="0.5">
      <c r="F3477" s="16"/>
    </row>
    <row r="3478" spans="6:6" x14ac:dyDescent="0.5">
      <c r="F3478" s="16"/>
    </row>
    <row r="3479" spans="6:6" x14ac:dyDescent="0.5">
      <c r="F3479" s="16"/>
    </row>
    <row r="3480" spans="6:6" x14ac:dyDescent="0.5">
      <c r="F3480" s="16"/>
    </row>
    <row r="3481" spans="6:6" x14ac:dyDescent="0.5">
      <c r="F3481" s="16"/>
    </row>
    <row r="3482" spans="6:6" x14ac:dyDescent="0.5">
      <c r="F3482" s="16"/>
    </row>
    <row r="3483" spans="6:6" x14ac:dyDescent="0.5">
      <c r="F3483" s="16"/>
    </row>
    <row r="3484" spans="6:6" x14ac:dyDescent="0.5">
      <c r="F3484" s="16"/>
    </row>
    <row r="3485" spans="6:6" x14ac:dyDescent="0.5">
      <c r="F3485" s="16"/>
    </row>
    <row r="3486" spans="6:6" x14ac:dyDescent="0.5">
      <c r="F3486" s="16"/>
    </row>
    <row r="3487" spans="6:6" x14ac:dyDescent="0.5">
      <c r="F3487" s="16"/>
    </row>
    <row r="3488" spans="6:6" x14ac:dyDescent="0.5">
      <c r="F3488" s="16"/>
    </row>
    <row r="3489" spans="6:6" x14ac:dyDescent="0.5">
      <c r="F3489" s="16"/>
    </row>
    <row r="3490" spans="6:6" x14ac:dyDescent="0.5">
      <c r="F3490" s="16"/>
    </row>
    <row r="3491" spans="6:6" x14ac:dyDescent="0.5">
      <c r="F3491" s="16"/>
    </row>
    <row r="3492" spans="6:6" x14ac:dyDescent="0.5">
      <c r="F3492" s="16"/>
    </row>
    <row r="3493" spans="6:6" x14ac:dyDescent="0.5">
      <c r="F3493" s="16"/>
    </row>
    <row r="3494" spans="6:6" x14ac:dyDescent="0.5">
      <c r="F3494" s="16"/>
    </row>
    <row r="3495" spans="6:6" x14ac:dyDescent="0.5">
      <c r="F3495" s="16"/>
    </row>
    <row r="3496" spans="6:6" x14ac:dyDescent="0.5">
      <c r="F3496" s="16"/>
    </row>
    <row r="3497" spans="6:6" x14ac:dyDescent="0.5">
      <c r="F3497" s="16"/>
    </row>
    <row r="3498" spans="6:6" x14ac:dyDescent="0.5">
      <c r="F3498" s="16"/>
    </row>
    <row r="3499" spans="6:6" x14ac:dyDescent="0.5">
      <c r="F3499" s="16"/>
    </row>
    <row r="3500" spans="6:6" x14ac:dyDescent="0.5">
      <c r="F3500" s="16"/>
    </row>
    <row r="3501" spans="6:6" x14ac:dyDescent="0.5">
      <c r="F3501" s="16"/>
    </row>
    <row r="3502" spans="6:6" x14ac:dyDescent="0.5">
      <c r="F3502" s="16"/>
    </row>
    <row r="3503" spans="6:6" x14ac:dyDescent="0.5">
      <c r="F3503" s="16"/>
    </row>
    <row r="3504" spans="6:6" x14ac:dyDescent="0.5">
      <c r="F3504" s="16"/>
    </row>
    <row r="3505" spans="6:6" x14ac:dyDescent="0.5">
      <c r="F3505" s="16"/>
    </row>
    <row r="3506" spans="6:6" x14ac:dyDescent="0.5">
      <c r="F3506" s="16"/>
    </row>
    <row r="3507" spans="6:6" x14ac:dyDescent="0.5">
      <c r="F3507" s="16"/>
    </row>
    <row r="3508" spans="6:6" x14ac:dyDescent="0.5">
      <c r="F3508" s="16"/>
    </row>
    <row r="3509" spans="6:6" x14ac:dyDescent="0.5">
      <c r="F3509" s="16"/>
    </row>
    <row r="3510" spans="6:6" x14ac:dyDescent="0.5">
      <c r="F3510" s="16"/>
    </row>
    <row r="3511" spans="6:6" x14ac:dyDescent="0.5">
      <c r="F3511" s="16"/>
    </row>
    <row r="3512" spans="6:6" x14ac:dyDescent="0.5">
      <c r="F3512" s="16"/>
    </row>
    <row r="3513" spans="6:6" x14ac:dyDescent="0.5">
      <c r="F3513" s="16"/>
    </row>
    <row r="3514" spans="6:6" x14ac:dyDescent="0.5">
      <c r="F3514" s="16"/>
    </row>
    <row r="3515" spans="6:6" x14ac:dyDescent="0.5">
      <c r="F3515" s="16"/>
    </row>
    <row r="3516" spans="6:6" x14ac:dyDescent="0.5">
      <c r="F3516" s="16"/>
    </row>
    <row r="3517" spans="6:6" x14ac:dyDescent="0.5">
      <c r="F3517" s="16"/>
    </row>
    <row r="3518" spans="6:6" x14ac:dyDescent="0.5">
      <c r="F3518" s="16"/>
    </row>
    <row r="3519" spans="6:6" x14ac:dyDescent="0.5">
      <c r="F3519" s="16"/>
    </row>
    <row r="3520" spans="6:6" x14ac:dyDescent="0.5">
      <c r="F3520" s="16"/>
    </row>
    <row r="3521" spans="6:6" x14ac:dyDescent="0.5">
      <c r="F3521" s="16"/>
    </row>
    <row r="3522" spans="6:6" x14ac:dyDescent="0.5">
      <c r="F3522" s="16"/>
    </row>
    <row r="3523" spans="6:6" x14ac:dyDescent="0.5">
      <c r="F3523" s="16"/>
    </row>
    <row r="3524" spans="6:6" x14ac:dyDescent="0.5">
      <c r="F3524" s="16"/>
    </row>
    <row r="3525" spans="6:6" x14ac:dyDescent="0.5">
      <c r="F3525" s="16"/>
    </row>
    <row r="3526" spans="6:6" x14ac:dyDescent="0.5">
      <c r="F3526" s="16"/>
    </row>
    <row r="3527" spans="6:6" x14ac:dyDescent="0.5">
      <c r="F3527" s="16"/>
    </row>
    <row r="3528" spans="6:6" x14ac:dyDescent="0.5">
      <c r="F3528" s="16"/>
    </row>
    <row r="3529" spans="6:6" x14ac:dyDescent="0.5">
      <c r="F3529" s="16"/>
    </row>
    <row r="3530" spans="6:6" x14ac:dyDescent="0.5">
      <c r="F3530" s="16"/>
    </row>
    <row r="3531" spans="6:6" x14ac:dyDescent="0.5">
      <c r="F3531" s="16"/>
    </row>
    <row r="3532" spans="6:6" x14ac:dyDescent="0.5">
      <c r="F3532" s="16"/>
    </row>
    <row r="3533" spans="6:6" x14ac:dyDescent="0.5">
      <c r="F3533" s="16"/>
    </row>
    <row r="3534" spans="6:6" x14ac:dyDescent="0.5">
      <c r="F3534" s="16"/>
    </row>
    <row r="3535" spans="6:6" x14ac:dyDescent="0.5">
      <c r="F3535" s="16"/>
    </row>
    <row r="3536" spans="6:6" x14ac:dyDescent="0.5">
      <c r="F3536" s="16"/>
    </row>
    <row r="3537" spans="6:6" x14ac:dyDescent="0.5">
      <c r="F3537" s="16"/>
    </row>
    <row r="3538" spans="6:6" x14ac:dyDescent="0.5">
      <c r="F3538" s="16"/>
    </row>
    <row r="3539" spans="6:6" x14ac:dyDescent="0.5">
      <c r="F3539" s="16"/>
    </row>
    <row r="3540" spans="6:6" x14ac:dyDescent="0.5">
      <c r="F3540" s="16"/>
    </row>
    <row r="3541" spans="6:6" x14ac:dyDescent="0.5">
      <c r="F3541" s="16"/>
    </row>
    <row r="3542" spans="6:6" x14ac:dyDescent="0.5">
      <c r="F3542" s="16"/>
    </row>
    <row r="3543" spans="6:6" x14ac:dyDescent="0.5">
      <c r="F3543" s="16"/>
    </row>
    <row r="3544" spans="6:6" x14ac:dyDescent="0.5">
      <c r="F3544" s="16"/>
    </row>
    <row r="3545" spans="6:6" x14ac:dyDescent="0.5">
      <c r="F3545" s="16"/>
    </row>
    <row r="3546" spans="6:6" x14ac:dyDescent="0.5">
      <c r="F3546" s="16"/>
    </row>
    <row r="3547" spans="6:6" x14ac:dyDescent="0.5">
      <c r="F3547" s="16"/>
    </row>
    <row r="3548" spans="6:6" x14ac:dyDescent="0.5">
      <c r="F3548" s="16"/>
    </row>
    <row r="3549" spans="6:6" x14ac:dyDescent="0.5">
      <c r="F3549" s="16"/>
    </row>
    <row r="3550" spans="6:6" x14ac:dyDescent="0.5">
      <c r="F3550" s="16"/>
    </row>
    <row r="3551" spans="6:6" x14ac:dyDescent="0.5">
      <c r="F3551" s="16"/>
    </row>
    <row r="3552" spans="6:6" x14ac:dyDescent="0.5">
      <c r="F3552" s="16"/>
    </row>
    <row r="3553" spans="6:6" x14ac:dyDescent="0.5">
      <c r="F3553" s="16"/>
    </row>
    <row r="3554" spans="6:6" x14ac:dyDescent="0.5">
      <c r="F3554" s="16"/>
    </row>
    <row r="3555" spans="6:6" x14ac:dyDescent="0.5">
      <c r="F3555" s="16"/>
    </row>
    <row r="3556" spans="6:6" x14ac:dyDescent="0.5">
      <c r="F3556" s="16"/>
    </row>
    <row r="3557" spans="6:6" x14ac:dyDescent="0.5">
      <c r="F3557" s="16"/>
    </row>
    <row r="3558" spans="6:6" x14ac:dyDescent="0.5">
      <c r="F3558" s="16"/>
    </row>
    <row r="3559" spans="6:6" x14ac:dyDescent="0.5">
      <c r="F3559" s="16"/>
    </row>
    <row r="3560" spans="6:6" x14ac:dyDescent="0.5">
      <c r="F3560" s="16"/>
    </row>
    <row r="3561" spans="6:6" x14ac:dyDescent="0.5">
      <c r="F3561" s="16"/>
    </row>
    <row r="3562" spans="6:6" x14ac:dyDescent="0.5">
      <c r="F3562" s="16"/>
    </row>
    <row r="3563" spans="6:6" x14ac:dyDescent="0.5">
      <c r="F3563" s="16"/>
    </row>
    <row r="3564" spans="6:6" x14ac:dyDescent="0.5">
      <c r="F3564" s="16"/>
    </row>
    <row r="3565" spans="6:6" x14ac:dyDescent="0.5">
      <c r="F3565" s="16"/>
    </row>
    <row r="3566" spans="6:6" x14ac:dyDescent="0.5">
      <c r="F3566" s="16"/>
    </row>
    <row r="3567" spans="6:6" x14ac:dyDescent="0.5">
      <c r="F3567" s="16"/>
    </row>
    <row r="3568" spans="6:6" x14ac:dyDescent="0.5">
      <c r="F3568" s="16"/>
    </row>
    <row r="3569" spans="6:6" x14ac:dyDescent="0.5">
      <c r="F3569" s="16"/>
    </row>
    <row r="3570" spans="6:6" x14ac:dyDescent="0.5">
      <c r="F3570" s="16"/>
    </row>
    <row r="3571" spans="6:6" x14ac:dyDescent="0.5">
      <c r="F3571" s="16"/>
    </row>
    <row r="3572" spans="6:6" x14ac:dyDescent="0.5">
      <c r="F3572" s="16"/>
    </row>
    <row r="3573" spans="6:6" x14ac:dyDescent="0.5">
      <c r="F3573" s="16"/>
    </row>
    <row r="3574" spans="6:6" x14ac:dyDescent="0.5">
      <c r="F3574" s="16"/>
    </row>
    <row r="3575" spans="6:6" x14ac:dyDescent="0.5">
      <c r="F3575" s="16"/>
    </row>
    <row r="3576" spans="6:6" x14ac:dyDescent="0.5">
      <c r="F3576" s="16"/>
    </row>
    <row r="3577" spans="6:6" x14ac:dyDescent="0.5">
      <c r="F3577" s="16"/>
    </row>
    <row r="3578" spans="6:6" x14ac:dyDescent="0.5">
      <c r="F3578" s="16"/>
    </row>
    <row r="3579" spans="6:6" x14ac:dyDescent="0.5">
      <c r="F3579" s="16"/>
    </row>
    <row r="3580" spans="6:6" x14ac:dyDescent="0.5">
      <c r="F3580" s="16"/>
    </row>
    <row r="3581" spans="6:6" x14ac:dyDescent="0.5">
      <c r="F3581" s="16"/>
    </row>
    <row r="3582" spans="6:6" x14ac:dyDescent="0.5">
      <c r="F3582" s="16"/>
    </row>
    <row r="3583" spans="6:6" x14ac:dyDescent="0.5">
      <c r="F3583" s="16"/>
    </row>
    <row r="3584" spans="6:6" x14ac:dyDescent="0.5">
      <c r="F3584" s="16"/>
    </row>
    <row r="3585" spans="6:6" x14ac:dyDescent="0.5">
      <c r="F3585" s="16"/>
    </row>
    <row r="3586" spans="6:6" x14ac:dyDescent="0.5">
      <c r="F3586" s="16"/>
    </row>
    <row r="3587" spans="6:6" x14ac:dyDescent="0.5">
      <c r="F3587" s="16"/>
    </row>
    <row r="3588" spans="6:6" x14ac:dyDescent="0.5">
      <c r="F3588" s="16"/>
    </row>
    <row r="3589" spans="6:6" x14ac:dyDescent="0.5">
      <c r="F3589" s="16"/>
    </row>
    <row r="3590" spans="6:6" x14ac:dyDescent="0.5">
      <c r="F3590" s="16"/>
    </row>
    <row r="3591" spans="6:6" x14ac:dyDescent="0.5">
      <c r="F3591" s="16"/>
    </row>
    <row r="3592" spans="6:6" x14ac:dyDescent="0.5">
      <c r="F3592" s="16"/>
    </row>
    <row r="3593" spans="6:6" x14ac:dyDescent="0.5">
      <c r="F3593" s="16"/>
    </row>
    <row r="3594" spans="6:6" x14ac:dyDescent="0.5">
      <c r="F3594" s="16"/>
    </row>
    <row r="3595" spans="6:6" x14ac:dyDescent="0.5">
      <c r="F3595" s="16"/>
    </row>
    <row r="3596" spans="6:6" x14ac:dyDescent="0.5">
      <c r="F3596" s="16"/>
    </row>
    <row r="3597" spans="6:6" x14ac:dyDescent="0.5">
      <c r="F3597" s="16"/>
    </row>
    <row r="3598" spans="6:6" x14ac:dyDescent="0.5">
      <c r="F3598" s="16"/>
    </row>
    <row r="3599" spans="6:6" x14ac:dyDescent="0.5">
      <c r="F3599" s="16"/>
    </row>
    <row r="3600" spans="6:6" x14ac:dyDescent="0.5">
      <c r="F3600" s="16"/>
    </row>
    <row r="3601" spans="6:6" x14ac:dyDescent="0.5">
      <c r="F3601" s="16"/>
    </row>
    <row r="3602" spans="6:6" x14ac:dyDescent="0.5">
      <c r="F3602" s="16"/>
    </row>
    <row r="3603" spans="6:6" x14ac:dyDescent="0.5">
      <c r="F3603" s="16"/>
    </row>
    <row r="3604" spans="6:6" x14ac:dyDescent="0.5">
      <c r="F3604" s="16"/>
    </row>
    <row r="3605" spans="6:6" x14ac:dyDescent="0.5">
      <c r="F3605" s="16"/>
    </row>
    <row r="3606" spans="6:6" x14ac:dyDescent="0.5">
      <c r="F3606" s="16"/>
    </row>
    <row r="3607" spans="6:6" x14ac:dyDescent="0.5">
      <c r="F3607" s="16"/>
    </row>
    <row r="3608" spans="6:6" x14ac:dyDescent="0.5">
      <c r="F3608" s="16"/>
    </row>
    <row r="3609" spans="6:6" x14ac:dyDescent="0.5">
      <c r="F3609" s="16"/>
    </row>
    <row r="3610" spans="6:6" x14ac:dyDescent="0.5">
      <c r="F3610" s="16"/>
    </row>
    <row r="3611" spans="6:6" x14ac:dyDescent="0.5">
      <c r="F3611" s="16"/>
    </row>
    <row r="3612" spans="6:6" x14ac:dyDescent="0.5">
      <c r="F3612" s="16"/>
    </row>
    <row r="3613" spans="6:6" x14ac:dyDescent="0.5">
      <c r="F3613" s="16"/>
    </row>
    <row r="3614" spans="6:6" x14ac:dyDescent="0.5">
      <c r="F3614" s="16"/>
    </row>
    <row r="3615" spans="6:6" x14ac:dyDescent="0.5">
      <c r="F3615" s="16"/>
    </row>
    <row r="3616" spans="6:6" x14ac:dyDescent="0.5">
      <c r="F3616" s="16"/>
    </row>
    <row r="3617" spans="6:6" x14ac:dyDescent="0.5">
      <c r="F3617" s="16"/>
    </row>
    <row r="3618" spans="6:6" x14ac:dyDescent="0.5">
      <c r="F3618" s="16"/>
    </row>
    <row r="3619" spans="6:6" x14ac:dyDescent="0.5">
      <c r="F3619" s="16"/>
    </row>
    <row r="3620" spans="6:6" x14ac:dyDescent="0.5">
      <c r="F3620" s="16"/>
    </row>
    <row r="3621" spans="6:6" x14ac:dyDescent="0.5">
      <c r="F3621" s="16"/>
    </row>
    <row r="3622" spans="6:6" x14ac:dyDescent="0.5">
      <c r="F3622" s="16"/>
    </row>
    <row r="3623" spans="6:6" x14ac:dyDescent="0.5">
      <c r="F3623" s="16"/>
    </row>
    <row r="3624" spans="6:6" x14ac:dyDescent="0.5">
      <c r="F3624" s="16"/>
    </row>
    <row r="3625" spans="6:6" x14ac:dyDescent="0.5">
      <c r="F3625" s="16"/>
    </row>
    <row r="3626" spans="6:6" x14ac:dyDescent="0.5">
      <c r="F3626" s="16"/>
    </row>
    <row r="3627" spans="6:6" x14ac:dyDescent="0.5">
      <c r="F3627" s="16"/>
    </row>
    <row r="3628" spans="6:6" x14ac:dyDescent="0.5">
      <c r="F3628" s="16"/>
    </row>
    <row r="3629" spans="6:6" x14ac:dyDescent="0.5">
      <c r="F3629" s="16"/>
    </row>
    <row r="3630" spans="6:6" x14ac:dyDescent="0.5">
      <c r="F3630" s="16"/>
    </row>
    <row r="3631" spans="6:6" x14ac:dyDescent="0.5">
      <c r="F3631" s="16"/>
    </row>
    <row r="3632" spans="6:6" x14ac:dyDescent="0.5">
      <c r="F3632" s="16"/>
    </row>
    <row r="3633" spans="6:6" x14ac:dyDescent="0.5">
      <c r="F3633" s="16"/>
    </row>
    <row r="3634" spans="6:6" x14ac:dyDescent="0.5">
      <c r="F3634" s="16"/>
    </row>
    <row r="3635" spans="6:6" x14ac:dyDescent="0.5">
      <c r="F3635" s="16"/>
    </row>
    <row r="3636" spans="6:6" x14ac:dyDescent="0.5">
      <c r="F3636" s="16"/>
    </row>
    <row r="3637" spans="6:6" x14ac:dyDescent="0.5">
      <c r="F3637" s="16"/>
    </row>
    <row r="3638" spans="6:6" x14ac:dyDescent="0.5">
      <c r="F3638" s="16"/>
    </row>
    <row r="3639" spans="6:6" x14ac:dyDescent="0.5">
      <c r="F3639" s="16"/>
    </row>
    <row r="3640" spans="6:6" x14ac:dyDescent="0.5">
      <c r="F3640" s="16"/>
    </row>
    <row r="3641" spans="6:6" x14ac:dyDescent="0.5">
      <c r="F3641" s="16"/>
    </row>
    <row r="3642" spans="6:6" x14ac:dyDescent="0.5">
      <c r="F3642" s="16"/>
    </row>
    <row r="3643" spans="6:6" x14ac:dyDescent="0.5">
      <c r="F3643" s="16"/>
    </row>
    <row r="3644" spans="6:6" x14ac:dyDescent="0.5">
      <c r="F3644" s="16"/>
    </row>
    <row r="3645" spans="6:6" x14ac:dyDescent="0.5">
      <c r="F3645" s="16"/>
    </row>
    <row r="3646" spans="6:6" x14ac:dyDescent="0.5">
      <c r="F3646" s="16"/>
    </row>
    <row r="3647" spans="6:6" x14ac:dyDescent="0.5">
      <c r="F3647" s="16"/>
    </row>
    <row r="3648" spans="6:6" x14ac:dyDescent="0.5">
      <c r="F3648" s="16"/>
    </row>
    <row r="3649" spans="6:6" x14ac:dyDescent="0.5">
      <c r="F3649" s="16"/>
    </row>
    <row r="3650" spans="6:6" x14ac:dyDescent="0.5">
      <c r="F3650" s="16"/>
    </row>
    <row r="3651" spans="6:6" x14ac:dyDescent="0.5">
      <c r="F3651" s="16"/>
    </row>
    <row r="3652" spans="6:6" x14ac:dyDescent="0.5">
      <c r="F3652" s="16"/>
    </row>
    <row r="3653" spans="6:6" x14ac:dyDescent="0.5">
      <c r="F3653" s="16"/>
    </row>
    <row r="3654" spans="6:6" x14ac:dyDescent="0.5">
      <c r="F3654" s="16"/>
    </row>
    <row r="3655" spans="6:6" x14ac:dyDescent="0.5">
      <c r="F3655" s="16"/>
    </row>
    <row r="3656" spans="6:6" x14ac:dyDescent="0.5">
      <c r="F3656" s="16"/>
    </row>
    <row r="3657" spans="6:6" x14ac:dyDescent="0.5">
      <c r="F3657" s="16"/>
    </row>
    <row r="3658" spans="6:6" x14ac:dyDescent="0.5">
      <c r="F3658" s="16"/>
    </row>
    <row r="3659" spans="6:6" x14ac:dyDescent="0.5">
      <c r="F3659" s="16"/>
    </row>
    <row r="3660" spans="6:6" x14ac:dyDescent="0.5">
      <c r="F3660" s="16"/>
    </row>
    <row r="3661" spans="6:6" x14ac:dyDescent="0.5">
      <c r="F3661" s="16"/>
    </row>
    <row r="3662" spans="6:6" x14ac:dyDescent="0.5">
      <c r="F3662" s="16"/>
    </row>
    <row r="3663" spans="6:6" x14ac:dyDescent="0.5">
      <c r="F3663" s="16"/>
    </row>
    <row r="3664" spans="6:6" x14ac:dyDescent="0.5">
      <c r="F3664" s="16"/>
    </row>
    <row r="3665" spans="6:6" x14ac:dyDescent="0.5">
      <c r="F3665" s="16"/>
    </row>
    <row r="3666" spans="6:6" x14ac:dyDescent="0.5">
      <c r="F3666" s="16"/>
    </row>
    <row r="3667" spans="6:6" x14ac:dyDescent="0.5">
      <c r="F3667" s="16"/>
    </row>
    <row r="3668" spans="6:6" x14ac:dyDescent="0.5">
      <c r="F3668" s="16"/>
    </row>
    <row r="3669" spans="6:6" x14ac:dyDescent="0.5">
      <c r="F3669" s="16"/>
    </row>
    <row r="3670" spans="6:6" x14ac:dyDescent="0.5">
      <c r="F3670" s="16"/>
    </row>
    <row r="3671" spans="6:6" x14ac:dyDescent="0.5">
      <c r="F3671" s="16"/>
    </row>
    <row r="3672" spans="6:6" x14ac:dyDescent="0.5">
      <c r="F3672" s="16"/>
    </row>
    <row r="3673" spans="6:6" x14ac:dyDescent="0.5">
      <c r="F3673" s="16"/>
    </row>
    <row r="3674" spans="6:6" x14ac:dyDescent="0.5">
      <c r="F3674" s="16"/>
    </row>
    <row r="3675" spans="6:6" x14ac:dyDescent="0.5">
      <c r="F3675" s="16"/>
    </row>
    <row r="3676" spans="6:6" x14ac:dyDescent="0.5">
      <c r="F3676" s="16"/>
    </row>
    <row r="3677" spans="6:6" x14ac:dyDescent="0.5">
      <c r="F3677" s="16"/>
    </row>
    <row r="3678" spans="6:6" x14ac:dyDescent="0.5">
      <c r="F3678" s="16"/>
    </row>
    <row r="3679" spans="6:6" x14ac:dyDescent="0.5">
      <c r="F3679" s="16"/>
    </row>
    <row r="3680" spans="6:6" x14ac:dyDescent="0.5">
      <c r="F3680" s="16"/>
    </row>
    <row r="3681" spans="6:6" x14ac:dyDescent="0.5">
      <c r="F3681" s="16"/>
    </row>
    <row r="3682" spans="6:6" x14ac:dyDescent="0.5">
      <c r="F3682" s="16"/>
    </row>
    <row r="3683" spans="6:6" x14ac:dyDescent="0.5">
      <c r="F3683" s="16"/>
    </row>
    <row r="3684" spans="6:6" x14ac:dyDescent="0.5">
      <c r="F3684" s="16"/>
    </row>
    <row r="3685" spans="6:6" x14ac:dyDescent="0.5">
      <c r="F3685" s="16"/>
    </row>
    <row r="3686" spans="6:6" x14ac:dyDescent="0.5">
      <c r="F3686" s="16"/>
    </row>
    <row r="3687" spans="6:6" x14ac:dyDescent="0.5">
      <c r="F3687" s="16"/>
    </row>
    <row r="3688" spans="6:6" x14ac:dyDescent="0.5">
      <c r="F3688" s="16"/>
    </row>
    <row r="3689" spans="6:6" x14ac:dyDescent="0.5">
      <c r="F3689" s="16"/>
    </row>
    <row r="3690" spans="6:6" x14ac:dyDescent="0.5">
      <c r="F3690" s="16"/>
    </row>
    <row r="3691" spans="6:6" x14ac:dyDescent="0.5">
      <c r="F3691" s="16"/>
    </row>
    <row r="3692" spans="6:6" x14ac:dyDescent="0.5">
      <c r="F3692" s="16"/>
    </row>
    <row r="3693" spans="6:6" x14ac:dyDescent="0.5">
      <c r="F3693" s="16"/>
    </row>
    <row r="3694" spans="6:6" x14ac:dyDescent="0.5">
      <c r="F3694" s="16"/>
    </row>
    <row r="3695" spans="6:6" x14ac:dyDescent="0.5">
      <c r="F3695" s="16"/>
    </row>
    <row r="3696" spans="6:6" x14ac:dyDescent="0.5">
      <c r="F3696" s="16"/>
    </row>
    <row r="3697" spans="6:6" x14ac:dyDescent="0.5">
      <c r="F3697" s="16"/>
    </row>
    <row r="3698" spans="6:6" x14ac:dyDescent="0.5">
      <c r="F3698" s="16"/>
    </row>
    <row r="3699" spans="6:6" x14ac:dyDescent="0.5">
      <c r="F3699" s="16"/>
    </row>
    <row r="3700" spans="6:6" x14ac:dyDescent="0.5">
      <c r="F3700" s="16"/>
    </row>
    <row r="3701" spans="6:6" x14ac:dyDescent="0.5">
      <c r="F3701" s="16"/>
    </row>
    <row r="3702" spans="6:6" x14ac:dyDescent="0.5">
      <c r="F3702" s="16"/>
    </row>
    <row r="3703" spans="6:6" x14ac:dyDescent="0.5">
      <c r="F3703" s="16"/>
    </row>
    <row r="3704" spans="6:6" x14ac:dyDescent="0.5">
      <c r="F3704" s="16"/>
    </row>
    <row r="3705" spans="6:6" x14ac:dyDescent="0.5">
      <c r="F3705" s="16"/>
    </row>
    <row r="3706" spans="6:6" x14ac:dyDescent="0.5">
      <c r="F3706" s="16"/>
    </row>
    <row r="3707" spans="6:6" x14ac:dyDescent="0.5">
      <c r="F3707" s="16"/>
    </row>
    <row r="3708" spans="6:6" x14ac:dyDescent="0.5">
      <c r="F3708" s="16"/>
    </row>
    <row r="3709" spans="6:6" x14ac:dyDescent="0.5">
      <c r="F3709" s="16"/>
    </row>
    <row r="3710" spans="6:6" x14ac:dyDescent="0.5">
      <c r="F3710" s="16"/>
    </row>
    <row r="3711" spans="6:6" x14ac:dyDescent="0.5">
      <c r="F3711" s="16"/>
    </row>
    <row r="3712" spans="6:6" x14ac:dyDescent="0.5">
      <c r="F3712" s="16"/>
    </row>
    <row r="3713" spans="6:6" x14ac:dyDescent="0.5">
      <c r="F3713" s="16"/>
    </row>
    <row r="3714" spans="6:6" x14ac:dyDescent="0.5">
      <c r="F3714" s="16"/>
    </row>
    <row r="3715" spans="6:6" x14ac:dyDescent="0.5">
      <c r="F3715" s="16"/>
    </row>
    <row r="3716" spans="6:6" x14ac:dyDescent="0.5">
      <c r="F3716" s="16"/>
    </row>
    <row r="3717" spans="6:6" x14ac:dyDescent="0.5">
      <c r="F3717" s="16"/>
    </row>
    <row r="3718" spans="6:6" x14ac:dyDescent="0.5">
      <c r="F3718" s="16"/>
    </row>
    <row r="3719" spans="6:6" x14ac:dyDescent="0.5">
      <c r="F3719" s="16"/>
    </row>
    <row r="3720" spans="6:6" x14ac:dyDescent="0.5">
      <c r="F3720" s="16"/>
    </row>
    <row r="3721" spans="6:6" x14ac:dyDescent="0.5">
      <c r="F3721" s="16"/>
    </row>
    <row r="3722" spans="6:6" x14ac:dyDescent="0.5">
      <c r="F3722" s="16"/>
    </row>
    <row r="3723" spans="6:6" x14ac:dyDescent="0.5">
      <c r="F3723" s="16"/>
    </row>
    <row r="3724" spans="6:6" x14ac:dyDescent="0.5">
      <c r="F3724" s="16"/>
    </row>
    <row r="3725" spans="6:6" x14ac:dyDescent="0.5">
      <c r="F3725" s="16"/>
    </row>
    <row r="3726" spans="6:6" x14ac:dyDescent="0.5">
      <c r="F3726" s="16"/>
    </row>
    <row r="3727" spans="6:6" x14ac:dyDescent="0.5">
      <c r="F3727" s="16"/>
    </row>
    <row r="3728" spans="6:6" x14ac:dyDescent="0.5">
      <c r="F3728" s="16"/>
    </row>
    <row r="3729" spans="6:6" x14ac:dyDescent="0.5">
      <c r="F3729" s="16"/>
    </row>
    <row r="3730" spans="6:6" x14ac:dyDescent="0.5">
      <c r="F3730" s="16"/>
    </row>
    <row r="3731" spans="6:6" x14ac:dyDescent="0.5">
      <c r="F3731" s="16"/>
    </row>
    <row r="3732" spans="6:6" x14ac:dyDescent="0.5">
      <c r="F3732" s="16"/>
    </row>
    <row r="3733" spans="6:6" x14ac:dyDescent="0.5">
      <c r="F3733" s="16"/>
    </row>
    <row r="3734" spans="6:6" x14ac:dyDescent="0.5">
      <c r="F3734" s="16"/>
    </row>
    <row r="3735" spans="6:6" x14ac:dyDescent="0.5">
      <c r="F3735" s="16"/>
    </row>
    <row r="3736" spans="6:6" x14ac:dyDescent="0.5">
      <c r="F3736" s="16"/>
    </row>
    <row r="3737" spans="6:6" x14ac:dyDescent="0.5">
      <c r="F3737" s="16"/>
    </row>
    <row r="3738" spans="6:6" x14ac:dyDescent="0.5">
      <c r="F3738" s="16"/>
    </row>
    <row r="3739" spans="6:6" x14ac:dyDescent="0.5">
      <c r="F3739" s="16"/>
    </row>
    <row r="3740" spans="6:6" x14ac:dyDescent="0.5">
      <c r="F3740" s="16"/>
    </row>
    <row r="3741" spans="6:6" x14ac:dyDescent="0.5">
      <c r="F3741" s="16"/>
    </row>
    <row r="3742" spans="6:6" x14ac:dyDescent="0.5">
      <c r="F3742" s="16"/>
    </row>
    <row r="3743" spans="6:6" x14ac:dyDescent="0.5">
      <c r="F3743" s="16"/>
    </row>
    <row r="3744" spans="6:6" x14ac:dyDescent="0.5">
      <c r="F3744" s="16"/>
    </row>
    <row r="3745" spans="6:6" x14ac:dyDescent="0.5">
      <c r="F3745" s="16"/>
    </row>
    <row r="3746" spans="6:6" x14ac:dyDescent="0.5">
      <c r="F3746" s="16"/>
    </row>
    <row r="3747" spans="6:6" x14ac:dyDescent="0.5">
      <c r="F3747" s="16"/>
    </row>
    <row r="3748" spans="6:6" x14ac:dyDescent="0.5">
      <c r="F3748" s="16"/>
    </row>
    <row r="3749" spans="6:6" x14ac:dyDescent="0.5">
      <c r="F3749" s="16"/>
    </row>
    <row r="3750" spans="6:6" x14ac:dyDescent="0.5">
      <c r="F3750" s="16"/>
    </row>
    <row r="3751" spans="6:6" x14ac:dyDescent="0.5">
      <c r="F3751" s="16"/>
    </row>
    <row r="3752" spans="6:6" x14ac:dyDescent="0.5">
      <c r="F3752" s="16"/>
    </row>
    <row r="3753" spans="6:6" x14ac:dyDescent="0.5">
      <c r="F3753" s="16"/>
    </row>
    <row r="3754" spans="6:6" x14ac:dyDescent="0.5">
      <c r="F3754" s="16"/>
    </row>
    <row r="3755" spans="6:6" x14ac:dyDescent="0.5">
      <c r="F3755" s="16"/>
    </row>
    <row r="3756" spans="6:6" x14ac:dyDescent="0.5">
      <c r="F3756" s="16"/>
    </row>
    <row r="3757" spans="6:6" x14ac:dyDescent="0.5">
      <c r="F3757" s="16"/>
    </row>
  </sheetData>
  <autoFilter ref="A1:T1001" xr:uid="{00000000-0001-0000-0000-000000000000}">
    <sortState xmlns:xlrd2="http://schemas.microsoft.com/office/spreadsheetml/2017/richdata2" ref="A2:T1001">
      <sortCondition ref="A1:A1001"/>
    </sortState>
  </autoFilter>
  <conditionalFormatting sqref="G1">
    <cfRule type="containsText" dxfId="26" priority="7" operator="containsText" text="failed">
      <formula>NOT(ISERROR(SEARCH("failed",G1)))</formula>
    </cfRule>
    <cfRule type="containsText" dxfId="25" priority="12" operator="containsText" text="Failed">
      <formula>NOT(ISERROR(SEARCH("Failed",G1)))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ntainsText" dxfId="24" priority="3" operator="containsText" text="Successful">
      <formula>NOT(ISERROR(SEARCH("Successful",G1)))</formula>
    </cfRule>
    <cfRule type="containsText" dxfId="23" priority="4" operator="containsText" text="Failed">
      <formula>NOT(ISERROR(SEARCH("Failed",G1)))</formula>
    </cfRule>
    <cfRule type="containsText" dxfId="22" priority="5" operator="containsText" text="successful">
      <formula>NOT(ISERROR(SEARCH("successful",G1)))</formula>
    </cfRule>
    <cfRule type="containsText" dxfId="21" priority="6" operator="containsText" text="Failed">
      <formula>NOT(ISERROR(SEARCH("Failed",G1)))</formula>
    </cfRule>
    <cfRule type="containsText" dxfId="20" priority="8" operator="containsText" text="live">
      <formula>NOT(ISERROR(SEARCH("live",G1)))</formula>
    </cfRule>
    <cfRule type="containsText" dxfId="19" priority="9" operator="containsText" text="Successful">
      <formula>NOT(ISERROR(SEARCH("Successful",G1)))</formula>
    </cfRule>
    <cfRule type="containsText" dxfId="18" priority="10" operator="containsText" text="canceled">
      <formula>NOT(ISERROR(SEARCH("canceled",G1)))</formula>
    </cfRule>
    <cfRule type="containsText" dxfId="17" priority="11" operator="containsText" text="Failed">
      <formula>NOT(ISERROR(SEARCH("Failed",G1)))</formula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01 F1804:F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  <cfRule type="cellIs" dxfId="16" priority="2" operator="equal">
      <formula>0</formula>
    </cfRule>
  </conditionalFormatting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945D-26A1-4062-9D16-78080758CFB5}">
  <dimension ref="A1:H13"/>
  <sheetViews>
    <sheetView zoomScale="98" zoomScaleNormal="98" workbookViewId="0">
      <selection activeCell="J12" sqref="J12"/>
    </sheetView>
  </sheetViews>
  <sheetFormatPr defaultRowHeight="15.75" x14ac:dyDescent="0.5"/>
  <cols>
    <col min="1" max="1" width="16.0625" customWidth="1"/>
    <col min="2" max="2" width="22.5625" customWidth="1"/>
    <col min="3" max="3" width="17.4375" customWidth="1"/>
    <col min="4" max="4" width="20.875" customWidth="1"/>
    <col min="5" max="5" width="14.5" customWidth="1"/>
    <col min="6" max="6" width="20.5" customWidth="1"/>
    <col min="7" max="7" width="18.0625" customWidth="1"/>
    <col min="8" max="8" width="19.0625" customWidth="1"/>
  </cols>
  <sheetData>
    <row r="1" spans="1:8" x14ac:dyDescent="0.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5">
      <c r="A2" s="13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4">
        <f>(B2/E2)</f>
        <v>0.58823529411764708</v>
      </c>
      <c r="G2" s="14">
        <f>(C2/E2)</f>
        <v>0.39215686274509803</v>
      </c>
      <c r="H2" s="14">
        <f>(D2/E2)</f>
        <v>1.9607843137254902E-2</v>
      </c>
    </row>
    <row r="3" spans="1:8" x14ac:dyDescent="0.5">
      <c r="A3" s="13" t="s">
        <v>2095</v>
      </c>
      <c r="B3">
        <f>COUNTIFS(Crowdfunding!$D$2:$D$1001,"&gt;=1000",Crowdfunding!$D$2:$D$1001,"&lt;5000",Crowdfunding!$G$2:$G$1001,"Successful")</f>
        <v>191</v>
      </c>
      <c r="C3">
        <f>COUNTIFS(Crowdfunding!$D$2:$D$1001,"&gt;=1000",Crowdfunding!$D$2:$D$1001,"&lt;5000",Crowdfunding!$G$2:$G$1001,"Failed")</f>
        <v>38</v>
      </c>
      <c r="D3">
        <f>COUNTIFS(Crowdfunding!$D$2:$D$1001,"&gt;=1000",Crowdfunding!$D$2:$D$1001,"&lt;5000",Crowdfunding!$G$2:$G$1001,"Canceled")</f>
        <v>2</v>
      </c>
      <c r="E3">
        <f t="shared" ref="E3:E13" si="0">SUM(B3:D3)</f>
        <v>231</v>
      </c>
      <c r="F3" s="14">
        <f t="shared" ref="F3:F13" si="1">(B3/E3)</f>
        <v>0.82683982683982682</v>
      </c>
      <c r="G3" s="14">
        <f t="shared" ref="G3:G13" si="2">(C3/E3)</f>
        <v>0.16450216450216451</v>
      </c>
      <c r="H3" s="14">
        <f t="shared" ref="H3:H13" si="3">(D3/E3)</f>
        <v>8.658008658008658E-3</v>
      </c>
    </row>
    <row r="4" spans="1:8" x14ac:dyDescent="0.5">
      <c r="A4" s="13" t="s">
        <v>2096</v>
      </c>
      <c r="B4">
        <f>COUNTIFS(Crowdfunding!$D$2:$D$1001,"&gt;=5000",Crowdfunding!$D$2:$D$1001,"&lt;10000",Crowdfunding!$G$2:$G$1001,"Successful")</f>
        <v>164</v>
      </c>
      <c r="C4">
        <f>COUNTIFS(Crowdfunding!$D$2:$D$1001,"&gt;=5000",Crowdfunding!$D$2:$D$1001,"&lt;10000",Crowdfunding!$G$2:$G$1001,"Failed")</f>
        <v>126</v>
      </c>
      <c r="D4">
        <f>COUNTIFS(Crowdfunding!$D$2:$D$1001,"&gt;=5000",Crowdfunding!$D$2:$D$1001,"&lt;10000",Crowdfunding!$G$2:$G$1001,"Canceled")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5">
      <c r="A5" s="13" t="s">
        <v>2097</v>
      </c>
      <c r="B5">
        <f>COUNTIFS(Crowdfunding!$D$2:$D$1001,"&gt;=10000",Crowdfunding!$D$2:$D$1001,"&lt;15000",Crowdfunding!$G$2:$G$1001,"Successful")</f>
        <v>4</v>
      </c>
      <c r="C5">
        <f>COUNTIFS(Crowdfunding!$D$2:$D$1001,"&gt;=10000",Crowdfunding!$D$2:$D$1001,"&lt;15000",Crowdfunding!$G$2:$G$1001,"Failed")</f>
        <v>5</v>
      </c>
      <c r="D5">
        <f>COUNTIFS(Crowdfunding!$D$2:$D$1001,"&gt;=10000",Crowdfunding!$D$2:$D$1001,"&lt;15000",Crowdfunding!$G$2:$G$1001,"Canceled")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5">
      <c r="A6" s="13" t="s">
        <v>2098</v>
      </c>
      <c r="B6">
        <f>COUNTIFS(Crowdfunding!$D$2:$D$1001,"&gt;=15000",Crowdfunding!$D$2:$D$1001,"&lt;20000",Crowdfunding!$G$2:$G$1001,"Successful")</f>
        <v>10</v>
      </c>
      <c r="C6">
        <f>COUNTIFS(Crowdfunding!$D$2:$D$1001,"&gt;=15000",Crowdfunding!$D$2:$D$1001,"&lt;20000",Crowdfunding!$G$2:$G$1001,"Failed")</f>
        <v>0</v>
      </c>
      <c r="D6">
        <f>COUNTIFS(Crowdfunding!$D$2:$D$1001,"&gt;=15000",Crowdfunding!$D$2:$D$1001,"&lt;20000",Crowdfunding!$G$2:$G$1001,"Canceled")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5">
      <c r="A7" s="13" t="s">
        <v>2099</v>
      </c>
      <c r="B7">
        <f>COUNTIFS(Crowdfunding!$D$2:$D$1001,"&gt;=20000",Crowdfunding!$D$2:$D$1001,"&lt;25000",Crowdfunding!$G$2:$G$1001,"Successful")</f>
        <v>7</v>
      </c>
      <c r="C7">
        <f>COUNTIFS(Crowdfunding!$D$2:$D$1001,"&gt;=20000",Crowdfunding!$D$2:$D$1001,"&lt;25000",Crowdfunding!$G$2:$G$1001,"Failed")</f>
        <v>0</v>
      </c>
      <c r="D7">
        <f>COUNTIFS(Crowdfunding!$D$2:$D$1001,"&gt;=20000",Crowdfunding!$D$2:$D$1001,"&lt;25000",Crowdfunding!$G$2:$G$1001,"Canceled")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5">
      <c r="A8" s="13" t="s">
        <v>2100</v>
      </c>
      <c r="B8">
        <f>COUNTIFS(Crowdfunding!$D$2:$D$1001,"&gt;=25000",Crowdfunding!$D$2:$D$1001,"&lt;30000",Crowdfunding!$G$2:$G$1001,"Successful")</f>
        <v>11</v>
      </c>
      <c r="C8">
        <f>COUNTIFS(Crowdfunding!$D$2:$D$1001,"&gt;=25000",Crowdfunding!$D$2:$D$1001,"&lt;30000",Crowdfunding!$G$2:$G$1001,"Failed")</f>
        <v>3</v>
      </c>
      <c r="D8">
        <f>COUNTIFS(Crowdfunding!$D$2:$D$1001,"&gt;=25000",Crowdfunding!$D$2:$D$1001,"&lt;30000",Crowdfunding!$G$2:$G$1001,"Canceled")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5">
      <c r="A9" s="13" t="s">
        <v>2101</v>
      </c>
      <c r="B9">
        <f>COUNTIFS(Crowdfunding!$D$2:$D$1001,"&gt;=30000",Crowdfunding!$D$2:$D$1001,"&lt;35000",Crowdfunding!$G$2:$G$1001,"Successful")</f>
        <v>7</v>
      </c>
      <c r="C9">
        <f>COUNTIFS(Crowdfunding!$D$2:$D$1001,"&gt;=30000",Crowdfunding!$D$2:$D$1001,"&lt;35000",Crowdfunding!$G$2:$G$1001,"Failed")</f>
        <v>0</v>
      </c>
      <c r="D9">
        <f>COUNTIFS(Crowdfunding!$D$2:$D$1001,"&gt;=30000",Crowdfunding!$D$2:$D$1001,"&lt;35000",Crowdfunding!$G$2:$G$1001,"Canceled")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5">
      <c r="A10" s="13" t="s">
        <v>2102</v>
      </c>
      <c r="B10">
        <f>COUNTIFS(Crowdfunding!$D$2:$D$1001,"&gt;=35000",Crowdfunding!$D$2:$D$1001,"&lt;40000",Crowdfunding!$G$2:$G$1001,"Successful")</f>
        <v>8</v>
      </c>
      <c r="C10">
        <f>COUNTIFS(Crowdfunding!$D$2:$D$1001,"&gt;=35000",Crowdfunding!$D$2:$D$1001,"&lt;40000",Crowdfunding!$G$2:$G$1001,"Failed")</f>
        <v>3</v>
      </c>
      <c r="D10">
        <f>COUNTIFS(Crowdfunding!$D$2:$D$1001,"&gt;=35000",Crowdfunding!$D$2:$D$1001,"&lt;40000",Crowdfunding!$G$2:$G$1001,"Canceled")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5">
      <c r="A11" s="13" t="s">
        <v>2103</v>
      </c>
      <c r="B11">
        <f>COUNTIFS(Crowdfunding!$D$2:$D$1001,"&gt;=40000",Crowdfunding!$D$2:$D$1001,"&lt;45000",Crowdfunding!$G$2:$G$1001,"Successful")</f>
        <v>11</v>
      </c>
      <c r="C11">
        <f>COUNTIFS(Crowdfunding!$D$2:$D$1001,"&gt;=40000",Crowdfunding!$D$2:$D$1001,"&lt;45000",Crowdfunding!$G$2:$G$1001,"Failed")</f>
        <v>3</v>
      </c>
      <c r="D11">
        <f>COUNTIFS(Crowdfunding!$D$2:$D$1001,"&gt;=40000",Crowdfunding!$D$2:$D$1001,"&lt;45000",Crowdfunding!$G$2:$G$1001,"Canceled")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5">
      <c r="A12" s="13" t="s">
        <v>2104</v>
      </c>
      <c r="B12">
        <f>COUNTIFS(Crowdfunding!$D$2:$D$1001,"&gt;=45000",Crowdfunding!$D$2:$D$1001,"&lt;50000",Crowdfunding!$G$2:$G$1001,"Successful")</f>
        <v>8</v>
      </c>
      <c r="C12">
        <f>COUNTIFS(Crowdfunding!$D$2:$D$1001,"&gt;=45000",Crowdfunding!$D$2:$D$1001,"&lt;50000",Crowdfunding!$G$2:$G$1001,"Failed")</f>
        <v>3</v>
      </c>
      <c r="D12">
        <f>COUNTIFS(Crowdfunding!$D$2:$D$1001,"&gt;=45000",Crowdfunding!$D$2:$D$1001,"&lt;50000",Crowdfunding!$G$2:$G$1001,"Canceled")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ht="25.5" x14ac:dyDescent="0.5">
      <c r="A13" s="13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4BDE-7D61-4AEB-A105-B80BC4957517}">
  <dimension ref="A1:L566"/>
  <sheetViews>
    <sheetView zoomScale="92" zoomScaleNormal="92" workbookViewId="0">
      <selection activeCell="L13" sqref="L13"/>
    </sheetView>
  </sheetViews>
  <sheetFormatPr defaultRowHeight="15.75" x14ac:dyDescent="0.5"/>
  <cols>
    <col min="2" max="2" width="14.4375" customWidth="1"/>
    <col min="3" max="3" width="13.3125" customWidth="1"/>
    <col min="4" max="4" width="14.75" customWidth="1"/>
    <col min="7" max="7" width="26.75" customWidth="1"/>
    <col min="11" max="11" width="25.375" customWidth="1"/>
  </cols>
  <sheetData>
    <row r="1" spans="1:12" x14ac:dyDescent="0.5">
      <c r="A1" s="1" t="s">
        <v>2106</v>
      </c>
      <c r="B1" s="1" t="s">
        <v>5</v>
      </c>
      <c r="C1" s="1" t="s">
        <v>2115</v>
      </c>
      <c r="D1" s="1" t="s">
        <v>5</v>
      </c>
    </row>
    <row r="2" spans="1:12" x14ac:dyDescent="0.5">
      <c r="A2" t="s">
        <v>20</v>
      </c>
      <c r="B2">
        <v>121</v>
      </c>
      <c r="C2" t="s">
        <v>14</v>
      </c>
      <c r="D2">
        <v>0</v>
      </c>
    </row>
    <row r="3" spans="1:12" x14ac:dyDescent="0.5">
      <c r="A3" t="s">
        <v>20</v>
      </c>
      <c r="B3">
        <v>158</v>
      </c>
      <c r="C3" t="s">
        <v>14</v>
      </c>
      <c r="D3">
        <v>24</v>
      </c>
    </row>
    <row r="4" spans="1:12" x14ac:dyDescent="0.5">
      <c r="A4" t="s">
        <v>20</v>
      </c>
      <c r="B4">
        <v>26</v>
      </c>
      <c r="C4" t="s">
        <v>14</v>
      </c>
      <c r="D4">
        <v>53</v>
      </c>
    </row>
    <row r="5" spans="1:12" x14ac:dyDescent="0.5">
      <c r="A5" t="s">
        <v>20</v>
      </c>
      <c r="B5">
        <v>48</v>
      </c>
      <c r="C5" t="s">
        <v>14</v>
      </c>
      <c r="D5">
        <v>18</v>
      </c>
    </row>
    <row r="6" spans="1:12" ht="18" x14ac:dyDescent="0.55000000000000004">
      <c r="A6" t="s">
        <v>20</v>
      </c>
      <c r="B6">
        <v>54</v>
      </c>
      <c r="C6" t="s">
        <v>14</v>
      </c>
      <c r="D6">
        <v>44</v>
      </c>
      <c r="G6" s="15" t="s">
        <v>2107</v>
      </c>
      <c r="K6" s="15" t="s">
        <v>2112</v>
      </c>
    </row>
    <row r="7" spans="1:12" x14ac:dyDescent="0.5">
      <c r="A7" t="s">
        <v>20</v>
      </c>
      <c r="B7">
        <v>94</v>
      </c>
      <c r="C7" t="s">
        <v>14</v>
      </c>
      <c r="D7">
        <v>27</v>
      </c>
      <c r="G7" t="s">
        <v>2108</v>
      </c>
      <c r="H7">
        <f>AVERAGE(B2:B566)</f>
        <v>851.14690265486729</v>
      </c>
      <c r="K7" t="s">
        <v>2108</v>
      </c>
      <c r="L7">
        <f>AVERAGE(D2:D365)</f>
        <v>585.61538461538464</v>
      </c>
    </row>
    <row r="8" spans="1:12" x14ac:dyDescent="0.5">
      <c r="A8" t="s">
        <v>20</v>
      </c>
      <c r="B8">
        <v>122</v>
      </c>
      <c r="C8" t="s">
        <v>14</v>
      </c>
      <c r="D8">
        <v>55</v>
      </c>
      <c r="G8" t="s">
        <v>2109</v>
      </c>
      <c r="H8">
        <f>MEDIAN(B2:B566)</f>
        <v>201</v>
      </c>
      <c r="K8" t="s">
        <v>2109</v>
      </c>
      <c r="L8">
        <f>MEDIAN(D2:D365)</f>
        <v>114.5</v>
      </c>
    </row>
    <row r="9" spans="1:12" x14ac:dyDescent="0.5">
      <c r="A9" t="s">
        <v>20</v>
      </c>
      <c r="B9">
        <v>126</v>
      </c>
      <c r="C9" t="s">
        <v>14</v>
      </c>
      <c r="D9">
        <v>200</v>
      </c>
      <c r="G9" t="s">
        <v>2110</v>
      </c>
      <c r="H9">
        <f>MIN(B2:B566)</f>
        <v>16</v>
      </c>
      <c r="K9" t="s">
        <v>2110</v>
      </c>
      <c r="L9">
        <f>MIN(D2:D365)</f>
        <v>0</v>
      </c>
    </row>
    <row r="10" spans="1:12" x14ac:dyDescent="0.5">
      <c r="A10" t="s">
        <v>20</v>
      </c>
      <c r="B10">
        <v>129</v>
      </c>
      <c r="C10" t="s">
        <v>14</v>
      </c>
      <c r="D10">
        <v>452</v>
      </c>
      <c r="G10" t="s">
        <v>2111</v>
      </c>
      <c r="H10">
        <f>MAX(B2:B566)</f>
        <v>7295</v>
      </c>
      <c r="K10" t="s">
        <v>2111</v>
      </c>
      <c r="L10">
        <f>MAX(D2:D365)</f>
        <v>6080</v>
      </c>
    </row>
    <row r="11" spans="1:12" x14ac:dyDescent="0.5">
      <c r="A11" t="s">
        <v>20</v>
      </c>
      <c r="B11">
        <v>144</v>
      </c>
      <c r="C11" t="s">
        <v>14</v>
      </c>
      <c r="D11">
        <v>674</v>
      </c>
    </row>
    <row r="12" spans="1:12" x14ac:dyDescent="0.5">
      <c r="A12" t="s">
        <v>20</v>
      </c>
      <c r="B12">
        <v>159</v>
      </c>
      <c r="C12" t="s">
        <v>14</v>
      </c>
      <c r="D12">
        <v>558</v>
      </c>
      <c r="G12" t="s">
        <v>2113</v>
      </c>
      <c r="H12">
        <f>_xlfn.VAR.P(B2:B566)</f>
        <v>1603373.7324019109</v>
      </c>
      <c r="K12" t="s">
        <v>2113</v>
      </c>
      <c r="L12">
        <f>_xlfn.VAR.P(D2:D365)</f>
        <v>921574.68174133555</v>
      </c>
    </row>
    <row r="13" spans="1:12" x14ac:dyDescent="0.5">
      <c r="A13" t="s">
        <v>20</v>
      </c>
      <c r="B13">
        <v>246</v>
      </c>
      <c r="C13" t="s">
        <v>14</v>
      </c>
      <c r="D13">
        <v>15</v>
      </c>
      <c r="G13" t="s">
        <v>2114</v>
      </c>
      <c r="H13">
        <f>_xlfn.STDEV.P(B2:B566)</f>
        <v>1266.2439466397898</v>
      </c>
      <c r="K13" t="s">
        <v>2127</v>
      </c>
      <c r="L13">
        <f>_xlfn.STDEV.P(D2:D365)</f>
        <v>959.98681331637863</v>
      </c>
    </row>
    <row r="14" spans="1:12" x14ac:dyDescent="0.5">
      <c r="A14" t="s">
        <v>20</v>
      </c>
      <c r="B14">
        <v>250</v>
      </c>
      <c r="C14" t="s">
        <v>14</v>
      </c>
      <c r="D14">
        <v>2307</v>
      </c>
    </row>
    <row r="15" spans="1:12" x14ac:dyDescent="0.5">
      <c r="A15" t="s">
        <v>20</v>
      </c>
      <c r="B15">
        <v>303</v>
      </c>
      <c r="C15" t="s">
        <v>14</v>
      </c>
      <c r="D15">
        <v>88</v>
      </c>
    </row>
    <row r="16" spans="1:12" x14ac:dyDescent="0.5">
      <c r="A16" t="s">
        <v>20</v>
      </c>
      <c r="B16">
        <v>397</v>
      </c>
      <c r="C16" t="s">
        <v>14</v>
      </c>
      <c r="D16">
        <v>48</v>
      </c>
    </row>
    <row r="17" spans="1:4" x14ac:dyDescent="0.5">
      <c r="A17" t="s">
        <v>20</v>
      </c>
      <c r="B17">
        <v>676</v>
      </c>
      <c r="C17" t="s">
        <v>14</v>
      </c>
      <c r="D17">
        <v>1</v>
      </c>
    </row>
    <row r="18" spans="1:4" x14ac:dyDescent="0.5">
      <c r="A18" t="s">
        <v>20</v>
      </c>
      <c r="B18">
        <v>1604</v>
      </c>
      <c r="C18" t="s">
        <v>14</v>
      </c>
      <c r="D18">
        <v>1467</v>
      </c>
    </row>
    <row r="19" spans="1:4" x14ac:dyDescent="0.5">
      <c r="A19" t="s">
        <v>20</v>
      </c>
      <c r="B19">
        <v>1613</v>
      </c>
      <c r="C19" t="s">
        <v>14</v>
      </c>
      <c r="D19">
        <v>75</v>
      </c>
    </row>
    <row r="20" spans="1:4" x14ac:dyDescent="0.5">
      <c r="A20" t="s">
        <v>20</v>
      </c>
      <c r="B20">
        <v>2443</v>
      </c>
      <c r="C20" t="s">
        <v>14</v>
      </c>
      <c r="D20">
        <v>120</v>
      </c>
    </row>
    <row r="21" spans="1:4" x14ac:dyDescent="0.5">
      <c r="A21" t="s">
        <v>20</v>
      </c>
      <c r="B21">
        <v>16</v>
      </c>
      <c r="C21" t="s">
        <v>14</v>
      </c>
      <c r="D21">
        <v>2253</v>
      </c>
    </row>
    <row r="22" spans="1:4" x14ac:dyDescent="0.5">
      <c r="A22" t="s">
        <v>20</v>
      </c>
      <c r="B22">
        <v>71</v>
      </c>
      <c r="C22" t="s">
        <v>14</v>
      </c>
      <c r="D22">
        <v>5</v>
      </c>
    </row>
    <row r="23" spans="1:4" x14ac:dyDescent="0.5">
      <c r="A23" t="s">
        <v>20</v>
      </c>
      <c r="B23">
        <v>1773</v>
      </c>
      <c r="C23" t="s">
        <v>14</v>
      </c>
      <c r="D23">
        <v>38</v>
      </c>
    </row>
    <row r="24" spans="1:4" x14ac:dyDescent="0.5">
      <c r="A24" t="s">
        <v>20</v>
      </c>
      <c r="B24">
        <v>32</v>
      </c>
      <c r="C24" t="s">
        <v>14</v>
      </c>
      <c r="D24">
        <v>12</v>
      </c>
    </row>
    <row r="25" spans="1:4" x14ac:dyDescent="0.5">
      <c r="A25" t="s">
        <v>20</v>
      </c>
      <c r="B25">
        <v>244</v>
      </c>
      <c r="C25" t="s">
        <v>14</v>
      </c>
      <c r="D25">
        <v>1684</v>
      </c>
    </row>
    <row r="26" spans="1:4" x14ac:dyDescent="0.5">
      <c r="A26" t="s">
        <v>20</v>
      </c>
      <c r="B26">
        <v>191</v>
      </c>
      <c r="C26" t="s">
        <v>14</v>
      </c>
      <c r="D26">
        <v>56</v>
      </c>
    </row>
    <row r="27" spans="1:4" x14ac:dyDescent="0.5">
      <c r="A27" t="s">
        <v>20</v>
      </c>
      <c r="B27">
        <v>337</v>
      </c>
      <c r="C27" t="s">
        <v>14</v>
      </c>
      <c r="D27">
        <v>838</v>
      </c>
    </row>
    <row r="28" spans="1:4" x14ac:dyDescent="0.5">
      <c r="A28" t="s">
        <v>20</v>
      </c>
      <c r="B28">
        <v>460</v>
      </c>
      <c r="C28" t="s">
        <v>14</v>
      </c>
      <c r="D28">
        <v>1000</v>
      </c>
    </row>
    <row r="29" spans="1:4" x14ac:dyDescent="0.5">
      <c r="A29" t="s">
        <v>20</v>
      </c>
      <c r="B29">
        <v>470</v>
      </c>
      <c r="C29" t="s">
        <v>14</v>
      </c>
      <c r="D29">
        <v>1482</v>
      </c>
    </row>
    <row r="30" spans="1:4" x14ac:dyDescent="0.5">
      <c r="A30" t="s">
        <v>20</v>
      </c>
      <c r="B30">
        <v>2756</v>
      </c>
      <c r="C30" t="s">
        <v>14</v>
      </c>
      <c r="D30">
        <v>106</v>
      </c>
    </row>
    <row r="31" spans="1:4" x14ac:dyDescent="0.5">
      <c r="A31" t="s">
        <v>20</v>
      </c>
      <c r="B31">
        <v>3376</v>
      </c>
      <c r="C31" t="s">
        <v>14</v>
      </c>
      <c r="D31">
        <v>679</v>
      </c>
    </row>
    <row r="32" spans="1:4" x14ac:dyDescent="0.5">
      <c r="A32" t="s">
        <v>20</v>
      </c>
      <c r="B32">
        <v>134</v>
      </c>
      <c r="C32" t="s">
        <v>14</v>
      </c>
      <c r="D32">
        <v>1220</v>
      </c>
    </row>
    <row r="33" spans="1:4" x14ac:dyDescent="0.5">
      <c r="A33" t="s">
        <v>20</v>
      </c>
      <c r="B33">
        <v>5180</v>
      </c>
      <c r="C33" t="s">
        <v>14</v>
      </c>
      <c r="D33">
        <v>1</v>
      </c>
    </row>
    <row r="34" spans="1:4" x14ac:dyDescent="0.5">
      <c r="A34" t="s">
        <v>20</v>
      </c>
      <c r="B34">
        <v>83</v>
      </c>
      <c r="C34" t="s">
        <v>14</v>
      </c>
      <c r="D34">
        <v>37</v>
      </c>
    </row>
    <row r="35" spans="1:4" x14ac:dyDescent="0.5">
      <c r="A35" t="s">
        <v>20</v>
      </c>
      <c r="B35">
        <v>192</v>
      </c>
      <c r="C35" t="s">
        <v>14</v>
      </c>
      <c r="D35">
        <v>60</v>
      </c>
    </row>
    <row r="36" spans="1:4" x14ac:dyDescent="0.5">
      <c r="A36" t="s">
        <v>20</v>
      </c>
      <c r="B36">
        <v>106</v>
      </c>
      <c r="C36" t="s">
        <v>14</v>
      </c>
      <c r="D36">
        <v>296</v>
      </c>
    </row>
    <row r="37" spans="1:4" x14ac:dyDescent="0.5">
      <c r="A37" t="s">
        <v>20</v>
      </c>
      <c r="B37">
        <v>192</v>
      </c>
      <c r="C37" t="s">
        <v>14</v>
      </c>
      <c r="D37">
        <v>3304</v>
      </c>
    </row>
    <row r="38" spans="1:4" x14ac:dyDescent="0.5">
      <c r="A38" t="s">
        <v>20</v>
      </c>
      <c r="B38">
        <v>50</v>
      </c>
      <c r="C38" t="s">
        <v>14</v>
      </c>
      <c r="D38">
        <v>73</v>
      </c>
    </row>
    <row r="39" spans="1:4" x14ac:dyDescent="0.5">
      <c r="A39" t="s">
        <v>20</v>
      </c>
      <c r="B39">
        <v>59</v>
      </c>
      <c r="C39" t="s">
        <v>14</v>
      </c>
      <c r="D39">
        <v>3387</v>
      </c>
    </row>
    <row r="40" spans="1:4" x14ac:dyDescent="0.5">
      <c r="A40" t="s">
        <v>20</v>
      </c>
      <c r="B40">
        <v>87</v>
      </c>
      <c r="C40" t="s">
        <v>14</v>
      </c>
      <c r="D40">
        <v>662</v>
      </c>
    </row>
    <row r="41" spans="1:4" x14ac:dyDescent="0.5">
      <c r="A41" t="s">
        <v>20</v>
      </c>
      <c r="B41">
        <v>117</v>
      </c>
      <c r="C41" t="s">
        <v>14</v>
      </c>
      <c r="D41">
        <v>774</v>
      </c>
    </row>
    <row r="42" spans="1:4" x14ac:dyDescent="0.5">
      <c r="A42" t="s">
        <v>20</v>
      </c>
      <c r="B42">
        <v>194</v>
      </c>
      <c r="C42" t="s">
        <v>14</v>
      </c>
      <c r="D42">
        <v>672</v>
      </c>
    </row>
    <row r="43" spans="1:4" x14ac:dyDescent="0.5">
      <c r="A43" t="s">
        <v>20</v>
      </c>
      <c r="B43">
        <v>2673</v>
      </c>
      <c r="C43" t="s">
        <v>14</v>
      </c>
      <c r="D43">
        <v>940</v>
      </c>
    </row>
    <row r="44" spans="1:4" x14ac:dyDescent="0.5">
      <c r="A44" t="s">
        <v>20</v>
      </c>
      <c r="B44">
        <v>136</v>
      </c>
      <c r="C44" t="s">
        <v>14</v>
      </c>
      <c r="D44">
        <v>117</v>
      </c>
    </row>
    <row r="45" spans="1:4" x14ac:dyDescent="0.5">
      <c r="A45" t="s">
        <v>20</v>
      </c>
      <c r="B45">
        <v>546</v>
      </c>
      <c r="C45" t="s">
        <v>14</v>
      </c>
      <c r="D45">
        <v>115</v>
      </c>
    </row>
    <row r="46" spans="1:4" x14ac:dyDescent="0.5">
      <c r="A46" t="s">
        <v>20</v>
      </c>
      <c r="B46">
        <v>1267</v>
      </c>
      <c r="C46" t="s">
        <v>14</v>
      </c>
      <c r="D46">
        <v>326</v>
      </c>
    </row>
    <row r="47" spans="1:4" x14ac:dyDescent="0.5">
      <c r="A47" t="s">
        <v>20</v>
      </c>
      <c r="B47">
        <v>2346</v>
      </c>
      <c r="C47" t="s">
        <v>14</v>
      </c>
      <c r="D47">
        <v>1</v>
      </c>
    </row>
    <row r="48" spans="1:4" x14ac:dyDescent="0.5">
      <c r="A48" t="s">
        <v>20</v>
      </c>
      <c r="B48">
        <v>115</v>
      </c>
      <c r="C48" t="s">
        <v>14</v>
      </c>
      <c r="D48">
        <v>1467</v>
      </c>
    </row>
    <row r="49" spans="1:4" x14ac:dyDescent="0.5">
      <c r="A49" t="s">
        <v>20</v>
      </c>
      <c r="B49">
        <v>154</v>
      </c>
      <c r="C49" t="s">
        <v>14</v>
      </c>
      <c r="D49">
        <v>5681</v>
      </c>
    </row>
    <row r="50" spans="1:4" x14ac:dyDescent="0.5">
      <c r="A50" t="s">
        <v>20</v>
      </c>
      <c r="B50">
        <v>3537</v>
      </c>
      <c r="C50" t="s">
        <v>14</v>
      </c>
      <c r="D50">
        <v>1059</v>
      </c>
    </row>
    <row r="51" spans="1:4" x14ac:dyDescent="0.5">
      <c r="A51" t="s">
        <v>20</v>
      </c>
      <c r="B51">
        <v>219</v>
      </c>
      <c r="C51" t="s">
        <v>14</v>
      </c>
      <c r="D51">
        <v>1194</v>
      </c>
    </row>
    <row r="52" spans="1:4" x14ac:dyDescent="0.5">
      <c r="A52" t="s">
        <v>20</v>
      </c>
      <c r="B52">
        <v>227</v>
      </c>
      <c r="C52" t="s">
        <v>14</v>
      </c>
      <c r="D52">
        <v>30</v>
      </c>
    </row>
    <row r="53" spans="1:4" x14ac:dyDescent="0.5">
      <c r="A53" t="s">
        <v>20</v>
      </c>
      <c r="B53">
        <v>202</v>
      </c>
      <c r="C53" t="s">
        <v>14</v>
      </c>
      <c r="D53">
        <v>75</v>
      </c>
    </row>
    <row r="54" spans="1:4" x14ac:dyDescent="0.5">
      <c r="A54" t="s">
        <v>20</v>
      </c>
      <c r="B54">
        <v>2331</v>
      </c>
      <c r="C54" t="s">
        <v>14</v>
      </c>
      <c r="D54">
        <v>955</v>
      </c>
    </row>
    <row r="55" spans="1:4" x14ac:dyDescent="0.5">
      <c r="A55" t="s">
        <v>20</v>
      </c>
      <c r="B55">
        <v>5168</v>
      </c>
      <c r="C55" t="s">
        <v>14</v>
      </c>
      <c r="D55">
        <v>67</v>
      </c>
    </row>
    <row r="56" spans="1:4" x14ac:dyDescent="0.5">
      <c r="A56" t="s">
        <v>20</v>
      </c>
      <c r="B56">
        <v>72</v>
      </c>
      <c r="C56" t="s">
        <v>14</v>
      </c>
      <c r="D56">
        <v>5</v>
      </c>
    </row>
    <row r="57" spans="1:4" x14ac:dyDescent="0.5">
      <c r="A57" t="s">
        <v>20</v>
      </c>
      <c r="B57">
        <v>723</v>
      </c>
      <c r="C57" t="s">
        <v>14</v>
      </c>
      <c r="D57">
        <v>26</v>
      </c>
    </row>
    <row r="58" spans="1:4" x14ac:dyDescent="0.5">
      <c r="A58" t="s">
        <v>20</v>
      </c>
      <c r="B58">
        <v>2857</v>
      </c>
      <c r="C58" t="s">
        <v>14</v>
      </c>
      <c r="D58">
        <v>1130</v>
      </c>
    </row>
    <row r="59" spans="1:4" x14ac:dyDescent="0.5">
      <c r="A59" t="s">
        <v>20</v>
      </c>
      <c r="B59">
        <v>2985</v>
      </c>
      <c r="C59" t="s">
        <v>14</v>
      </c>
      <c r="D59">
        <v>782</v>
      </c>
    </row>
    <row r="60" spans="1:4" x14ac:dyDescent="0.5">
      <c r="A60" t="s">
        <v>20</v>
      </c>
      <c r="B60">
        <v>3594</v>
      </c>
      <c r="C60" t="s">
        <v>14</v>
      </c>
      <c r="D60">
        <v>210</v>
      </c>
    </row>
    <row r="61" spans="1:4" x14ac:dyDescent="0.5">
      <c r="A61" t="s">
        <v>20</v>
      </c>
      <c r="B61">
        <v>164</v>
      </c>
      <c r="C61" t="s">
        <v>14</v>
      </c>
      <c r="D61">
        <v>136</v>
      </c>
    </row>
    <row r="62" spans="1:4" x14ac:dyDescent="0.5">
      <c r="A62" t="s">
        <v>20</v>
      </c>
      <c r="B62">
        <v>1425</v>
      </c>
      <c r="C62" t="s">
        <v>14</v>
      </c>
      <c r="D62">
        <v>86</v>
      </c>
    </row>
    <row r="63" spans="1:4" x14ac:dyDescent="0.5">
      <c r="A63" t="s">
        <v>20</v>
      </c>
      <c r="B63">
        <v>2693</v>
      </c>
      <c r="C63" t="s">
        <v>14</v>
      </c>
      <c r="D63">
        <v>19</v>
      </c>
    </row>
    <row r="64" spans="1:4" x14ac:dyDescent="0.5">
      <c r="A64" t="s">
        <v>20</v>
      </c>
      <c r="B64">
        <v>2468</v>
      </c>
      <c r="C64" t="s">
        <v>14</v>
      </c>
      <c r="D64">
        <v>886</v>
      </c>
    </row>
    <row r="65" spans="1:4" x14ac:dyDescent="0.5">
      <c r="A65" t="s">
        <v>20</v>
      </c>
      <c r="B65">
        <v>4289</v>
      </c>
      <c r="C65" t="s">
        <v>14</v>
      </c>
      <c r="D65">
        <v>35</v>
      </c>
    </row>
    <row r="66" spans="1:4" x14ac:dyDescent="0.5">
      <c r="A66" t="s">
        <v>20</v>
      </c>
      <c r="B66">
        <v>101</v>
      </c>
      <c r="C66" t="s">
        <v>14</v>
      </c>
      <c r="D66">
        <v>24</v>
      </c>
    </row>
    <row r="67" spans="1:4" x14ac:dyDescent="0.5">
      <c r="A67" t="s">
        <v>20</v>
      </c>
      <c r="B67">
        <v>203</v>
      </c>
      <c r="C67" t="s">
        <v>14</v>
      </c>
      <c r="D67">
        <v>86</v>
      </c>
    </row>
    <row r="68" spans="1:4" x14ac:dyDescent="0.5">
      <c r="A68" t="s">
        <v>20</v>
      </c>
      <c r="B68">
        <v>340</v>
      </c>
      <c r="C68" t="s">
        <v>14</v>
      </c>
      <c r="D68">
        <v>243</v>
      </c>
    </row>
    <row r="69" spans="1:4" x14ac:dyDescent="0.5">
      <c r="A69" t="s">
        <v>20</v>
      </c>
      <c r="B69">
        <v>98</v>
      </c>
      <c r="C69" t="s">
        <v>14</v>
      </c>
      <c r="D69">
        <v>65</v>
      </c>
    </row>
    <row r="70" spans="1:4" x14ac:dyDescent="0.5">
      <c r="A70" t="s">
        <v>20</v>
      </c>
      <c r="B70">
        <v>3116</v>
      </c>
      <c r="C70" t="s">
        <v>14</v>
      </c>
      <c r="D70">
        <v>100</v>
      </c>
    </row>
    <row r="71" spans="1:4" x14ac:dyDescent="0.5">
      <c r="A71" t="s">
        <v>20</v>
      </c>
      <c r="B71">
        <v>768</v>
      </c>
      <c r="C71" t="s">
        <v>14</v>
      </c>
      <c r="D71">
        <v>168</v>
      </c>
    </row>
    <row r="72" spans="1:4" x14ac:dyDescent="0.5">
      <c r="A72" t="s">
        <v>20</v>
      </c>
      <c r="B72">
        <v>127</v>
      </c>
      <c r="C72" t="s">
        <v>14</v>
      </c>
      <c r="D72">
        <v>13</v>
      </c>
    </row>
    <row r="73" spans="1:4" x14ac:dyDescent="0.5">
      <c r="A73" t="s">
        <v>20</v>
      </c>
      <c r="B73">
        <v>2739</v>
      </c>
      <c r="C73" t="s">
        <v>14</v>
      </c>
      <c r="D73">
        <v>1</v>
      </c>
    </row>
    <row r="74" spans="1:4" x14ac:dyDescent="0.5">
      <c r="A74" t="s">
        <v>20</v>
      </c>
      <c r="B74">
        <v>87</v>
      </c>
      <c r="C74" t="s">
        <v>14</v>
      </c>
      <c r="D74">
        <v>40</v>
      </c>
    </row>
    <row r="75" spans="1:4" x14ac:dyDescent="0.5">
      <c r="A75" t="s">
        <v>20</v>
      </c>
      <c r="B75">
        <v>144</v>
      </c>
      <c r="C75" t="s">
        <v>14</v>
      </c>
      <c r="D75">
        <v>226</v>
      </c>
    </row>
    <row r="76" spans="1:4" x14ac:dyDescent="0.5">
      <c r="A76" t="s">
        <v>20</v>
      </c>
      <c r="B76">
        <v>221</v>
      </c>
      <c r="C76" t="s">
        <v>14</v>
      </c>
      <c r="D76">
        <v>1625</v>
      </c>
    </row>
    <row r="77" spans="1:4" x14ac:dyDescent="0.5">
      <c r="A77" t="s">
        <v>20</v>
      </c>
      <c r="B77">
        <v>369</v>
      </c>
      <c r="C77" t="s">
        <v>14</v>
      </c>
      <c r="D77">
        <v>143</v>
      </c>
    </row>
    <row r="78" spans="1:4" x14ac:dyDescent="0.5">
      <c r="A78" t="s">
        <v>20</v>
      </c>
      <c r="B78">
        <v>1561</v>
      </c>
      <c r="C78" t="s">
        <v>14</v>
      </c>
      <c r="D78">
        <v>934</v>
      </c>
    </row>
    <row r="79" spans="1:4" x14ac:dyDescent="0.5">
      <c r="A79" t="s">
        <v>20</v>
      </c>
      <c r="B79">
        <v>2506</v>
      </c>
      <c r="C79" t="s">
        <v>14</v>
      </c>
      <c r="D79">
        <v>17</v>
      </c>
    </row>
    <row r="80" spans="1:4" x14ac:dyDescent="0.5">
      <c r="A80" t="s">
        <v>20</v>
      </c>
      <c r="B80">
        <v>5512</v>
      </c>
      <c r="C80" t="s">
        <v>14</v>
      </c>
      <c r="D80">
        <v>2179</v>
      </c>
    </row>
    <row r="81" spans="1:4" x14ac:dyDescent="0.5">
      <c r="A81" t="s">
        <v>20</v>
      </c>
      <c r="B81">
        <v>135</v>
      </c>
      <c r="C81" t="s">
        <v>14</v>
      </c>
      <c r="D81">
        <v>931</v>
      </c>
    </row>
    <row r="82" spans="1:4" x14ac:dyDescent="0.5">
      <c r="A82" t="s">
        <v>20</v>
      </c>
      <c r="B82">
        <v>524</v>
      </c>
      <c r="C82" t="s">
        <v>14</v>
      </c>
      <c r="D82">
        <v>92</v>
      </c>
    </row>
    <row r="83" spans="1:4" x14ac:dyDescent="0.5">
      <c r="A83" t="s">
        <v>20</v>
      </c>
      <c r="B83">
        <v>1539</v>
      </c>
      <c r="C83" t="s">
        <v>14</v>
      </c>
      <c r="D83">
        <v>57</v>
      </c>
    </row>
    <row r="84" spans="1:4" x14ac:dyDescent="0.5">
      <c r="A84" t="s">
        <v>20</v>
      </c>
      <c r="B84">
        <v>85</v>
      </c>
      <c r="C84" t="s">
        <v>14</v>
      </c>
      <c r="D84">
        <v>41</v>
      </c>
    </row>
    <row r="85" spans="1:4" x14ac:dyDescent="0.5">
      <c r="A85" t="s">
        <v>20</v>
      </c>
      <c r="B85">
        <v>126</v>
      </c>
      <c r="C85" t="s">
        <v>14</v>
      </c>
      <c r="D85">
        <v>1</v>
      </c>
    </row>
    <row r="86" spans="1:4" x14ac:dyDescent="0.5">
      <c r="A86" t="s">
        <v>20</v>
      </c>
      <c r="B86">
        <v>164</v>
      </c>
      <c r="C86" t="s">
        <v>14</v>
      </c>
      <c r="D86">
        <v>101</v>
      </c>
    </row>
    <row r="87" spans="1:4" x14ac:dyDescent="0.5">
      <c r="A87" t="s">
        <v>20</v>
      </c>
      <c r="B87">
        <v>5966</v>
      </c>
      <c r="C87" t="s">
        <v>14</v>
      </c>
      <c r="D87">
        <v>1335</v>
      </c>
    </row>
    <row r="88" spans="1:4" x14ac:dyDescent="0.5">
      <c r="A88" t="s">
        <v>20</v>
      </c>
      <c r="B88">
        <v>247</v>
      </c>
      <c r="C88" t="s">
        <v>14</v>
      </c>
      <c r="D88">
        <v>15</v>
      </c>
    </row>
    <row r="89" spans="1:4" x14ac:dyDescent="0.5">
      <c r="A89" t="s">
        <v>20</v>
      </c>
      <c r="B89">
        <v>154</v>
      </c>
      <c r="C89" t="s">
        <v>14</v>
      </c>
      <c r="D89">
        <v>454</v>
      </c>
    </row>
    <row r="90" spans="1:4" x14ac:dyDescent="0.5">
      <c r="A90" t="s">
        <v>20</v>
      </c>
      <c r="B90">
        <v>209</v>
      </c>
      <c r="C90" t="s">
        <v>14</v>
      </c>
      <c r="D90">
        <v>3182</v>
      </c>
    </row>
    <row r="91" spans="1:4" x14ac:dyDescent="0.5">
      <c r="A91" t="s">
        <v>20</v>
      </c>
      <c r="B91">
        <v>1140</v>
      </c>
      <c r="C91" t="s">
        <v>14</v>
      </c>
      <c r="D91">
        <v>15</v>
      </c>
    </row>
    <row r="92" spans="1:4" x14ac:dyDescent="0.5">
      <c r="A92" t="s">
        <v>20</v>
      </c>
      <c r="B92">
        <v>107</v>
      </c>
      <c r="C92" t="s">
        <v>14</v>
      </c>
      <c r="D92">
        <v>133</v>
      </c>
    </row>
    <row r="93" spans="1:4" x14ac:dyDescent="0.5">
      <c r="A93" t="s">
        <v>20</v>
      </c>
      <c r="B93">
        <v>1821</v>
      </c>
      <c r="C93" t="s">
        <v>14</v>
      </c>
      <c r="D93">
        <v>2062</v>
      </c>
    </row>
    <row r="94" spans="1:4" x14ac:dyDescent="0.5">
      <c r="A94" t="s">
        <v>20</v>
      </c>
      <c r="B94">
        <v>2409</v>
      </c>
      <c r="C94" t="s">
        <v>14</v>
      </c>
      <c r="D94">
        <v>29</v>
      </c>
    </row>
    <row r="95" spans="1:4" x14ac:dyDescent="0.5">
      <c r="A95" t="s">
        <v>20</v>
      </c>
      <c r="B95">
        <v>282</v>
      </c>
      <c r="C95" t="s">
        <v>14</v>
      </c>
      <c r="D95">
        <v>132</v>
      </c>
    </row>
    <row r="96" spans="1:4" x14ac:dyDescent="0.5">
      <c r="A96" t="s">
        <v>20</v>
      </c>
      <c r="B96">
        <v>138</v>
      </c>
      <c r="C96" t="s">
        <v>14</v>
      </c>
      <c r="D96">
        <v>137</v>
      </c>
    </row>
    <row r="97" spans="1:4" x14ac:dyDescent="0.5">
      <c r="A97" t="s">
        <v>20</v>
      </c>
      <c r="B97">
        <v>238</v>
      </c>
      <c r="C97" t="s">
        <v>14</v>
      </c>
      <c r="D97">
        <v>908</v>
      </c>
    </row>
    <row r="98" spans="1:4" x14ac:dyDescent="0.5">
      <c r="A98" t="s">
        <v>20</v>
      </c>
      <c r="B98">
        <v>361</v>
      </c>
      <c r="C98" t="s">
        <v>14</v>
      </c>
      <c r="D98">
        <v>10</v>
      </c>
    </row>
    <row r="99" spans="1:4" x14ac:dyDescent="0.5">
      <c r="A99" t="s">
        <v>20</v>
      </c>
      <c r="B99">
        <v>130</v>
      </c>
      <c r="C99" t="s">
        <v>14</v>
      </c>
      <c r="D99">
        <v>1910</v>
      </c>
    </row>
    <row r="100" spans="1:4" x14ac:dyDescent="0.5">
      <c r="A100" t="s">
        <v>20</v>
      </c>
      <c r="B100">
        <v>533</v>
      </c>
      <c r="C100" t="s">
        <v>14</v>
      </c>
      <c r="D100">
        <v>38</v>
      </c>
    </row>
    <row r="101" spans="1:4" x14ac:dyDescent="0.5">
      <c r="A101" t="s">
        <v>20</v>
      </c>
      <c r="B101">
        <v>155</v>
      </c>
      <c r="C101" t="s">
        <v>14</v>
      </c>
      <c r="D101">
        <v>104</v>
      </c>
    </row>
    <row r="102" spans="1:4" x14ac:dyDescent="0.5">
      <c r="A102" t="s">
        <v>20</v>
      </c>
      <c r="B102">
        <v>92</v>
      </c>
      <c r="C102" t="s">
        <v>14</v>
      </c>
      <c r="D102">
        <v>49</v>
      </c>
    </row>
    <row r="103" spans="1:4" x14ac:dyDescent="0.5">
      <c r="A103" t="s">
        <v>20</v>
      </c>
      <c r="B103">
        <v>220</v>
      </c>
      <c r="C103" t="s">
        <v>14</v>
      </c>
      <c r="D103">
        <v>1</v>
      </c>
    </row>
    <row r="104" spans="1:4" x14ac:dyDescent="0.5">
      <c r="A104" t="s">
        <v>20</v>
      </c>
      <c r="B104">
        <v>78</v>
      </c>
      <c r="C104" t="s">
        <v>14</v>
      </c>
      <c r="D104">
        <v>245</v>
      </c>
    </row>
    <row r="105" spans="1:4" x14ac:dyDescent="0.5">
      <c r="A105" t="s">
        <v>20</v>
      </c>
      <c r="B105">
        <v>116</v>
      </c>
      <c r="C105" t="s">
        <v>14</v>
      </c>
      <c r="D105">
        <v>32</v>
      </c>
    </row>
    <row r="106" spans="1:4" x14ac:dyDescent="0.5">
      <c r="A106" t="s">
        <v>20</v>
      </c>
      <c r="B106">
        <v>84</v>
      </c>
      <c r="C106" t="s">
        <v>14</v>
      </c>
      <c r="D106">
        <v>7</v>
      </c>
    </row>
    <row r="107" spans="1:4" x14ac:dyDescent="0.5">
      <c r="A107" t="s">
        <v>20</v>
      </c>
      <c r="B107">
        <v>1606</v>
      </c>
      <c r="C107" t="s">
        <v>14</v>
      </c>
      <c r="D107">
        <v>803</v>
      </c>
    </row>
    <row r="108" spans="1:4" x14ac:dyDescent="0.5">
      <c r="A108" t="s">
        <v>20</v>
      </c>
      <c r="B108">
        <v>157</v>
      </c>
      <c r="C108" t="s">
        <v>14</v>
      </c>
      <c r="D108">
        <v>16</v>
      </c>
    </row>
    <row r="109" spans="1:4" x14ac:dyDescent="0.5">
      <c r="A109" t="s">
        <v>20</v>
      </c>
      <c r="B109">
        <v>2875</v>
      </c>
      <c r="C109" t="s">
        <v>14</v>
      </c>
      <c r="D109">
        <v>31</v>
      </c>
    </row>
    <row r="110" spans="1:4" x14ac:dyDescent="0.5">
      <c r="A110" t="s">
        <v>20</v>
      </c>
      <c r="B110">
        <v>1629</v>
      </c>
      <c r="C110" t="s">
        <v>14</v>
      </c>
      <c r="D110">
        <v>108</v>
      </c>
    </row>
    <row r="111" spans="1:4" x14ac:dyDescent="0.5">
      <c r="A111" t="s">
        <v>20</v>
      </c>
      <c r="B111">
        <v>174</v>
      </c>
      <c r="C111" t="s">
        <v>14</v>
      </c>
      <c r="D111">
        <v>30</v>
      </c>
    </row>
    <row r="112" spans="1:4" x14ac:dyDescent="0.5">
      <c r="A112" t="s">
        <v>20</v>
      </c>
      <c r="B112">
        <v>295</v>
      </c>
      <c r="C112" t="s">
        <v>14</v>
      </c>
      <c r="D112">
        <v>17</v>
      </c>
    </row>
    <row r="113" spans="1:4" x14ac:dyDescent="0.5">
      <c r="A113" t="s">
        <v>20</v>
      </c>
      <c r="B113">
        <v>55</v>
      </c>
      <c r="C113" t="s">
        <v>14</v>
      </c>
      <c r="D113">
        <v>80</v>
      </c>
    </row>
    <row r="114" spans="1:4" x14ac:dyDescent="0.5">
      <c r="A114" t="s">
        <v>20</v>
      </c>
      <c r="B114">
        <v>100</v>
      </c>
      <c r="C114" t="s">
        <v>14</v>
      </c>
      <c r="D114">
        <v>2468</v>
      </c>
    </row>
    <row r="115" spans="1:4" x14ac:dyDescent="0.5">
      <c r="A115" t="s">
        <v>20</v>
      </c>
      <c r="B115">
        <v>111</v>
      </c>
      <c r="C115" t="s">
        <v>14</v>
      </c>
      <c r="D115">
        <v>26</v>
      </c>
    </row>
    <row r="116" spans="1:4" x14ac:dyDescent="0.5">
      <c r="A116" t="s">
        <v>20</v>
      </c>
      <c r="B116">
        <v>139</v>
      </c>
      <c r="C116" t="s">
        <v>14</v>
      </c>
      <c r="D116">
        <v>73</v>
      </c>
    </row>
    <row r="117" spans="1:4" x14ac:dyDescent="0.5">
      <c r="A117" t="s">
        <v>20</v>
      </c>
      <c r="B117">
        <v>180</v>
      </c>
      <c r="C117" t="s">
        <v>14</v>
      </c>
      <c r="D117">
        <v>128</v>
      </c>
    </row>
    <row r="118" spans="1:4" x14ac:dyDescent="0.5">
      <c r="A118" t="s">
        <v>20</v>
      </c>
      <c r="B118">
        <v>3596</v>
      </c>
      <c r="C118" t="s">
        <v>14</v>
      </c>
      <c r="D118">
        <v>33</v>
      </c>
    </row>
    <row r="119" spans="1:4" x14ac:dyDescent="0.5">
      <c r="A119" t="s">
        <v>20</v>
      </c>
      <c r="B119">
        <v>3727</v>
      </c>
      <c r="C119" t="s">
        <v>14</v>
      </c>
      <c r="D119">
        <v>1072</v>
      </c>
    </row>
    <row r="120" spans="1:4" x14ac:dyDescent="0.5">
      <c r="A120" t="s">
        <v>20</v>
      </c>
      <c r="B120">
        <v>131</v>
      </c>
      <c r="C120" t="s">
        <v>14</v>
      </c>
      <c r="D120">
        <v>393</v>
      </c>
    </row>
    <row r="121" spans="1:4" x14ac:dyDescent="0.5">
      <c r="A121" t="s">
        <v>20</v>
      </c>
      <c r="B121">
        <v>223</v>
      </c>
      <c r="C121" t="s">
        <v>14</v>
      </c>
      <c r="D121">
        <v>1257</v>
      </c>
    </row>
    <row r="122" spans="1:4" x14ac:dyDescent="0.5">
      <c r="A122" t="s">
        <v>20</v>
      </c>
      <c r="B122">
        <v>2237</v>
      </c>
      <c r="C122" t="s">
        <v>14</v>
      </c>
      <c r="D122">
        <v>328</v>
      </c>
    </row>
    <row r="123" spans="1:4" x14ac:dyDescent="0.5">
      <c r="A123" t="s">
        <v>20</v>
      </c>
      <c r="B123">
        <v>1022</v>
      </c>
      <c r="C123" t="s">
        <v>14</v>
      </c>
      <c r="D123">
        <v>147</v>
      </c>
    </row>
    <row r="124" spans="1:4" x14ac:dyDescent="0.5">
      <c r="A124" t="s">
        <v>20</v>
      </c>
      <c r="B124">
        <v>2283</v>
      </c>
      <c r="C124" t="s">
        <v>14</v>
      </c>
      <c r="D124">
        <v>830</v>
      </c>
    </row>
    <row r="125" spans="1:4" x14ac:dyDescent="0.5">
      <c r="A125" t="s">
        <v>20</v>
      </c>
      <c r="B125">
        <v>129</v>
      </c>
      <c r="C125" t="s">
        <v>14</v>
      </c>
      <c r="D125">
        <v>331</v>
      </c>
    </row>
    <row r="126" spans="1:4" x14ac:dyDescent="0.5">
      <c r="A126" t="s">
        <v>20</v>
      </c>
      <c r="B126">
        <v>194</v>
      </c>
      <c r="C126" t="s">
        <v>14</v>
      </c>
      <c r="D126">
        <v>25</v>
      </c>
    </row>
    <row r="127" spans="1:4" x14ac:dyDescent="0.5">
      <c r="A127" t="s">
        <v>20</v>
      </c>
      <c r="B127">
        <v>299</v>
      </c>
      <c r="C127" t="s">
        <v>14</v>
      </c>
      <c r="D127">
        <v>3483</v>
      </c>
    </row>
    <row r="128" spans="1:4" x14ac:dyDescent="0.5">
      <c r="A128" t="s">
        <v>20</v>
      </c>
      <c r="B128">
        <v>2106</v>
      </c>
      <c r="C128" t="s">
        <v>14</v>
      </c>
      <c r="D128">
        <v>923</v>
      </c>
    </row>
    <row r="129" spans="1:4" x14ac:dyDescent="0.5">
      <c r="A129" t="s">
        <v>20</v>
      </c>
      <c r="B129">
        <v>82</v>
      </c>
      <c r="C129" t="s">
        <v>14</v>
      </c>
      <c r="D129">
        <v>1</v>
      </c>
    </row>
    <row r="130" spans="1:4" x14ac:dyDescent="0.5">
      <c r="A130" t="s">
        <v>20</v>
      </c>
      <c r="B130">
        <v>95</v>
      </c>
      <c r="C130" t="s">
        <v>14</v>
      </c>
      <c r="D130">
        <v>33</v>
      </c>
    </row>
    <row r="131" spans="1:4" x14ac:dyDescent="0.5">
      <c r="A131" t="s">
        <v>20</v>
      </c>
      <c r="B131">
        <v>62</v>
      </c>
      <c r="C131" t="s">
        <v>14</v>
      </c>
      <c r="D131">
        <v>40</v>
      </c>
    </row>
    <row r="132" spans="1:4" x14ac:dyDescent="0.5">
      <c r="A132" t="s">
        <v>20</v>
      </c>
      <c r="B132">
        <v>85</v>
      </c>
      <c r="C132" t="s">
        <v>14</v>
      </c>
      <c r="D132">
        <v>23</v>
      </c>
    </row>
    <row r="133" spans="1:4" x14ac:dyDescent="0.5">
      <c r="A133" t="s">
        <v>20</v>
      </c>
      <c r="B133">
        <v>107</v>
      </c>
      <c r="C133" t="s">
        <v>14</v>
      </c>
      <c r="D133">
        <v>75</v>
      </c>
    </row>
    <row r="134" spans="1:4" x14ac:dyDescent="0.5">
      <c r="A134" t="s">
        <v>20</v>
      </c>
      <c r="B134">
        <v>189</v>
      </c>
      <c r="C134" t="s">
        <v>14</v>
      </c>
      <c r="D134">
        <v>2176</v>
      </c>
    </row>
    <row r="135" spans="1:4" x14ac:dyDescent="0.5">
      <c r="A135" t="s">
        <v>20</v>
      </c>
      <c r="B135">
        <v>374</v>
      </c>
      <c r="C135" t="s">
        <v>14</v>
      </c>
      <c r="D135">
        <v>441</v>
      </c>
    </row>
    <row r="136" spans="1:4" x14ac:dyDescent="0.5">
      <c r="A136" t="s">
        <v>20</v>
      </c>
      <c r="B136">
        <v>2218</v>
      </c>
      <c r="C136" t="s">
        <v>14</v>
      </c>
      <c r="D136">
        <v>25</v>
      </c>
    </row>
    <row r="137" spans="1:4" x14ac:dyDescent="0.5">
      <c r="A137" t="s">
        <v>20</v>
      </c>
      <c r="B137">
        <v>2230</v>
      </c>
      <c r="C137" t="s">
        <v>14</v>
      </c>
      <c r="D137">
        <v>127</v>
      </c>
    </row>
    <row r="138" spans="1:4" x14ac:dyDescent="0.5">
      <c r="A138" t="s">
        <v>20</v>
      </c>
      <c r="B138">
        <v>88</v>
      </c>
      <c r="C138" t="s">
        <v>14</v>
      </c>
      <c r="D138">
        <v>355</v>
      </c>
    </row>
    <row r="139" spans="1:4" x14ac:dyDescent="0.5">
      <c r="A139" t="s">
        <v>20</v>
      </c>
      <c r="B139">
        <v>84</v>
      </c>
      <c r="C139" t="s">
        <v>14</v>
      </c>
      <c r="D139">
        <v>44</v>
      </c>
    </row>
    <row r="140" spans="1:4" x14ac:dyDescent="0.5">
      <c r="A140" t="s">
        <v>20</v>
      </c>
      <c r="B140">
        <v>211</v>
      </c>
      <c r="C140" t="s">
        <v>14</v>
      </c>
      <c r="D140">
        <v>67</v>
      </c>
    </row>
    <row r="141" spans="1:4" x14ac:dyDescent="0.5">
      <c r="A141" t="s">
        <v>20</v>
      </c>
      <c r="B141">
        <v>1442</v>
      </c>
      <c r="C141" t="s">
        <v>14</v>
      </c>
      <c r="D141">
        <v>1068</v>
      </c>
    </row>
    <row r="142" spans="1:4" x14ac:dyDescent="0.5">
      <c r="A142" t="s">
        <v>20</v>
      </c>
      <c r="B142">
        <v>96</v>
      </c>
      <c r="C142" t="s">
        <v>14</v>
      </c>
      <c r="D142">
        <v>424</v>
      </c>
    </row>
    <row r="143" spans="1:4" x14ac:dyDescent="0.5">
      <c r="A143" t="s">
        <v>20</v>
      </c>
      <c r="B143">
        <v>411</v>
      </c>
      <c r="C143" t="s">
        <v>14</v>
      </c>
      <c r="D143">
        <v>151</v>
      </c>
    </row>
    <row r="144" spans="1:4" x14ac:dyDescent="0.5">
      <c r="A144" t="s">
        <v>20</v>
      </c>
      <c r="B144">
        <v>5419</v>
      </c>
      <c r="C144" t="s">
        <v>14</v>
      </c>
      <c r="D144">
        <v>1608</v>
      </c>
    </row>
    <row r="145" spans="1:4" x14ac:dyDescent="0.5">
      <c r="A145" t="s">
        <v>20</v>
      </c>
      <c r="B145">
        <v>5880</v>
      </c>
      <c r="C145" t="s">
        <v>14</v>
      </c>
      <c r="D145">
        <v>941</v>
      </c>
    </row>
    <row r="146" spans="1:4" x14ac:dyDescent="0.5">
      <c r="A146" t="s">
        <v>20</v>
      </c>
      <c r="B146">
        <v>86</v>
      </c>
      <c r="C146" t="s">
        <v>14</v>
      </c>
      <c r="D146">
        <v>1</v>
      </c>
    </row>
    <row r="147" spans="1:4" x14ac:dyDescent="0.5">
      <c r="A147" t="s">
        <v>20</v>
      </c>
      <c r="B147">
        <v>41</v>
      </c>
      <c r="C147" t="s">
        <v>14</v>
      </c>
      <c r="D147">
        <v>40</v>
      </c>
    </row>
    <row r="148" spans="1:4" x14ac:dyDescent="0.5">
      <c r="A148" t="s">
        <v>20</v>
      </c>
      <c r="B148">
        <v>2105</v>
      </c>
      <c r="C148" t="s">
        <v>14</v>
      </c>
      <c r="D148">
        <v>3015</v>
      </c>
    </row>
    <row r="149" spans="1:4" x14ac:dyDescent="0.5">
      <c r="A149" t="s">
        <v>20</v>
      </c>
      <c r="B149">
        <v>2293</v>
      </c>
      <c r="C149" t="s">
        <v>14</v>
      </c>
      <c r="D149">
        <v>435</v>
      </c>
    </row>
    <row r="150" spans="1:4" x14ac:dyDescent="0.5">
      <c r="A150" t="s">
        <v>20</v>
      </c>
      <c r="B150">
        <v>89</v>
      </c>
      <c r="C150" t="s">
        <v>14</v>
      </c>
      <c r="D150">
        <v>714</v>
      </c>
    </row>
    <row r="151" spans="1:4" x14ac:dyDescent="0.5">
      <c r="A151" t="s">
        <v>20</v>
      </c>
      <c r="B151">
        <v>160</v>
      </c>
      <c r="C151" t="s">
        <v>14</v>
      </c>
      <c r="D151">
        <v>5497</v>
      </c>
    </row>
    <row r="152" spans="1:4" x14ac:dyDescent="0.5">
      <c r="A152" t="s">
        <v>20</v>
      </c>
      <c r="B152">
        <v>80</v>
      </c>
      <c r="C152" t="s">
        <v>14</v>
      </c>
      <c r="D152">
        <v>418</v>
      </c>
    </row>
    <row r="153" spans="1:4" x14ac:dyDescent="0.5">
      <c r="A153" t="s">
        <v>20</v>
      </c>
      <c r="B153">
        <v>1690</v>
      </c>
      <c r="C153" t="s">
        <v>14</v>
      </c>
      <c r="D153">
        <v>1439</v>
      </c>
    </row>
    <row r="154" spans="1:4" x14ac:dyDescent="0.5">
      <c r="A154" t="s">
        <v>20</v>
      </c>
      <c r="B154">
        <v>2107</v>
      </c>
      <c r="C154" t="s">
        <v>14</v>
      </c>
      <c r="D154">
        <v>15</v>
      </c>
    </row>
    <row r="155" spans="1:4" x14ac:dyDescent="0.5">
      <c r="A155" t="s">
        <v>20</v>
      </c>
      <c r="B155">
        <v>220</v>
      </c>
      <c r="C155" t="s">
        <v>14</v>
      </c>
      <c r="D155">
        <v>1999</v>
      </c>
    </row>
    <row r="156" spans="1:4" x14ac:dyDescent="0.5">
      <c r="A156" t="s">
        <v>20</v>
      </c>
      <c r="B156">
        <v>186</v>
      </c>
      <c r="C156" t="s">
        <v>14</v>
      </c>
      <c r="D156">
        <v>118</v>
      </c>
    </row>
    <row r="157" spans="1:4" x14ac:dyDescent="0.5">
      <c r="A157" t="s">
        <v>20</v>
      </c>
      <c r="B157">
        <v>381</v>
      </c>
      <c r="C157" t="s">
        <v>14</v>
      </c>
      <c r="D157">
        <v>162</v>
      </c>
    </row>
    <row r="158" spans="1:4" x14ac:dyDescent="0.5">
      <c r="A158" t="s">
        <v>20</v>
      </c>
      <c r="B158">
        <v>261</v>
      </c>
      <c r="C158" t="s">
        <v>14</v>
      </c>
      <c r="D158">
        <v>83</v>
      </c>
    </row>
    <row r="159" spans="1:4" x14ac:dyDescent="0.5">
      <c r="A159" t="s">
        <v>20</v>
      </c>
      <c r="B159">
        <v>27</v>
      </c>
      <c r="C159" t="s">
        <v>14</v>
      </c>
      <c r="D159">
        <v>747</v>
      </c>
    </row>
    <row r="160" spans="1:4" x14ac:dyDescent="0.5">
      <c r="A160" t="s">
        <v>20</v>
      </c>
      <c r="B160">
        <v>336</v>
      </c>
      <c r="C160" t="s">
        <v>14</v>
      </c>
      <c r="D160">
        <v>84</v>
      </c>
    </row>
    <row r="161" spans="1:4" x14ac:dyDescent="0.5">
      <c r="A161" t="s">
        <v>20</v>
      </c>
      <c r="B161">
        <v>1152</v>
      </c>
      <c r="C161" t="s">
        <v>14</v>
      </c>
      <c r="D161">
        <v>91</v>
      </c>
    </row>
    <row r="162" spans="1:4" x14ac:dyDescent="0.5">
      <c r="A162" t="s">
        <v>20</v>
      </c>
      <c r="B162">
        <v>296</v>
      </c>
      <c r="C162" t="s">
        <v>14</v>
      </c>
      <c r="D162">
        <v>792</v>
      </c>
    </row>
    <row r="163" spans="1:4" x14ac:dyDescent="0.5">
      <c r="A163" t="s">
        <v>20</v>
      </c>
      <c r="B163">
        <v>2220</v>
      </c>
      <c r="C163" t="s">
        <v>14</v>
      </c>
      <c r="D163">
        <v>32</v>
      </c>
    </row>
    <row r="164" spans="1:4" x14ac:dyDescent="0.5">
      <c r="A164" t="s">
        <v>20</v>
      </c>
      <c r="B164">
        <v>107</v>
      </c>
      <c r="C164" t="s">
        <v>14</v>
      </c>
      <c r="D164">
        <v>186</v>
      </c>
    </row>
    <row r="165" spans="1:4" x14ac:dyDescent="0.5">
      <c r="A165" t="s">
        <v>20</v>
      </c>
      <c r="B165">
        <v>94</v>
      </c>
      <c r="C165" t="s">
        <v>14</v>
      </c>
      <c r="D165">
        <v>605</v>
      </c>
    </row>
    <row r="166" spans="1:4" x14ac:dyDescent="0.5">
      <c r="A166" t="s">
        <v>20</v>
      </c>
      <c r="B166">
        <v>186</v>
      </c>
      <c r="C166" t="s">
        <v>14</v>
      </c>
      <c r="D166">
        <v>1</v>
      </c>
    </row>
    <row r="167" spans="1:4" x14ac:dyDescent="0.5">
      <c r="A167" t="s">
        <v>20</v>
      </c>
      <c r="B167">
        <v>2266</v>
      </c>
      <c r="C167" t="s">
        <v>14</v>
      </c>
      <c r="D167">
        <v>31</v>
      </c>
    </row>
    <row r="168" spans="1:4" x14ac:dyDescent="0.5">
      <c r="A168" t="s">
        <v>20</v>
      </c>
      <c r="B168">
        <v>134</v>
      </c>
      <c r="C168" t="s">
        <v>14</v>
      </c>
      <c r="D168">
        <v>1181</v>
      </c>
    </row>
    <row r="169" spans="1:4" x14ac:dyDescent="0.5">
      <c r="A169" t="s">
        <v>20</v>
      </c>
      <c r="B169">
        <v>554</v>
      </c>
      <c r="C169" t="s">
        <v>14</v>
      </c>
      <c r="D169">
        <v>39</v>
      </c>
    </row>
    <row r="170" spans="1:4" x14ac:dyDescent="0.5">
      <c r="A170" t="s">
        <v>20</v>
      </c>
      <c r="B170">
        <v>147</v>
      </c>
      <c r="C170" t="s">
        <v>14</v>
      </c>
      <c r="D170">
        <v>46</v>
      </c>
    </row>
    <row r="171" spans="1:4" x14ac:dyDescent="0.5">
      <c r="A171" t="s">
        <v>20</v>
      </c>
      <c r="B171">
        <v>89</v>
      </c>
      <c r="C171" t="s">
        <v>14</v>
      </c>
      <c r="D171">
        <v>105</v>
      </c>
    </row>
    <row r="172" spans="1:4" x14ac:dyDescent="0.5">
      <c r="A172" t="s">
        <v>20</v>
      </c>
      <c r="B172">
        <v>1137</v>
      </c>
      <c r="C172" t="s">
        <v>14</v>
      </c>
      <c r="D172">
        <v>535</v>
      </c>
    </row>
    <row r="173" spans="1:4" x14ac:dyDescent="0.5">
      <c r="A173" t="s">
        <v>20</v>
      </c>
      <c r="B173">
        <v>164</v>
      </c>
      <c r="C173" t="s">
        <v>14</v>
      </c>
      <c r="D173">
        <v>16</v>
      </c>
    </row>
    <row r="174" spans="1:4" x14ac:dyDescent="0.5">
      <c r="A174" t="s">
        <v>20</v>
      </c>
      <c r="B174">
        <v>83</v>
      </c>
      <c r="C174" t="s">
        <v>14</v>
      </c>
      <c r="D174">
        <v>575</v>
      </c>
    </row>
    <row r="175" spans="1:4" x14ac:dyDescent="0.5">
      <c r="A175" t="s">
        <v>20</v>
      </c>
      <c r="B175">
        <v>484</v>
      </c>
      <c r="C175" t="s">
        <v>14</v>
      </c>
      <c r="D175">
        <v>1120</v>
      </c>
    </row>
    <row r="176" spans="1:4" x14ac:dyDescent="0.5">
      <c r="A176" t="s">
        <v>20</v>
      </c>
      <c r="B176">
        <v>92</v>
      </c>
      <c r="C176" t="s">
        <v>14</v>
      </c>
      <c r="D176">
        <v>113</v>
      </c>
    </row>
    <row r="177" spans="1:4" x14ac:dyDescent="0.5">
      <c r="A177" t="s">
        <v>20</v>
      </c>
      <c r="B177">
        <v>87</v>
      </c>
      <c r="C177" t="s">
        <v>14</v>
      </c>
      <c r="D177">
        <v>1538</v>
      </c>
    </row>
    <row r="178" spans="1:4" x14ac:dyDescent="0.5">
      <c r="A178" t="s">
        <v>20</v>
      </c>
      <c r="B178">
        <v>48</v>
      </c>
      <c r="C178" t="s">
        <v>14</v>
      </c>
      <c r="D178">
        <v>9</v>
      </c>
    </row>
    <row r="179" spans="1:4" x14ac:dyDescent="0.5">
      <c r="A179" t="s">
        <v>20</v>
      </c>
      <c r="B179">
        <v>1605</v>
      </c>
      <c r="C179" t="s">
        <v>14</v>
      </c>
      <c r="D179">
        <v>554</v>
      </c>
    </row>
    <row r="180" spans="1:4" x14ac:dyDescent="0.5">
      <c r="A180" t="s">
        <v>20</v>
      </c>
      <c r="B180">
        <v>102</v>
      </c>
      <c r="C180" t="s">
        <v>14</v>
      </c>
      <c r="D180">
        <v>648</v>
      </c>
    </row>
    <row r="181" spans="1:4" x14ac:dyDescent="0.5">
      <c r="A181" t="s">
        <v>20</v>
      </c>
      <c r="B181">
        <v>409</v>
      </c>
      <c r="C181" t="s">
        <v>14</v>
      </c>
      <c r="D181">
        <v>21</v>
      </c>
    </row>
    <row r="182" spans="1:4" x14ac:dyDescent="0.5">
      <c r="A182" t="s">
        <v>20</v>
      </c>
      <c r="B182">
        <v>254</v>
      </c>
      <c r="C182" t="s">
        <v>14</v>
      </c>
      <c r="D182">
        <v>54</v>
      </c>
    </row>
    <row r="183" spans="1:4" x14ac:dyDescent="0.5">
      <c r="A183" t="s">
        <v>20</v>
      </c>
      <c r="B183">
        <v>128</v>
      </c>
      <c r="C183" t="s">
        <v>14</v>
      </c>
      <c r="D183">
        <v>120</v>
      </c>
    </row>
    <row r="184" spans="1:4" x14ac:dyDescent="0.5">
      <c r="A184" t="s">
        <v>20</v>
      </c>
      <c r="B184">
        <v>2475</v>
      </c>
      <c r="C184" t="s">
        <v>14</v>
      </c>
      <c r="D184">
        <v>579</v>
      </c>
    </row>
    <row r="185" spans="1:4" x14ac:dyDescent="0.5">
      <c r="A185" t="s">
        <v>20</v>
      </c>
      <c r="B185">
        <v>246</v>
      </c>
      <c r="C185" t="s">
        <v>14</v>
      </c>
      <c r="D185">
        <v>2072</v>
      </c>
    </row>
    <row r="186" spans="1:4" x14ac:dyDescent="0.5">
      <c r="A186" t="s">
        <v>20</v>
      </c>
      <c r="B186">
        <v>1697</v>
      </c>
      <c r="C186" t="s">
        <v>14</v>
      </c>
      <c r="D186">
        <v>0</v>
      </c>
    </row>
    <row r="187" spans="1:4" x14ac:dyDescent="0.5">
      <c r="A187" t="s">
        <v>20</v>
      </c>
      <c r="B187">
        <v>142</v>
      </c>
      <c r="C187" t="s">
        <v>14</v>
      </c>
      <c r="D187">
        <v>1796</v>
      </c>
    </row>
    <row r="188" spans="1:4" x14ac:dyDescent="0.5">
      <c r="A188" t="s">
        <v>20</v>
      </c>
      <c r="B188">
        <v>165</v>
      </c>
      <c r="C188" t="s">
        <v>14</v>
      </c>
      <c r="D188">
        <v>62</v>
      </c>
    </row>
    <row r="189" spans="1:4" x14ac:dyDescent="0.5">
      <c r="A189" t="s">
        <v>20</v>
      </c>
      <c r="B189">
        <v>198</v>
      </c>
      <c r="C189" t="s">
        <v>14</v>
      </c>
      <c r="D189">
        <v>347</v>
      </c>
    </row>
    <row r="190" spans="1:4" x14ac:dyDescent="0.5">
      <c r="A190" t="s">
        <v>20</v>
      </c>
      <c r="B190">
        <v>2551</v>
      </c>
      <c r="C190" t="s">
        <v>14</v>
      </c>
      <c r="D190">
        <v>19</v>
      </c>
    </row>
    <row r="191" spans="1:4" x14ac:dyDescent="0.5">
      <c r="A191" t="s">
        <v>20</v>
      </c>
      <c r="B191">
        <v>126</v>
      </c>
      <c r="C191" t="s">
        <v>14</v>
      </c>
      <c r="D191">
        <v>1258</v>
      </c>
    </row>
    <row r="192" spans="1:4" x14ac:dyDescent="0.5">
      <c r="A192" t="s">
        <v>20</v>
      </c>
      <c r="B192">
        <v>238</v>
      </c>
      <c r="C192" t="s">
        <v>14</v>
      </c>
      <c r="D192">
        <v>362</v>
      </c>
    </row>
    <row r="193" spans="1:4" x14ac:dyDescent="0.5">
      <c r="A193" t="s">
        <v>20</v>
      </c>
      <c r="B193">
        <v>143</v>
      </c>
      <c r="C193" t="s">
        <v>14</v>
      </c>
      <c r="D193">
        <v>133</v>
      </c>
    </row>
    <row r="194" spans="1:4" x14ac:dyDescent="0.5">
      <c r="A194" t="s">
        <v>20</v>
      </c>
      <c r="B194">
        <v>199</v>
      </c>
      <c r="C194" t="s">
        <v>14</v>
      </c>
      <c r="D194">
        <v>846</v>
      </c>
    </row>
    <row r="195" spans="1:4" x14ac:dyDescent="0.5">
      <c r="A195" t="s">
        <v>20</v>
      </c>
      <c r="B195">
        <v>70</v>
      </c>
      <c r="C195" t="s">
        <v>14</v>
      </c>
      <c r="D195">
        <v>10</v>
      </c>
    </row>
    <row r="196" spans="1:4" x14ac:dyDescent="0.5">
      <c r="A196" t="s">
        <v>20</v>
      </c>
      <c r="B196">
        <v>1385</v>
      </c>
      <c r="C196" t="s">
        <v>14</v>
      </c>
      <c r="D196">
        <v>191</v>
      </c>
    </row>
    <row r="197" spans="1:4" x14ac:dyDescent="0.5">
      <c r="A197" t="s">
        <v>20</v>
      </c>
      <c r="B197">
        <v>180</v>
      </c>
      <c r="C197" t="s">
        <v>14</v>
      </c>
      <c r="D197">
        <v>1979</v>
      </c>
    </row>
    <row r="198" spans="1:4" x14ac:dyDescent="0.5">
      <c r="A198" t="s">
        <v>20</v>
      </c>
      <c r="B198">
        <v>107</v>
      </c>
      <c r="C198" t="s">
        <v>14</v>
      </c>
      <c r="D198">
        <v>63</v>
      </c>
    </row>
    <row r="199" spans="1:4" x14ac:dyDescent="0.5">
      <c r="A199" t="s">
        <v>20</v>
      </c>
      <c r="B199">
        <v>4006</v>
      </c>
      <c r="C199" t="s">
        <v>14</v>
      </c>
      <c r="D199">
        <v>6080</v>
      </c>
    </row>
    <row r="200" spans="1:4" x14ac:dyDescent="0.5">
      <c r="A200" t="s">
        <v>20</v>
      </c>
      <c r="B200">
        <v>275</v>
      </c>
      <c r="C200" t="s">
        <v>14</v>
      </c>
      <c r="D200">
        <v>80</v>
      </c>
    </row>
    <row r="201" spans="1:4" x14ac:dyDescent="0.5">
      <c r="A201" t="s">
        <v>20</v>
      </c>
      <c r="B201">
        <v>43</v>
      </c>
      <c r="C201" t="s">
        <v>14</v>
      </c>
      <c r="D201">
        <v>9</v>
      </c>
    </row>
    <row r="202" spans="1:4" x14ac:dyDescent="0.5">
      <c r="A202" t="s">
        <v>20</v>
      </c>
      <c r="B202">
        <v>97</v>
      </c>
      <c r="C202" t="s">
        <v>14</v>
      </c>
      <c r="D202">
        <v>1784</v>
      </c>
    </row>
    <row r="203" spans="1:4" x14ac:dyDescent="0.5">
      <c r="A203" t="s">
        <v>20</v>
      </c>
      <c r="B203">
        <v>156</v>
      </c>
      <c r="C203" t="s">
        <v>14</v>
      </c>
      <c r="D203">
        <v>243</v>
      </c>
    </row>
    <row r="204" spans="1:4" x14ac:dyDescent="0.5">
      <c r="A204" t="s">
        <v>20</v>
      </c>
      <c r="B204">
        <v>189</v>
      </c>
      <c r="C204" t="s">
        <v>14</v>
      </c>
      <c r="D204">
        <v>1296</v>
      </c>
    </row>
    <row r="205" spans="1:4" x14ac:dyDescent="0.5">
      <c r="A205" t="s">
        <v>20</v>
      </c>
      <c r="B205">
        <v>3059</v>
      </c>
      <c r="C205" t="s">
        <v>14</v>
      </c>
      <c r="D205">
        <v>77</v>
      </c>
    </row>
    <row r="206" spans="1:4" x14ac:dyDescent="0.5">
      <c r="A206" t="s">
        <v>20</v>
      </c>
      <c r="B206">
        <v>92</v>
      </c>
      <c r="C206" t="s">
        <v>14</v>
      </c>
      <c r="D206">
        <v>395</v>
      </c>
    </row>
    <row r="207" spans="1:4" x14ac:dyDescent="0.5">
      <c r="A207" t="s">
        <v>20</v>
      </c>
      <c r="B207">
        <v>86</v>
      </c>
      <c r="C207" t="s">
        <v>14</v>
      </c>
      <c r="D207">
        <v>49</v>
      </c>
    </row>
    <row r="208" spans="1:4" x14ac:dyDescent="0.5">
      <c r="A208" t="s">
        <v>20</v>
      </c>
      <c r="B208">
        <v>88</v>
      </c>
      <c r="C208" t="s">
        <v>14</v>
      </c>
      <c r="D208">
        <v>180</v>
      </c>
    </row>
    <row r="209" spans="1:4" x14ac:dyDescent="0.5">
      <c r="A209" t="s">
        <v>20</v>
      </c>
      <c r="B209">
        <v>6406</v>
      </c>
      <c r="C209" t="s">
        <v>14</v>
      </c>
      <c r="D209">
        <v>2690</v>
      </c>
    </row>
    <row r="210" spans="1:4" x14ac:dyDescent="0.5">
      <c r="A210" t="s">
        <v>20</v>
      </c>
      <c r="B210">
        <v>34</v>
      </c>
      <c r="C210" t="s">
        <v>14</v>
      </c>
      <c r="D210">
        <v>2779</v>
      </c>
    </row>
    <row r="211" spans="1:4" x14ac:dyDescent="0.5">
      <c r="A211" t="s">
        <v>20</v>
      </c>
      <c r="B211">
        <v>86</v>
      </c>
      <c r="C211" t="s">
        <v>14</v>
      </c>
      <c r="D211">
        <v>92</v>
      </c>
    </row>
    <row r="212" spans="1:4" x14ac:dyDescent="0.5">
      <c r="A212" t="s">
        <v>20</v>
      </c>
      <c r="B212">
        <v>253</v>
      </c>
      <c r="C212" t="s">
        <v>14</v>
      </c>
      <c r="D212">
        <v>1028</v>
      </c>
    </row>
    <row r="213" spans="1:4" x14ac:dyDescent="0.5">
      <c r="A213" t="s">
        <v>20</v>
      </c>
      <c r="B213">
        <v>1572</v>
      </c>
      <c r="C213" t="s">
        <v>14</v>
      </c>
      <c r="D213">
        <v>26</v>
      </c>
    </row>
    <row r="214" spans="1:4" x14ac:dyDescent="0.5">
      <c r="A214" t="s">
        <v>20</v>
      </c>
      <c r="B214">
        <v>1249</v>
      </c>
      <c r="C214" t="s">
        <v>14</v>
      </c>
      <c r="D214">
        <v>1790</v>
      </c>
    </row>
    <row r="215" spans="1:4" x14ac:dyDescent="0.5">
      <c r="A215" t="s">
        <v>20</v>
      </c>
      <c r="B215">
        <v>64</v>
      </c>
      <c r="C215" t="s">
        <v>14</v>
      </c>
      <c r="D215">
        <v>37</v>
      </c>
    </row>
    <row r="216" spans="1:4" x14ac:dyDescent="0.5">
      <c r="A216" t="s">
        <v>20</v>
      </c>
      <c r="B216">
        <v>498</v>
      </c>
      <c r="C216" t="s">
        <v>14</v>
      </c>
      <c r="D216">
        <v>35</v>
      </c>
    </row>
    <row r="217" spans="1:4" x14ac:dyDescent="0.5">
      <c r="A217" t="s">
        <v>20</v>
      </c>
      <c r="B217">
        <v>2188</v>
      </c>
      <c r="C217" t="s">
        <v>14</v>
      </c>
      <c r="D217">
        <v>558</v>
      </c>
    </row>
    <row r="218" spans="1:4" x14ac:dyDescent="0.5">
      <c r="A218" t="s">
        <v>20</v>
      </c>
      <c r="B218">
        <v>131</v>
      </c>
      <c r="C218" t="s">
        <v>14</v>
      </c>
      <c r="D218">
        <v>64</v>
      </c>
    </row>
    <row r="219" spans="1:4" x14ac:dyDescent="0.5">
      <c r="A219" t="s">
        <v>20</v>
      </c>
      <c r="B219">
        <v>1703</v>
      </c>
      <c r="C219" t="s">
        <v>14</v>
      </c>
      <c r="D219">
        <v>245</v>
      </c>
    </row>
    <row r="220" spans="1:4" x14ac:dyDescent="0.5">
      <c r="A220" t="s">
        <v>20</v>
      </c>
      <c r="B220">
        <v>1917</v>
      </c>
      <c r="C220" t="s">
        <v>14</v>
      </c>
      <c r="D220">
        <v>71</v>
      </c>
    </row>
    <row r="221" spans="1:4" x14ac:dyDescent="0.5">
      <c r="A221" t="s">
        <v>20</v>
      </c>
      <c r="B221">
        <v>131</v>
      </c>
      <c r="C221" t="s">
        <v>14</v>
      </c>
      <c r="D221">
        <v>42</v>
      </c>
    </row>
    <row r="222" spans="1:4" x14ac:dyDescent="0.5">
      <c r="A222" t="s">
        <v>20</v>
      </c>
      <c r="B222">
        <v>1396</v>
      </c>
      <c r="C222" t="s">
        <v>14</v>
      </c>
      <c r="D222">
        <v>156</v>
      </c>
    </row>
    <row r="223" spans="1:4" x14ac:dyDescent="0.5">
      <c r="A223" t="s">
        <v>20</v>
      </c>
      <c r="B223">
        <v>268</v>
      </c>
      <c r="C223" t="s">
        <v>14</v>
      </c>
      <c r="D223">
        <v>1368</v>
      </c>
    </row>
    <row r="224" spans="1:4" x14ac:dyDescent="0.5">
      <c r="A224" t="s">
        <v>20</v>
      </c>
      <c r="B224">
        <v>432</v>
      </c>
      <c r="C224" t="s">
        <v>14</v>
      </c>
      <c r="D224">
        <v>102</v>
      </c>
    </row>
    <row r="225" spans="1:4" x14ac:dyDescent="0.5">
      <c r="A225" t="s">
        <v>20</v>
      </c>
      <c r="B225">
        <v>50</v>
      </c>
      <c r="C225" t="s">
        <v>14</v>
      </c>
      <c r="D225">
        <v>86</v>
      </c>
    </row>
    <row r="226" spans="1:4" x14ac:dyDescent="0.5">
      <c r="A226" t="s">
        <v>20</v>
      </c>
      <c r="B226">
        <v>5203</v>
      </c>
      <c r="C226" t="s">
        <v>14</v>
      </c>
      <c r="D226">
        <v>253</v>
      </c>
    </row>
    <row r="227" spans="1:4" x14ac:dyDescent="0.5">
      <c r="A227" t="s">
        <v>20</v>
      </c>
      <c r="B227">
        <v>316</v>
      </c>
      <c r="C227" t="s">
        <v>14</v>
      </c>
      <c r="D227">
        <v>157</v>
      </c>
    </row>
    <row r="228" spans="1:4" x14ac:dyDescent="0.5">
      <c r="A228" t="s">
        <v>20</v>
      </c>
      <c r="B228">
        <v>164</v>
      </c>
      <c r="C228" t="s">
        <v>14</v>
      </c>
      <c r="D228">
        <v>183</v>
      </c>
    </row>
    <row r="229" spans="1:4" x14ac:dyDescent="0.5">
      <c r="A229" t="s">
        <v>20</v>
      </c>
      <c r="B229">
        <v>76</v>
      </c>
      <c r="C229" t="s">
        <v>14</v>
      </c>
      <c r="D229">
        <v>82</v>
      </c>
    </row>
    <row r="230" spans="1:4" x14ac:dyDescent="0.5">
      <c r="A230" t="s">
        <v>20</v>
      </c>
      <c r="B230">
        <v>80</v>
      </c>
      <c r="C230" t="s">
        <v>14</v>
      </c>
      <c r="D230">
        <v>1</v>
      </c>
    </row>
    <row r="231" spans="1:4" x14ac:dyDescent="0.5">
      <c r="A231" t="s">
        <v>20</v>
      </c>
      <c r="B231">
        <v>168</v>
      </c>
      <c r="C231" t="s">
        <v>14</v>
      </c>
      <c r="D231">
        <v>1198</v>
      </c>
    </row>
    <row r="232" spans="1:4" x14ac:dyDescent="0.5">
      <c r="A232" t="s">
        <v>20</v>
      </c>
      <c r="B232">
        <v>133</v>
      </c>
      <c r="C232" t="s">
        <v>14</v>
      </c>
      <c r="D232">
        <v>648</v>
      </c>
    </row>
    <row r="233" spans="1:4" x14ac:dyDescent="0.5">
      <c r="A233" t="s">
        <v>20</v>
      </c>
      <c r="B233">
        <v>101</v>
      </c>
      <c r="C233" t="s">
        <v>14</v>
      </c>
      <c r="D233">
        <v>64</v>
      </c>
    </row>
    <row r="234" spans="1:4" x14ac:dyDescent="0.5">
      <c r="A234" t="s">
        <v>20</v>
      </c>
      <c r="B234">
        <v>2441</v>
      </c>
      <c r="C234" t="s">
        <v>14</v>
      </c>
      <c r="D234">
        <v>62</v>
      </c>
    </row>
    <row r="235" spans="1:4" x14ac:dyDescent="0.5">
      <c r="A235" t="s">
        <v>20</v>
      </c>
      <c r="B235">
        <v>234</v>
      </c>
      <c r="C235" t="s">
        <v>14</v>
      </c>
      <c r="D235">
        <v>750</v>
      </c>
    </row>
    <row r="236" spans="1:4" x14ac:dyDescent="0.5">
      <c r="A236" t="s">
        <v>20</v>
      </c>
      <c r="B236">
        <v>157</v>
      </c>
      <c r="C236" t="s">
        <v>14</v>
      </c>
      <c r="D236">
        <v>105</v>
      </c>
    </row>
    <row r="237" spans="1:4" x14ac:dyDescent="0.5">
      <c r="A237" t="s">
        <v>20</v>
      </c>
      <c r="B237">
        <v>187</v>
      </c>
      <c r="C237" t="s">
        <v>14</v>
      </c>
      <c r="D237">
        <v>2604</v>
      </c>
    </row>
    <row r="238" spans="1:4" x14ac:dyDescent="0.5">
      <c r="A238" t="s">
        <v>20</v>
      </c>
      <c r="B238">
        <v>218</v>
      </c>
      <c r="C238" t="s">
        <v>14</v>
      </c>
      <c r="D238">
        <v>65</v>
      </c>
    </row>
    <row r="239" spans="1:4" x14ac:dyDescent="0.5">
      <c r="A239" t="s">
        <v>20</v>
      </c>
      <c r="B239">
        <v>329</v>
      </c>
      <c r="C239" t="s">
        <v>14</v>
      </c>
      <c r="D239">
        <v>94</v>
      </c>
    </row>
    <row r="240" spans="1:4" x14ac:dyDescent="0.5">
      <c r="A240" t="s">
        <v>20</v>
      </c>
      <c r="B240">
        <v>214</v>
      </c>
      <c r="C240" t="s">
        <v>14</v>
      </c>
      <c r="D240">
        <v>257</v>
      </c>
    </row>
    <row r="241" spans="1:4" x14ac:dyDescent="0.5">
      <c r="A241" t="s">
        <v>20</v>
      </c>
      <c r="B241">
        <v>943</v>
      </c>
      <c r="C241" t="s">
        <v>14</v>
      </c>
      <c r="D241">
        <v>2928</v>
      </c>
    </row>
    <row r="242" spans="1:4" x14ac:dyDescent="0.5">
      <c r="A242" t="s">
        <v>20</v>
      </c>
      <c r="B242">
        <v>589</v>
      </c>
      <c r="C242" t="s">
        <v>14</v>
      </c>
      <c r="D242">
        <v>4697</v>
      </c>
    </row>
    <row r="243" spans="1:4" x14ac:dyDescent="0.5">
      <c r="A243" t="s">
        <v>20</v>
      </c>
      <c r="B243">
        <v>1396</v>
      </c>
      <c r="C243" t="s">
        <v>14</v>
      </c>
      <c r="D243">
        <v>2915</v>
      </c>
    </row>
    <row r="244" spans="1:4" x14ac:dyDescent="0.5">
      <c r="A244" t="s">
        <v>20</v>
      </c>
      <c r="B244">
        <v>186</v>
      </c>
      <c r="C244" t="s">
        <v>14</v>
      </c>
      <c r="D244">
        <v>18</v>
      </c>
    </row>
    <row r="245" spans="1:4" x14ac:dyDescent="0.5">
      <c r="A245" t="s">
        <v>20</v>
      </c>
      <c r="B245">
        <v>249</v>
      </c>
      <c r="C245" t="s">
        <v>14</v>
      </c>
      <c r="D245">
        <v>602</v>
      </c>
    </row>
    <row r="246" spans="1:4" x14ac:dyDescent="0.5">
      <c r="A246" t="s">
        <v>20</v>
      </c>
      <c r="B246">
        <v>195</v>
      </c>
      <c r="C246" t="s">
        <v>14</v>
      </c>
      <c r="D246">
        <v>1</v>
      </c>
    </row>
    <row r="247" spans="1:4" x14ac:dyDescent="0.5">
      <c r="A247" t="s">
        <v>20</v>
      </c>
      <c r="B247">
        <v>102</v>
      </c>
      <c r="C247" t="s">
        <v>14</v>
      </c>
      <c r="D247">
        <v>3868</v>
      </c>
    </row>
    <row r="248" spans="1:4" x14ac:dyDescent="0.5">
      <c r="A248" t="s">
        <v>20</v>
      </c>
      <c r="B248">
        <v>3177</v>
      </c>
      <c r="C248" t="s">
        <v>14</v>
      </c>
      <c r="D248">
        <v>504</v>
      </c>
    </row>
    <row r="249" spans="1:4" x14ac:dyDescent="0.5">
      <c r="A249" t="s">
        <v>20</v>
      </c>
      <c r="B249">
        <v>91</v>
      </c>
      <c r="C249" t="s">
        <v>14</v>
      </c>
      <c r="D249">
        <v>14</v>
      </c>
    </row>
    <row r="250" spans="1:4" x14ac:dyDescent="0.5">
      <c r="A250" t="s">
        <v>20</v>
      </c>
      <c r="B250">
        <v>107</v>
      </c>
      <c r="C250" t="s">
        <v>14</v>
      </c>
      <c r="D250">
        <v>750</v>
      </c>
    </row>
    <row r="251" spans="1:4" x14ac:dyDescent="0.5">
      <c r="A251" t="s">
        <v>20</v>
      </c>
      <c r="B251">
        <v>142</v>
      </c>
      <c r="C251" t="s">
        <v>14</v>
      </c>
      <c r="D251">
        <v>77</v>
      </c>
    </row>
    <row r="252" spans="1:4" x14ac:dyDescent="0.5">
      <c r="A252" t="s">
        <v>20</v>
      </c>
      <c r="B252">
        <v>169</v>
      </c>
      <c r="C252" t="s">
        <v>14</v>
      </c>
      <c r="D252">
        <v>752</v>
      </c>
    </row>
    <row r="253" spans="1:4" x14ac:dyDescent="0.5">
      <c r="A253" t="s">
        <v>20</v>
      </c>
      <c r="B253">
        <v>393</v>
      </c>
      <c r="C253" t="s">
        <v>14</v>
      </c>
      <c r="D253">
        <v>131</v>
      </c>
    </row>
    <row r="254" spans="1:4" x14ac:dyDescent="0.5">
      <c r="A254" t="s">
        <v>20</v>
      </c>
      <c r="B254">
        <v>85</v>
      </c>
      <c r="C254" t="s">
        <v>14</v>
      </c>
      <c r="D254">
        <v>87</v>
      </c>
    </row>
    <row r="255" spans="1:4" x14ac:dyDescent="0.5">
      <c r="A255" t="s">
        <v>20</v>
      </c>
      <c r="B255">
        <v>2144</v>
      </c>
      <c r="C255" t="s">
        <v>14</v>
      </c>
      <c r="D255">
        <v>1063</v>
      </c>
    </row>
    <row r="256" spans="1:4" x14ac:dyDescent="0.5">
      <c r="A256" t="s">
        <v>20</v>
      </c>
      <c r="B256">
        <v>2526</v>
      </c>
      <c r="C256" t="s">
        <v>14</v>
      </c>
      <c r="D256">
        <v>76</v>
      </c>
    </row>
    <row r="257" spans="1:4" x14ac:dyDescent="0.5">
      <c r="A257" t="s">
        <v>20</v>
      </c>
      <c r="B257">
        <v>2768</v>
      </c>
      <c r="C257" t="s">
        <v>14</v>
      </c>
      <c r="D257">
        <v>4428</v>
      </c>
    </row>
    <row r="258" spans="1:4" x14ac:dyDescent="0.5">
      <c r="A258" t="s">
        <v>20</v>
      </c>
      <c r="B258">
        <v>123</v>
      </c>
      <c r="C258" t="s">
        <v>14</v>
      </c>
      <c r="D258">
        <v>58</v>
      </c>
    </row>
    <row r="259" spans="1:4" x14ac:dyDescent="0.5">
      <c r="A259" t="s">
        <v>20</v>
      </c>
      <c r="B259">
        <v>183</v>
      </c>
      <c r="C259" t="s">
        <v>14</v>
      </c>
      <c r="D259">
        <v>111</v>
      </c>
    </row>
    <row r="260" spans="1:4" x14ac:dyDescent="0.5">
      <c r="A260" t="s">
        <v>20</v>
      </c>
      <c r="B260">
        <v>142</v>
      </c>
      <c r="C260" t="s">
        <v>14</v>
      </c>
      <c r="D260">
        <v>2955</v>
      </c>
    </row>
    <row r="261" spans="1:4" x14ac:dyDescent="0.5">
      <c r="A261" t="s">
        <v>20</v>
      </c>
      <c r="B261">
        <v>1600</v>
      </c>
      <c r="C261" t="s">
        <v>14</v>
      </c>
      <c r="D261">
        <v>1657</v>
      </c>
    </row>
    <row r="262" spans="1:4" x14ac:dyDescent="0.5">
      <c r="A262" t="s">
        <v>20</v>
      </c>
      <c r="B262">
        <v>236</v>
      </c>
      <c r="C262" t="s">
        <v>14</v>
      </c>
      <c r="D262">
        <v>926</v>
      </c>
    </row>
    <row r="263" spans="1:4" x14ac:dyDescent="0.5">
      <c r="A263" t="s">
        <v>20</v>
      </c>
      <c r="B263">
        <v>890</v>
      </c>
      <c r="C263" t="s">
        <v>14</v>
      </c>
      <c r="D263">
        <v>77</v>
      </c>
    </row>
    <row r="264" spans="1:4" x14ac:dyDescent="0.5">
      <c r="A264" t="s">
        <v>20</v>
      </c>
      <c r="B264">
        <v>3657</v>
      </c>
      <c r="C264" t="s">
        <v>14</v>
      </c>
      <c r="D264">
        <v>1748</v>
      </c>
    </row>
    <row r="265" spans="1:4" x14ac:dyDescent="0.5">
      <c r="A265" t="s">
        <v>20</v>
      </c>
      <c r="B265">
        <v>149</v>
      </c>
      <c r="C265" t="s">
        <v>14</v>
      </c>
      <c r="D265">
        <v>79</v>
      </c>
    </row>
    <row r="266" spans="1:4" x14ac:dyDescent="0.5">
      <c r="A266" t="s">
        <v>20</v>
      </c>
      <c r="B266">
        <v>1052</v>
      </c>
      <c r="C266" t="s">
        <v>14</v>
      </c>
      <c r="D266">
        <v>889</v>
      </c>
    </row>
    <row r="267" spans="1:4" x14ac:dyDescent="0.5">
      <c r="A267" t="s">
        <v>20</v>
      </c>
      <c r="B267">
        <v>222</v>
      </c>
      <c r="C267" t="s">
        <v>14</v>
      </c>
      <c r="D267">
        <v>56</v>
      </c>
    </row>
    <row r="268" spans="1:4" x14ac:dyDescent="0.5">
      <c r="A268" t="s">
        <v>20</v>
      </c>
      <c r="B268">
        <v>154</v>
      </c>
      <c r="C268" t="s">
        <v>14</v>
      </c>
      <c r="D268">
        <v>1</v>
      </c>
    </row>
    <row r="269" spans="1:4" x14ac:dyDescent="0.5">
      <c r="A269" t="s">
        <v>20</v>
      </c>
      <c r="B269">
        <v>138</v>
      </c>
      <c r="C269" t="s">
        <v>14</v>
      </c>
      <c r="D269">
        <v>83</v>
      </c>
    </row>
    <row r="270" spans="1:4" x14ac:dyDescent="0.5">
      <c r="A270" t="s">
        <v>20</v>
      </c>
      <c r="B270">
        <v>247</v>
      </c>
      <c r="C270" t="s">
        <v>14</v>
      </c>
      <c r="D270">
        <v>2025</v>
      </c>
    </row>
    <row r="271" spans="1:4" x14ac:dyDescent="0.5">
      <c r="A271" t="s">
        <v>20</v>
      </c>
      <c r="B271">
        <v>645</v>
      </c>
      <c r="C271" t="s">
        <v>14</v>
      </c>
      <c r="D271">
        <v>14</v>
      </c>
    </row>
    <row r="272" spans="1:4" x14ac:dyDescent="0.5">
      <c r="A272" t="s">
        <v>20</v>
      </c>
      <c r="B272">
        <v>3131</v>
      </c>
      <c r="C272" t="s">
        <v>14</v>
      </c>
      <c r="D272">
        <v>656</v>
      </c>
    </row>
    <row r="273" spans="1:4" x14ac:dyDescent="0.5">
      <c r="A273" t="s">
        <v>20</v>
      </c>
      <c r="B273">
        <v>249</v>
      </c>
      <c r="C273" t="s">
        <v>14</v>
      </c>
      <c r="D273">
        <v>1596</v>
      </c>
    </row>
    <row r="274" spans="1:4" x14ac:dyDescent="0.5">
      <c r="A274" t="s">
        <v>20</v>
      </c>
      <c r="B274">
        <v>96</v>
      </c>
      <c r="C274" t="s">
        <v>14</v>
      </c>
      <c r="D274">
        <v>10</v>
      </c>
    </row>
    <row r="275" spans="1:4" x14ac:dyDescent="0.5">
      <c r="A275" t="s">
        <v>20</v>
      </c>
      <c r="B275">
        <v>199</v>
      </c>
      <c r="C275" t="s">
        <v>14</v>
      </c>
      <c r="D275">
        <v>1121</v>
      </c>
    </row>
    <row r="276" spans="1:4" x14ac:dyDescent="0.5">
      <c r="A276" t="s">
        <v>20</v>
      </c>
      <c r="B276">
        <v>146</v>
      </c>
      <c r="C276" t="s">
        <v>14</v>
      </c>
      <c r="D276">
        <v>15</v>
      </c>
    </row>
    <row r="277" spans="1:4" x14ac:dyDescent="0.5">
      <c r="A277" t="s">
        <v>20</v>
      </c>
      <c r="B277">
        <v>170</v>
      </c>
      <c r="C277" t="s">
        <v>14</v>
      </c>
      <c r="D277">
        <v>191</v>
      </c>
    </row>
    <row r="278" spans="1:4" x14ac:dyDescent="0.5">
      <c r="A278" t="s">
        <v>20</v>
      </c>
      <c r="B278">
        <v>2053</v>
      </c>
      <c r="C278" t="s">
        <v>14</v>
      </c>
      <c r="D278">
        <v>16</v>
      </c>
    </row>
    <row r="279" spans="1:4" x14ac:dyDescent="0.5">
      <c r="A279" t="s">
        <v>20</v>
      </c>
      <c r="B279">
        <v>131</v>
      </c>
      <c r="C279" t="s">
        <v>14</v>
      </c>
      <c r="D279">
        <v>17</v>
      </c>
    </row>
    <row r="280" spans="1:4" x14ac:dyDescent="0.5">
      <c r="A280" t="s">
        <v>20</v>
      </c>
      <c r="B280">
        <v>222</v>
      </c>
      <c r="C280" t="s">
        <v>14</v>
      </c>
      <c r="D280">
        <v>34</v>
      </c>
    </row>
    <row r="281" spans="1:4" x14ac:dyDescent="0.5">
      <c r="A281" t="s">
        <v>20</v>
      </c>
      <c r="B281">
        <v>375</v>
      </c>
      <c r="C281" t="s">
        <v>14</v>
      </c>
      <c r="D281">
        <v>1</v>
      </c>
    </row>
    <row r="282" spans="1:4" x14ac:dyDescent="0.5">
      <c r="A282" t="s">
        <v>20</v>
      </c>
      <c r="B282">
        <v>190</v>
      </c>
      <c r="C282" t="s">
        <v>14</v>
      </c>
      <c r="D282">
        <v>1274</v>
      </c>
    </row>
    <row r="283" spans="1:4" x14ac:dyDescent="0.5">
      <c r="A283" t="s">
        <v>20</v>
      </c>
      <c r="B283">
        <v>239</v>
      </c>
      <c r="C283" t="s">
        <v>14</v>
      </c>
      <c r="D283">
        <v>210</v>
      </c>
    </row>
    <row r="284" spans="1:4" x14ac:dyDescent="0.5">
      <c r="A284" t="s">
        <v>20</v>
      </c>
      <c r="B284">
        <v>113</v>
      </c>
      <c r="C284" t="s">
        <v>14</v>
      </c>
      <c r="D284">
        <v>248</v>
      </c>
    </row>
    <row r="285" spans="1:4" x14ac:dyDescent="0.5">
      <c r="A285" t="s">
        <v>20</v>
      </c>
      <c r="B285">
        <v>42</v>
      </c>
      <c r="C285" t="s">
        <v>14</v>
      </c>
      <c r="D285">
        <v>513</v>
      </c>
    </row>
    <row r="286" spans="1:4" x14ac:dyDescent="0.5">
      <c r="A286" t="s">
        <v>20</v>
      </c>
      <c r="B286">
        <v>195</v>
      </c>
      <c r="C286" t="s">
        <v>14</v>
      </c>
      <c r="D286">
        <v>3410</v>
      </c>
    </row>
    <row r="287" spans="1:4" x14ac:dyDescent="0.5">
      <c r="A287" t="s">
        <v>20</v>
      </c>
      <c r="B287">
        <v>1815</v>
      </c>
      <c r="C287" t="s">
        <v>14</v>
      </c>
      <c r="D287">
        <v>10</v>
      </c>
    </row>
    <row r="288" spans="1:4" x14ac:dyDescent="0.5">
      <c r="A288" t="s">
        <v>20</v>
      </c>
      <c r="B288">
        <v>2080</v>
      </c>
      <c r="C288" t="s">
        <v>14</v>
      </c>
      <c r="D288">
        <v>2201</v>
      </c>
    </row>
    <row r="289" spans="1:4" x14ac:dyDescent="0.5">
      <c r="A289" t="s">
        <v>20</v>
      </c>
      <c r="B289">
        <v>903</v>
      </c>
      <c r="C289" t="s">
        <v>14</v>
      </c>
      <c r="D289">
        <v>676</v>
      </c>
    </row>
    <row r="290" spans="1:4" x14ac:dyDescent="0.5">
      <c r="A290" t="s">
        <v>20</v>
      </c>
      <c r="B290">
        <v>67</v>
      </c>
      <c r="C290" t="s">
        <v>14</v>
      </c>
      <c r="D290">
        <v>831</v>
      </c>
    </row>
    <row r="291" spans="1:4" x14ac:dyDescent="0.5">
      <c r="A291" t="s">
        <v>20</v>
      </c>
      <c r="B291">
        <v>4065</v>
      </c>
      <c r="C291" t="s">
        <v>14</v>
      </c>
      <c r="D291">
        <v>859</v>
      </c>
    </row>
    <row r="292" spans="1:4" x14ac:dyDescent="0.5">
      <c r="A292" t="s">
        <v>20</v>
      </c>
      <c r="B292">
        <v>1684</v>
      </c>
      <c r="C292" t="s">
        <v>14</v>
      </c>
      <c r="D292">
        <v>45</v>
      </c>
    </row>
    <row r="293" spans="1:4" x14ac:dyDescent="0.5">
      <c r="A293" t="s">
        <v>20</v>
      </c>
      <c r="B293">
        <v>180</v>
      </c>
      <c r="C293" t="s">
        <v>14</v>
      </c>
      <c r="D293">
        <v>6</v>
      </c>
    </row>
    <row r="294" spans="1:4" x14ac:dyDescent="0.5">
      <c r="A294" t="s">
        <v>20</v>
      </c>
      <c r="B294">
        <v>6212</v>
      </c>
      <c r="C294" t="s">
        <v>14</v>
      </c>
      <c r="D294">
        <v>7</v>
      </c>
    </row>
    <row r="295" spans="1:4" x14ac:dyDescent="0.5">
      <c r="A295" t="s">
        <v>20</v>
      </c>
      <c r="B295">
        <v>112</v>
      </c>
      <c r="C295" t="s">
        <v>14</v>
      </c>
      <c r="D295">
        <v>31</v>
      </c>
    </row>
    <row r="296" spans="1:4" x14ac:dyDescent="0.5">
      <c r="A296" t="s">
        <v>20</v>
      </c>
      <c r="B296">
        <v>170</v>
      </c>
      <c r="C296" t="s">
        <v>14</v>
      </c>
      <c r="D296">
        <v>78</v>
      </c>
    </row>
    <row r="297" spans="1:4" x14ac:dyDescent="0.5">
      <c r="A297" t="s">
        <v>20</v>
      </c>
      <c r="B297">
        <v>170</v>
      </c>
      <c r="C297" t="s">
        <v>14</v>
      </c>
      <c r="D297">
        <v>1225</v>
      </c>
    </row>
    <row r="298" spans="1:4" x14ac:dyDescent="0.5">
      <c r="A298" t="s">
        <v>20</v>
      </c>
      <c r="B298">
        <v>149</v>
      </c>
      <c r="C298" t="s">
        <v>14</v>
      </c>
      <c r="D298">
        <v>1</v>
      </c>
    </row>
    <row r="299" spans="1:4" x14ac:dyDescent="0.5">
      <c r="A299" t="s">
        <v>20</v>
      </c>
      <c r="B299">
        <v>1989</v>
      </c>
      <c r="C299" t="s">
        <v>14</v>
      </c>
      <c r="D299">
        <v>67</v>
      </c>
    </row>
    <row r="300" spans="1:4" x14ac:dyDescent="0.5">
      <c r="A300" t="s">
        <v>20</v>
      </c>
      <c r="B300">
        <v>133</v>
      </c>
      <c r="C300" t="s">
        <v>14</v>
      </c>
      <c r="D300">
        <v>19</v>
      </c>
    </row>
    <row r="301" spans="1:4" x14ac:dyDescent="0.5">
      <c r="A301" t="s">
        <v>20</v>
      </c>
      <c r="B301">
        <v>173</v>
      </c>
      <c r="C301" t="s">
        <v>14</v>
      </c>
      <c r="D301">
        <v>2108</v>
      </c>
    </row>
    <row r="302" spans="1:4" x14ac:dyDescent="0.5">
      <c r="A302" t="s">
        <v>20</v>
      </c>
      <c r="B302">
        <v>113</v>
      </c>
      <c r="C302" t="s">
        <v>14</v>
      </c>
      <c r="D302">
        <v>679</v>
      </c>
    </row>
    <row r="303" spans="1:4" x14ac:dyDescent="0.5">
      <c r="A303" t="s">
        <v>20</v>
      </c>
      <c r="B303">
        <v>1894</v>
      </c>
      <c r="C303" t="s">
        <v>14</v>
      </c>
      <c r="D303">
        <v>36</v>
      </c>
    </row>
    <row r="304" spans="1:4" x14ac:dyDescent="0.5">
      <c r="A304" t="s">
        <v>20</v>
      </c>
      <c r="B304">
        <v>330</v>
      </c>
      <c r="C304" t="s">
        <v>14</v>
      </c>
      <c r="D304">
        <v>47</v>
      </c>
    </row>
    <row r="305" spans="1:4" x14ac:dyDescent="0.5">
      <c r="A305" t="s">
        <v>20</v>
      </c>
      <c r="B305">
        <v>454</v>
      </c>
      <c r="C305" t="s">
        <v>14</v>
      </c>
      <c r="D305">
        <v>70</v>
      </c>
    </row>
    <row r="306" spans="1:4" x14ac:dyDescent="0.5">
      <c r="A306" t="s">
        <v>20</v>
      </c>
      <c r="B306">
        <v>2431</v>
      </c>
      <c r="C306" t="s">
        <v>14</v>
      </c>
      <c r="D306">
        <v>154</v>
      </c>
    </row>
    <row r="307" spans="1:4" x14ac:dyDescent="0.5">
      <c r="A307" t="s">
        <v>20</v>
      </c>
      <c r="B307">
        <v>909</v>
      </c>
      <c r="C307" t="s">
        <v>14</v>
      </c>
      <c r="D307">
        <v>22</v>
      </c>
    </row>
    <row r="308" spans="1:4" x14ac:dyDescent="0.5">
      <c r="A308" t="s">
        <v>20</v>
      </c>
      <c r="B308">
        <v>147</v>
      </c>
      <c r="C308" t="s">
        <v>14</v>
      </c>
      <c r="D308">
        <v>1758</v>
      </c>
    </row>
    <row r="309" spans="1:4" x14ac:dyDescent="0.5">
      <c r="A309" t="s">
        <v>20</v>
      </c>
      <c r="B309">
        <v>244</v>
      </c>
      <c r="C309" t="s">
        <v>14</v>
      </c>
      <c r="D309">
        <v>94</v>
      </c>
    </row>
    <row r="310" spans="1:4" x14ac:dyDescent="0.5">
      <c r="A310" t="s">
        <v>20</v>
      </c>
      <c r="B310">
        <v>4498</v>
      </c>
      <c r="C310" t="s">
        <v>14</v>
      </c>
      <c r="D310">
        <v>33</v>
      </c>
    </row>
    <row r="311" spans="1:4" x14ac:dyDescent="0.5">
      <c r="A311" t="s">
        <v>20</v>
      </c>
      <c r="B311">
        <v>307</v>
      </c>
      <c r="C311" t="s">
        <v>14</v>
      </c>
      <c r="D311">
        <v>1</v>
      </c>
    </row>
    <row r="312" spans="1:4" x14ac:dyDescent="0.5">
      <c r="A312" t="s">
        <v>20</v>
      </c>
      <c r="B312">
        <v>2443</v>
      </c>
      <c r="C312" t="s">
        <v>14</v>
      </c>
      <c r="D312">
        <v>31</v>
      </c>
    </row>
    <row r="313" spans="1:4" x14ac:dyDescent="0.5">
      <c r="A313" t="s">
        <v>20</v>
      </c>
      <c r="B313">
        <v>80</v>
      </c>
      <c r="C313" t="s">
        <v>14</v>
      </c>
      <c r="D313">
        <v>35</v>
      </c>
    </row>
    <row r="314" spans="1:4" x14ac:dyDescent="0.5">
      <c r="A314" t="s">
        <v>20</v>
      </c>
      <c r="B314">
        <v>159</v>
      </c>
      <c r="C314" t="s">
        <v>14</v>
      </c>
      <c r="D314">
        <v>63</v>
      </c>
    </row>
    <row r="315" spans="1:4" x14ac:dyDescent="0.5">
      <c r="A315" t="s">
        <v>20</v>
      </c>
      <c r="B315">
        <v>4799</v>
      </c>
      <c r="C315" t="s">
        <v>14</v>
      </c>
      <c r="D315">
        <v>526</v>
      </c>
    </row>
    <row r="316" spans="1:4" x14ac:dyDescent="0.5">
      <c r="A316" t="s">
        <v>20</v>
      </c>
      <c r="B316">
        <v>6465</v>
      </c>
      <c r="C316" t="s">
        <v>14</v>
      </c>
      <c r="D316">
        <v>121</v>
      </c>
    </row>
    <row r="317" spans="1:4" x14ac:dyDescent="0.5">
      <c r="A317" t="s">
        <v>20</v>
      </c>
      <c r="B317">
        <v>88</v>
      </c>
      <c r="C317" t="s">
        <v>14</v>
      </c>
      <c r="D317">
        <v>67</v>
      </c>
    </row>
    <row r="318" spans="1:4" x14ac:dyDescent="0.5">
      <c r="A318" t="s">
        <v>20</v>
      </c>
      <c r="B318">
        <v>226</v>
      </c>
      <c r="C318" t="s">
        <v>14</v>
      </c>
      <c r="D318">
        <v>57</v>
      </c>
    </row>
    <row r="319" spans="1:4" x14ac:dyDescent="0.5">
      <c r="A319" t="s">
        <v>20</v>
      </c>
      <c r="B319">
        <v>98</v>
      </c>
      <c r="C319" t="s">
        <v>14</v>
      </c>
      <c r="D319">
        <v>1229</v>
      </c>
    </row>
    <row r="320" spans="1:4" x14ac:dyDescent="0.5">
      <c r="A320" t="s">
        <v>20</v>
      </c>
      <c r="B320">
        <v>176</v>
      </c>
      <c r="C320" t="s">
        <v>14</v>
      </c>
      <c r="D320">
        <v>12</v>
      </c>
    </row>
    <row r="321" spans="1:4" x14ac:dyDescent="0.5">
      <c r="A321" t="s">
        <v>20</v>
      </c>
      <c r="B321">
        <v>211</v>
      </c>
      <c r="C321" t="s">
        <v>14</v>
      </c>
      <c r="D321">
        <v>452</v>
      </c>
    </row>
    <row r="322" spans="1:4" x14ac:dyDescent="0.5">
      <c r="A322" t="s">
        <v>20</v>
      </c>
      <c r="B322">
        <v>1784</v>
      </c>
      <c r="C322" t="s">
        <v>14</v>
      </c>
      <c r="D322">
        <v>1886</v>
      </c>
    </row>
    <row r="323" spans="1:4" x14ac:dyDescent="0.5">
      <c r="A323" t="s">
        <v>20</v>
      </c>
      <c r="B323">
        <v>126</v>
      </c>
      <c r="C323" t="s">
        <v>14</v>
      </c>
      <c r="D323">
        <v>1825</v>
      </c>
    </row>
    <row r="324" spans="1:4" x14ac:dyDescent="0.5">
      <c r="A324" t="s">
        <v>20</v>
      </c>
      <c r="B324">
        <v>50</v>
      </c>
      <c r="C324" t="s">
        <v>14</v>
      </c>
      <c r="D324">
        <v>31</v>
      </c>
    </row>
    <row r="325" spans="1:4" x14ac:dyDescent="0.5">
      <c r="A325" t="s">
        <v>20</v>
      </c>
      <c r="B325">
        <v>198</v>
      </c>
      <c r="C325" t="s">
        <v>14</v>
      </c>
      <c r="D325">
        <v>107</v>
      </c>
    </row>
    <row r="326" spans="1:4" x14ac:dyDescent="0.5">
      <c r="A326" t="s">
        <v>20</v>
      </c>
      <c r="B326">
        <v>117</v>
      </c>
      <c r="C326" t="s">
        <v>14</v>
      </c>
      <c r="D326">
        <v>27</v>
      </c>
    </row>
    <row r="327" spans="1:4" x14ac:dyDescent="0.5">
      <c r="A327" t="s">
        <v>20</v>
      </c>
      <c r="B327">
        <v>2436</v>
      </c>
      <c r="C327" t="s">
        <v>14</v>
      </c>
      <c r="D327">
        <v>1221</v>
      </c>
    </row>
    <row r="328" spans="1:4" x14ac:dyDescent="0.5">
      <c r="A328" t="s">
        <v>20</v>
      </c>
      <c r="B328">
        <v>762</v>
      </c>
      <c r="C328" t="s">
        <v>14</v>
      </c>
      <c r="D328">
        <v>1</v>
      </c>
    </row>
    <row r="329" spans="1:4" x14ac:dyDescent="0.5">
      <c r="A329" t="s">
        <v>20</v>
      </c>
      <c r="B329">
        <v>2013</v>
      </c>
      <c r="C329" t="s">
        <v>14</v>
      </c>
      <c r="D329">
        <v>16</v>
      </c>
    </row>
    <row r="330" spans="1:4" x14ac:dyDescent="0.5">
      <c r="A330" t="s">
        <v>20</v>
      </c>
      <c r="B330">
        <v>206</v>
      </c>
      <c r="C330" t="s">
        <v>14</v>
      </c>
      <c r="D330">
        <v>41</v>
      </c>
    </row>
    <row r="331" spans="1:4" x14ac:dyDescent="0.5">
      <c r="A331" t="s">
        <v>20</v>
      </c>
      <c r="B331">
        <v>3742</v>
      </c>
      <c r="C331" t="s">
        <v>14</v>
      </c>
      <c r="D331">
        <v>523</v>
      </c>
    </row>
    <row r="332" spans="1:4" x14ac:dyDescent="0.5">
      <c r="A332" t="s">
        <v>20</v>
      </c>
      <c r="B332">
        <v>300</v>
      </c>
      <c r="C332" t="s">
        <v>14</v>
      </c>
      <c r="D332">
        <v>141</v>
      </c>
    </row>
    <row r="333" spans="1:4" x14ac:dyDescent="0.5">
      <c r="A333" t="s">
        <v>20</v>
      </c>
      <c r="B333">
        <v>2725</v>
      </c>
      <c r="C333" t="s">
        <v>14</v>
      </c>
      <c r="D333">
        <v>52</v>
      </c>
    </row>
    <row r="334" spans="1:4" x14ac:dyDescent="0.5">
      <c r="A334" t="s">
        <v>20</v>
      </c>
      <c r="B334">
        <v>41</v>
      </c>
      <c r="C334" t="s">
        <v>14</v>
      </c>
      <c r="D334">
        <v>225</v>
      </c>
    </row>
    <row r="335" spans="1:4" x14ac:dyDescent="0.5">
      <c r="A335" t="s">
        <v>20</v>
      </c>
      <c r="B335">
        <v>1113</v>
      </c>
      <c r="C335" t="s">
        <v>14</v>
      </c>
      <c r="D335">
        <v>38</v>
      </c>
    </row>
    <row r="336" spans="1:4" x14ac:dyDescent="0.5">
      <c r="A336" t="s">
        <v>20</v>
      </c>
      <c r="B336">
        <v>88</v>
      </c>
      <c r="C336" t="s">
        <v>14</v>
      </c>
      <c r="D336">
        <v>15</v>
      </c>
    </row>
    <row r="337" spans="1:4" x14ac:dyDescent="0.5">
      <c r="A337" t="s">
        <v>20</v>
      </c>
      <c r="B337">
        <v>194</v>
      </c>
      <c r="C337" t="s">
        <v>14</v>
      </c>
      <c r="D337">
        <v>37</v>
      </c>
    </row>
    <row r="338" spans="1:4" x14ac:dyDescent="0.5">
      <c r="A338" t="s">
        <v>20</v>
      </c>
      <c r="B338">
        <v>135</v>
      </c>
      <c r="C338" t="s">
        <v>14</v>
      </c>
      <c r="D338">
        <v>112</v>
      </c>
    </row>
    <row r="339" spans="1:4" x14ac:dyDescent="0.5">
      <c r="A339" t="s">
        <v>20</v>
      </c>
      <c r="B339">
        <v>659</v>
      </c>
      <c r="C339" t="s">
        <v>14</v>
      </c>
      <c r="D339">
        <v>21</v>
      </c>
    </row>
    <row r="340" spans="1:4" x14ac:dyDescent="0.5">
      <c r="A340" t="s">
        <v>20</v>
      </c>
      <c r="B340">
        <v>140</v>
      </c>
      <c r="C340" t="s">
        <v>14</v>
      </c>
      <c r="D340">
        <v>67</v>
      </c>
    </row>
    <row r="341" spans="1:4" x14ac:dyDescent="0.5">
      <c r="A341" t="s">
        <v>20</v>
      </c>
      <c r="B341">
        <v>112</v>
      </c>
      <c r="C341" t="s">
        <v>14</v>
      </c>
      <c r="D341">
        <v>78</v>
      </c>
    </row>
    <row r="342" spans="1:4" x14ac:dyDescent="0.5">
      <c r="A342" t="s">
        <v>20</v>
      </c>
      <c r="B342">
        <v>1782</v>
      </c>
      <c r="C342" t="s">
        <v>14</v>
      </c>
      <c r="D342">
        <v>67</v>
      </c>
    </row>
    <row r="343" spans="1:4" x14ac:dyDescent="0.5">
      <c r="A343" t="s">
        <v>20</v>
      </c>
      <c r="B343">
        <v>2528</v>
      </c>
      <c r="C343" t="s">
        <v>14</v>
      </c>
      <c r="D343">
        <v>263</v>
      </c>
    </row>
    <row r="344" spans="1:4" x14ac:dyDescent="0.5">
      <c r="A344" t="s">
        <v>20</v>
      </c>
      <c r="B344">
        <v>1965</v>
      </c>
      <c r="C344" t="s">
        <v>14</v>
      </c>
      <c r="D344">
        <v>1691</v>
      </c>
    </row>
    <row r="345" spans="1:4" x14ac:dyDescent="0.5">
      <c r="A345" t="s">
        <v>20</v>
      </c>
      <c r="B345">
        <v>163</v>
      </c>
      <c r="C345" t="s">
        <v>14</v>
      </c>
      <c r="D345">
        <v>181</v>
      </c>
    </row>
    <row r="346" spans="1:4" x14ac:dyDescent="0.5">
      <c r="A346" t="s">
        <v>20</v>
      </c>
      <c r="B346">
        <v>3318</v>
      </c>
      <c r="C346" t="s">
        <v>14</v>
      </c>
      <c r="D346">
        <v>13</v>
      </c>
    </row>
    <row r="347" spans="1:4" x14ac:dyDescent="0.5">
      <c r="A347" t="s">
        <v>20</v>
      </c>
      <c r="B347">
        <v>154</v>
      </c>
      <c r="C347" t="s">
        <v>14</v>
      </c>
      <c r="D347">
        <v>1</v>
      </c>
    </row>
    <row r="348" spans="1:4" x14ac:dyDescent="0.5">
      <c r="A348" t="s">
        <v>20</v>
      </c>
      <c r="B348">
        <v>191</v>
      </c>
      <c r="C348" t="s">
        <v>14</v>
      </c>
      <c r="D348">
        <v>21</v>
      </c>
    </row>
    <row r="349" spans="1:4" x14ac:dyDescent="0.5">
      <c r="A349" t="s">
        <v>20</v>
      </c>
      <c r="B349">
        <v>139</v>
      </c>
      <c r="C349" t="s">
        <v>14</v>
      </c>
      <c r="D349">
        <v>830</v>
      </c>
    </row>
    <row r="350" spans="1:4" x14ac:dyDescent="0.5">
      <c r="A350" t="s">
        <v>20</v>
      </c>
      <c r="B350">
        <v>92</v>
      </c>
      <c r="C350" t="s">
        <v>14</v>
      </c>
      <c r="D350">
        <v>130</v>
      </c>
    </row>
    <row r="351" spans="1:4" x14ac:dyDescent="0.5">
      <c r="A351" t="s">
        <v>20</v>
      </c>
      <c r="B351">
        <v>94</v>
      </c>
      <c r="C351" t="s">
        <v>14</v>
      </c>
      <c r="D351">
        <v>55</v>
      </c>
    </row>
    <row r="352" spans="1:4" x14ac:dyDescent="0.5">
      <c r="A352" t="s">
        <v>20</v>
      </c>
      <c r="B352">
        <v>2120</v>
      </c>
      <c r="C352" t="s">
        <v>14</v>
      </c>
      <c r="D352">
        <v>114</v>
      </c>
    </row>
    <row r="353" spans="1:4" x14ac:dyDescent="0.5">
      <c r="A353" t="s">
        <v>20</v>
      </c>
      <c r="B353">
        <v>53</v>
      </c>
      <c r="C353" t="s">
        <v>14</v>
      </c>
      <c r="D353">
        <v>594</v>
      </c>
    </row>
    <row r="354" spans="1:4" x14ac:dyDescent="0.5">
      <c r="A354" t="s">
        <v>20</v>
      </c>
      <c r="B354">
        <v>1071</v>
      </c>
      <c r="C354" t="s">
        <v>14</v>
      </c>
      <c r="D354">
        <v>24</v>
      </c>
    </row>
    <row r="355" spans="1:4" x14ac:dyDescent="0.5">
      <c r="A355" t="s">
        <v>20</v>
      </c>
      <c r="B355">
        <v>201</v>
      </c>
      <c r="C355" t="s">
        <v>14</v>
      </c>
      <c r="D355">
        <v>252</v>
      </c>
    </row>
    <row r="356" spans="1:4" x14ac:dyDescent="0.5">
      <c r="A356" t="s">
        <v>20</v>
      </c>
      <c r="B356">
        <v>128</v>
      </c>
      <c r="C356" t="s">
        <v>14</v>
      </c>
      <c r="D356">
        <v>67</v>
      </c>
    </row>
    <row r="357" spans="1:4" x14ac:dyDescent="0.5">
      <c r="A357" t="s">
        <v>20</v>
      </c>
      <c r="B357">
        <v>186</v>
      </c>
      <c r="C357" t="s">
        <v>14</v>
      </c>
      <c r="D357">
        <v>742</v>
      </c>
    </row>
    <row r="358" spans="1:4" x14ac:dyDescent="0.5">
      <c r="A358" t="s">
        <v>20</v>
      </c>
      <c r="B358">
        <v>165</v>
      </c>
      <c r="C358" t="s">
        <v>14</v>
      </c>
      <c r="D358">
        <v>75</v>
      </c>
    </row>
    <row r="359" spans="1:4" x14ac:dyDescent="0.5">
      <c r="A359" t="s">
        <v>20</v>
      </c>
      <c r="B359">
        <v>1713</v>
      </c>
      <c r="C359" t="s">
        <v>14</v>
      </c>
      <c r="D359">
        <v>4405</v>
      </c>
    </row>
    <row r="360" spans="1:4" x14ac:dyDescent="0.5">
      <c r="A360" t="s">
        <v>20</v>
      </c>
      <c r="B360">
        <v>3063</v>
      </c>
      <c r="C360" t="s">
        <v>14</v>
      </c>
      <c r="D360">
        <v>92</v>
      </c>
    </row>
    <row r="361" spans="1:4" x14ac:dyDescent="0.5">
      <c r="A361" t="s">
        <v>20</v>
      </c>
      <c r="B361">
        <v>6286</v>
      </c>
      <c r="C361" t="s">
        <v>14</v>
      </c>
      <c r="D361">
        <v>64</v>
      </c>
    </row>
    <row r="362" spans="1:4" x14ac:dyDescent="0.5">
      <c r="A362" t="s">
        <v>20</v>
      </c>
      <c r="B362">
        <v>205</v>
      </c>
      <c r="C362" t="s">
        <v>14</v>
      </c>
      <c r="D362">
        <v>64</v>
      </c>
    </row>
    <row r="363" spans="1:4" x14ac:dyDescent="0.5">
      <c r="A363" t="s">
        <v>20</v>
      </c>
      <c r="B363">
        <v>1884</v>
      </c>
      <c r="C363" t="s">
        <v>14</v>
      </c>
      <c r="D363">
        <v>842</v>
      </c>
    </row>
    <row r="364" spans="1:4" x14ac:dyDescent="0.5">
      <c r="A364" t="s">
        <v>20</v>
      </c>
      <c r="B364">
        <v>85</v>
      </c>
      <c r="C364" t="s">
        <v>14</v>
      </c>
      <c r="D364">
        <v>112</v>
      </c>
    </row>
    <row r="365" spans="1:4" x14ac:dyDescent="0.5">
      <c r="A365" t="s">
        <v>20</v>
      </c>
      <c r="B365">
        <v>1095</v>
      </c>
      <c r="C365" t="s">
        <v>14</v>
      </c>
      <c r="D365">
        <v>374</v>
      </c>
    </row>
    <row r="366" spans="1:4" x14ac:dyDescent="0.5">
      <c r="A366" t="s">
        <v>20</v>
      </c>
      <c r="B366">
        <v>32</v>
      </c>
    </row>
    <row r="367" spans="1:4" x14ac:dyDescent="0.5">
      <c r="A367" t="s">
        <v>20</v>
      </c>
      <c r="B367">
        <v>40</v>
      </c>
    </row>
    <row r="368" spans="1:4" x14ac:dyDescent="0.5">
      <c r="A368" t="s">
        <v>20</v>
      </c>
      <c r="B368">
        <v>43</v>
      </c>
    </row>
    <row r="369" spans="1:2" x14ac:dyDescent="0.5">
      <c r="A369" t="s">
        <v>20</v>
      </c>
      <c r="B369">
        <v>48</v>
      </c>
    </row>
    <row r="370" spans="1:2" x14ac:dyDescent="0.5">
      <c r="A370" t="s">
        <v>20</v>
      </c>
      <c r="B370">
        <v>52</v>
      </c>
    </row>
    <row r="371" spans="1:2" x14ac:dyDescent="0.5">
      <c r="A371" t="s">
        <v>20</v>
      </c>
      <c r="B371">
        <v>53</v>
      </c>
    </row>
    <row r="372" spans="1:2" x14ac:dyDescent="0.5">
      <c r="A372" t="s">
        <v>20</v>
      </c>
      <c r="B372">
        <v>56</v>
      </c>
    </row>
    <row r="373" spans="1:2" x14ac:dyDescent="0.5">
      <c r="A373" t="s">
        <v>20</v>
      </c>
      <c r="B373">
        <v>65</v>
      </c>
    </row>
    <row r="374" spans="1:2" x14ac:dyDescent="0.5">
      <c r="A374" t="s">
        <v>20</v>
      </c>
      <c r="B374">
        <v>65</v>
      </c>
    </row>
    <row r="375" spans="1:2" x14ac:dyDescent="0.5">
      <c r="A375" t="s">
        <v>20</v>
      </c>
      <c r="B375">
        <v>68</v>
      </c>
    </row>
    <row r="376" spans="1:2" x14ac:dyDescent="0.5">
      <c r="A376" t="s">
        <v>20</v>
      </c>
      <c r="B376">
        <v>69</v>
      </c>
    </row>
    <row r="377" spans="1:2" x14ac:dyDescent="0.5">
      <c r="A377" t="s">
        <v>20</v>
      </c>
      <c r="B377">
        <v>69</v>
      </c>
    </row>
    <row r="378" spans="1:2" x14ac:dyDescent="0.5">
      <c r="A378" t="s">
        <v>20</v>
      </c>
      <c r="B378">
        <v>76</v>
      </c>
    </row>
    <row r="379" spans="1:2" x14ac:dyDescent="0.5">
      <c r="A379" t="s">
        <v>20</v>
      </c>
      <c r="B379">
        <v>78</v>
      </c>
    </row>
    <row r="380" spans="1:2" x14ac:dyDescent="0.5">
      <c r="A380" t="s">
        <v>20</v>
      </c>
      <c r="B380">
        <v>80</v>
      </c>
    </row>
    <row r="381" spans="1:2" x14ac:dyDescent="0.5">
      <c r="A381" t="s">
        <v>20</v>
      </c>
      <c r="B381">
        <v>80</v>
      </c>
    </row>
    <row r="382" spans="1:2" x14ac:dyDescent="0.5">
      <c r="A382" t="s">
        <v>20</v>
      </c>
      <c r="B382">
        <v>80</v>
      </c>
    </row>
    <row r="383" spans="1:2" x14ac:dyDescent="0.5">
      <c r="A383" t="s">
        <v>20</v>
      </c>
      <c r="B383">
        <v>81</v>
      </c>
    </row>
    <row r="384" spans="1:2" x14ac:dyDescent="0.5">
      <c r="A384" t="s">
        <v>20</v>
      </c>
      <c r="B384">
        <v>82</v>
      </c>
    </row>
    <row r="385" spans="1:2" x14ac:dyDescent="0.5">
      <c r="A385" t="s">
        <v>20</v>
      </c>
      <c r="B385">
        <v>85</v>
      </c>
    </row>
    <row r="386" spans="1:2" x14ac:dyDescent="0.5">
      <c r="A386" t="s">
        <v>20</v>
      </c>
      <c r="B386">
        <v>85</v>
      </c>
    </row>
    <row r="387" spans="1:2" x14ac:dyDescent="0.5">
      <c r="A387" t="s">
        <v>20</v>
      </c>
      <c r="B387">
        <v>92</v>
      </c>
    </row>
    <row r="388" spans="1:2" x14ac:dyDescent="0.5">
      <c r="A388" t="s">
        <v>20</v>
      </c>
      <c r="B388">
        <v>93</v>
      </c>
    </row>
    <row r="389" spans="1:2" x14ac:dyDescent="0.5">
      <c r="A389" t="s">
        <v>20</v>
      </c>
      <c r="B389">
        <v>96</v>
      </c>
    </row>
    <row r="390" spans="1:2" x14ac:dyDescent="0.5">
      <c r="A390" t="s">
        <v>20</v>
      </c>
      <c r="B390">
        <v>100</v>
      </c>
    </row>
    <row r="391" spans="1:2" x14ac:dyDescent="0.5">
      <c r="A391" t="s">
        <v>20</v>
      </c>
      <c r="B391">
        <v>103</v>
      </c>
    </row>
    <row r="392" spans="1:2" x14ac:dyDescent="0.5">
      <c r="A392" t="s">
        <v>20</v>
      </c>
      <c r="B392">
        <v>103</v>
      </c>
    </row>
    <row r="393" spans="1:2" x14ac:dyDescent="0.5">
      <c r="A393" t="s">
        <v>20</v>
      </c>
      <c r="B393">
        <v>105</v>
      </c>
    </row>
    <row r="394" spans="1:2" x14ac:dyDescent="0.5">
      <c r="A394" t="s">
        <v>20</v>
      </c>
      <c r="B394">
        <v>106</v>
      </c>
    </row>
    <row r="395" spans="1:2" x14ac:dyDescent="0.5">
      <c r="A395" t="s">
        <v>20</v>
      </c>
      <c r="B395">
        <v>110</v>
      </c>
    </row>
    <row r="396" spans="1:2" x14ac:dyDescent="0.5">
      <c r="A396" t="s">
        <v>20</v>
      </c>
      <c r="B396">
        <v>110</v>
      </c>
    </row>
    <row r="397" spans="1:2" x14ac:dyDescent="0.5">
      <c r="A397" t="s">
        <v>20</v>
      </c>
      <c r="B397">
        <v>110</v>
      </c>
    </row>
    <row r="398" spans="1:2" x14ac:dyDescent="0.5">
      <c r="A398" t="s">
        <v>20</v>
      </c>
      <c r="B398">
        <v>110</v>
      </c>
    </row>
    <row r="399" spans="1:2" x14ac:dyDescent="0.5">
      <c r="A399" t="s">
        <v>20</v>
      </c>
      <c r="B399">
        <v>112</v>
      </c>
    </row>
    <row r="400" spans="1:2" x14ac:dyDescent="0.5">
      <c r="A400" t="s">
        <v>20</v>
      </c>
      <c r="B400">
        <v>114</v>
      </c>
    </row>
    <row r="401" spans="1:2" x14ac:dyDescent="0.5">
      <c r="A401" t="s">
        <v>20</v>
      </c>
      <c r="B401">
        <v>114</v>
      </c>
    </row>
    <row r="402" spans="1:2" x14ac:dyDescent="0.5">
      <c r="A402" t="s">
        <v>20</v>
      </c>
      <c r="B402">
        <v>114</v>
      </c>
    </row>
    <row r="403" spans="1:2" x14ac:dyDescent="0.5">
      <c r="A403" t="s">
        <v>20</v>
      </c>
      <c r="B403">
        <v>116</v>
      </c>
    </row>
    <row r="404" spans="1:2" x14ac:dyDescent="0.5">
      <c r="A404" t="s">
        <v>20</v>
      </c>
      <c r="B404">
        <v>119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121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122</v>
      </c>
    </row>
    <row r="409" spans="1:2" x14ac:dyDescent="0.5">
      <c r="A409" t="s">
        <v>20</v>
      </c>
      <c r="B409">
        <v>122</v>
      </c>
    </row>
    <row r="410" spans="1:2" x14ac:dyDescent="0.5">
      <c r="A410" t="s">
        <v>20</v>
      </c>
      <c r="B410">
        <v>123</v>
      </c>
    </row>
    <row r="411" spans="1:2" x14ac:dyDescent="0.5">
      <c r="A411" t="s">
        <v>20</v>
      </c>
      <c r="B411">
        <v>123</v>
      </c>
    </row>
    <row r="412" spans="1:2" x14ac:dyDescent="0.5">
      <c r="A412" t="s">
        <v>20</v>
      </c>
      <c r="B412">
        <v>125</v>
      </c>
    </row>
    <row r="413" spans="1:2" x14ac:dyDescent="0.5">
      <c r="A413" t="s">
        <v>20</v>
      </c>
      <c r="B413">
        <v>126</v>
      </c>
    </row>
    <row r="414" spans="1:2" x14ac:dyDescent="0.5">
      <c r="A414" t="s">
        <v>20</v>
      </c>
      <c r="B414">
        <v>127</v>
      </c>
    </row>
    <row r="415" spans="1:2" x14ac:dyDescent="0.5">
      <c r="A415" t="s">
        <v>20</v>
      </c>
      <c r="B415">
        <v>130</v>
      </c>
    </row>
    <row r="416" spans="1:2" x14ac:dyDescent="0.5">
      <c r="A416" t="s">
        <v>20</v>
      </c>
      <c r="B416">
        <v>131</v>
      </c>
    </row>
    <row r="417" spans="1:2" x14ac:dyDescent="0.5">
      <c r="A417" t="s">
        <v>20</v>
      </c>
      <c r="B417">
        <v>132</v>
      </c>
    </row>
    <row r="418" spans="1:2" x14ac:dyDescent="0.5">
      <c r="A418" t="s">
        <v>20</v>
      </c>
      <c r="B418">
        <v>132</v>
      </c>
    </row>
    <row r="419" spans="1:2" x14ac:dyDescent="0.5">
      <c r="A419" t="s">
        <v>20</v>
      </c>
      <c r="B419">
        <v>132</v>
      </c>
    </row>
    <row r="420" spans="1:2" x14ac:dyDescent="0.5">
      <c r="A420" t="s">
        <v>20</v>
      </c>
      <c r="B420">
        <v>133</v>
      </c>
    </row>
    <row r="421" spans="1:2" x14ac:dyDescent="0.5">
      <c r="A421" t="s">
        <v>20</v>
      </c>
      <c r="B421">
        <v>134</v>
      </c>
    </row>
    <row r="422" spans="1:2" x14ac:dyDescent="0.5">
      <c r="A422" t="s">
        <v>20</v>
      </c>
      <c r="B422">
        <v>135</v>
      </c>
    </row>
    <row r="423" spans="1:2" x14ac:dyDescent="0.5">
      <c r="A423" t="s">
        <v>20</v>
      </c>
      <c r="B423">
        <v>137</v>
      </c>
    </row>
    <row r="424" spans="1:2" x14ac:dyDescent="0.5">
      <c r="A424" t="s">
        <v>20</v>
      </c>
      <c r="B424">
        <v>137</v>
      </c>
    </row>
    <row r="425" spans="1:2" x14ac:dyDescent="0.5">
      <c r="A425" t="s">
        <v>20</v>
      </c>
      <c r="B425">
        <v>138</v>
      </c>
    </row>
    <row r="426" spans="1:2" x14ac:dyDescent="0.5">
      <c r="A426" t="s">
        <v>20</v>
      </c>
      <c r="B426">
        <v>140</v>
      </c>
    </row>
    <row r="427" spans="1:2" x14ac:dyDescent="0.5">
      <c r="A427" t="s">
        <v>20</v>
      </c>
      <c r="B427">
        <v>140</v>
      </c>
    </row>
    <row r="428" spans="1:2" x14ac:dyDescent="0.5">
      <c r="A428" t="s">
        <v>20</v>
      </c>
      <c r="B428">
        <v>142</v>
      </c>
    </row>
    <row r="429" spans="1:2" x14ac:dyDescent="0.5">
      <c r="A429" t="s">
        <v>20</v>
      </c>
      <c r="B429">
        <v>144</v>
      </c>
    </row>
    <row r="430" spans="1:2" x14ac:dyDescent="0.5">
      <c r="A430" t="s">
        <v>20</v>
      </c>
      <c r="B430">
        <v>144</v>
      </c>
    </row>
    <row r="431" spans="1:2" x14ac:dyDescent="0.5">
      <c r="A431" t="s">
        <v>20</v>
      </c>
      <c r="B431">
        <v>147</v>
      </c>
    </row>
    <row r="432" spans="1:2" x14ac:dyDescent="0.5">
      <c r="A432" t="s">
        <v>20</v>
      </c>
      <c r="B432">
        <v>148</v>
      </c>
    </row>
    <row r="433" spans="1:2" x14ac:dyDescent="0.5">
      <c r="A433" t="s">
        <v>20</v>
      </c>
      <c r="B433">
        <v>148</v>
      </c>
    </row>
    <row r="434" spans="1:2" x14ac:dyDescent="0.5">
      <c r="A434" t="s">
        <v>20</v>
      </c>
      <c r="B434">
        <v>150</v>
      </c>
    </row>
    <row r="435" spans="1:2" x14ac:dyDescent="0.5">
      <c r="A435" t="s">
        <v>20</v>
      </c>
      <c r="B435">
        <v>150</v>
      </c>
    </row>
    <row r="436" spans="1:2" x14ac:dyDescent="0.5">
      <c r="A436" t="s">
        <v>20</v>
      </c>
      <c r="B436">
        <v>155</v>
      </c>
    </row>
    <row r="437" spans="1:2" x14ac:dyDescent="0.5">
      <c r="A437" t="s">
        <v>20</v>
      </c>
      <c r="B437">
        <v>155</v>
      </c>
    </row>
    <row r="438" spans="1:2" x14ac:dyDescent="0.5">
      <c r="A438" t="s">
        <v>20</v>
      </c>
      <c r="B438">
        <v>155</v>
      </c>
    </row>
    <row r="439" spans="1:2" x14ac:dyDescent="0.5">
      <c r="A439" t="s">
        <v>20</v>
      </c>
      <c r="B439">
        <v>156</v>
      </c>
    </row>
    <row r="440" spans="1:2" x14ac:dyDescent="0.5">
      <c r="A440" t="s">
        <v>20</v>
      </c>
      <c r="B440">
        <v>157</v>
      </c>
    </row>
    <row r="441" spans="1:2" x14ac:dyDescent="0.5">
      <c r="A441" t="s">
        <v>20</v>
      </c>
      <c r="B441">
        <v>157</v>
      </c>
    </row>
    <row r="442" spans="1:2" x14ac:dyDescent="0.5">
      <c r="A442" t="s">
        <v>20</v>
      </c>
      <c r="B442">
        <v>157</v>
      </c>
    </row>
    <row r="443" spans="1:2" x14ac:dyDescent="0.5">
      <c r="A443" t="s">
        <v>20</v>
      </c>
      <c r="B443">
        <v>158</v>
      </c>
    </row>
    <row r="444" spans="1:2" x14ac:dyDescent="0.5">
      <c r="A444" t="s">
        <v>20</v>
      </c>
      <c r="B444">
        <v>159</v>
      </c>
    </row>
    <row r="445" spans="1:2" x14ac:dyDescent="0.5">
      <c r="A445" t="s">
        <v>20</v>
      </c>
      <c r="B445">
        <v>160</v>
      </c>
    </row>
    <row r="446" spans="1:2" x14ac:dyDescent="0.5">
      <c r="A446" t="s">
        <v>20</v>
      </c>
      <c r="B446">
        <v>161</v>
      </c>
    </row>
    <row r="447" spans="1:2" x14ac:dyDescent="0.5">
      <c r="A447" t="s">
        <v>20</v>
      </c>
      <c r="B447">
        <v>163</v>
      </c>
    </row>
    <row r="448" spans="1:2" x14ac:dyDescent="0.5">
      <c r="A448" t="s">
        <v>20</v>
      </c>
      <c r="B448">
        <v>164</v>
      </c>
    </row>
    <row r="449" spans="1:2" x14ac:dyDescent="0.5">
      <c r="A449" t="s">
        <v>20</v>
      </c>
      <c r="B449">
        <v>165</v>
      </c>
    </row>
    <row r="450" spans="1:2" x14ac:dyDescent="0.5">
      <c r="A450" t="s">
        <v>20</v>
      </c>
      <c r="B450">
        <v>165</v>
      </c>
    </row>
    <row r="451" spans="1:2" x14ac:dyDescent="0.5">
      <c r="A451" t="s">
        <v>20</v>
      </c>
      <c r="B451">
        <v>166</v>
      </c>
    </row>
    <row r="452" spans="1:2" x14ac:dyDescent="0.5">
      <c r="A452" t="s">
        <v>20</v>
      </c>
      <c r="B452">
        <v>168</v>
      </c>
    </row>
    <row r="453" spans="1:2" x14ac:dyDescent="0.5">
      <c r="A453" t="s">
        <v>20</v>
      </c>
      <c r="B453">
        <v>172</v>
      </c>
    </row>
    <row r="454" spans="1:2" x14ac:dyDescent="0.5">
      <c r="A454" t="s">
        <v>20</v>
      </c>
      <c r="B454">
        <v>174</v>
      </c>
    </row>
    <row r="455" spans="1:2" x14ac:dyDescent="0.5">
      <c r="A455" t="s">
        <v>20</v>
      </c>
      <c r="B455">
        <v>175</v>
      </c>
    </row>
    <row r="456" spans="1:2" x14ac:dyDescent="0.5">
      <c r="A456" t="s">
        <v>20</v>
      </c>
      <c r="B456">
        <v>179</v>
      </c>
    </row>
    <row r="457" spans="1:2" x14ac:dyDescent="0.5">
      <c r="A457" t="s">
        <v>20</v>
      </c>
      <c r="B457">
        <v>180</v>
      </c>
    </row>
    <row r="458" spans="1:2" x14ac:dyDescent="0.5">
      <c r="A458" t="s">
        <v>20</v>
      </c>
      <c r="B458">
        <v>181</v>
      </c>
    </row>
    <row r="459" spans="1:2" x14ac:dyDescent="0.5">
      <c r="A459" t="s">
        <v>20</v>
      </c>
      <c r="B459">
        <v>181</v>
      </c>
    </row>
    <row r="460" spans="1:2" x14ac:dyDescent="0.5">
      <c r="A460" t="s">
        <v>20</v>
      </c>
      <c r="B460">
        <v>182</v>
      </c>
    </row>
    <row r="461" spans="1:2" x14ac:dyDescent="0.5">
      <c r="A461" t="s">
        <v>20</v>
      </c>
      <c r="B461">
        <v>183</v>
      </c>
    </row>
    <row r="462" spans="1:2" x14ac:dyDescent="0.5">
      <c r="A462" t="s">
        <v>20</v>
      </c>
      <c r="B462">
        <v>184</v>
      </c>
    </row>
    <row r="463" spans="1:2" x14ac:dyDescent="0.5">
      <c r="A463" t="s">
        <v>20</v>
      </c>
      <c r="B463">
        <v>185</v>
      </c>
    </row>
    <row r="464" spans="1:2" x14ac:dyDescent="0.5">
      <c r="A464" t="s">
        <v>20</v>
      </c>
      <c r="B464">
        <v>186</v>
      </c>
    </row>
    <row r="465" spans="1:2" x14ac:dyDescent="0.5">
      <c r="A465" t="s">
        <v>20</v>
      </c>
      <c r="B465">
        <v>190</v>
      </c>
    </row>
    <row r="466" spans="1:2" x14ac:dyDescent="0.5">
      <c r="A466" t="s">
        <v>20</v>
      </c>
      <c r="B466">
        <v>191</v>
      </c>
    </row>
    <row r="467" spans="1:2" x14ac:dyDescent="0.5">
      <c r="A467" t="s">
        <v>20</v>
      </c>
      <c r="B467">
        <v>193</v>
      </c>
    </row>
    <row r="468" spans="1:2" x14ac:dyDescent="0.5">
      <c r="A468" t="s">
        <v>20</v>
      </c>
      <c r="B468">
        <v>194</v>
      </c>
    </row>
    <row r="469" spans="1:2" x14ac:dyDescent="0.5">
      <c r="A469" t="s">
        <v>20</v>
      </c>
      <c r="B469">
        <v>196</v>
      </c>
    </row>
    <row r="470" spans="1:2" x14ac:dyDescent="0.5">
      <c r="A470" t="s">
        <v>20</v>
      </c>
      <c r="B470">
        <v>198</v>
      </c>
    </row>
    <row r="471" spans="1:2" x14ac:dyDescent="0.5">
      <c r="A471" t="s">
        <v>20</v>
      </c>
      <c r="B471">
        <v>199</v>
      </c>
    </row>
    <row r="472" spans="1:2" x14ac:dyDescent="0.5">
      <c r="A472" t="s">
        <v>20</v>
      </c>
      <c r="B472">
        <v>202</v>
      </c>
    </row>
    <row r="473" spans="1:2" x14ac:dyDescent="0.5">
      <c r="A473" t="s">
        <v>20</v>
      </c>
      <c r="B473">
        <v>203</v>
      </c>
    </row>
    <row r="474" spans="1:2" x14ac:dyDescent="0.5">
      <c r="A474" t="s">
        <v>20</v>
      </c>
      <c r="B474">
        <v>207</v>
      </c>
    </row>
    <row r="475" spans="1:2" x14ac:dyDescent="0.5">
      <c r="A475" t="s">
        <v>20</v>
      </c>
      <c r="B475">
        <v>207</v>
      </c>
    </row>
    <row r="476" spans="1:2" x14ac:dyDescent="0.5">
      <c r="A476" t="s">
        <v>20</v>
      </c>
      <c r="B476">
        <v>210</v>
      </c>
    </row>
    <row r="477" spans="1:2" x14ac:dyDescent="0.5">
      <c r="A477" t="s">
        <v>20</v>
      </c>
      <c r="B477">
        <v>216</v>
      </c>
    </row>
    <row r="478" spans="1:2" x14ac:dyDescent="0.5">
      <c r="A478" t="s">
        <v>20</v>
      </c>
      <c r="B478">
        <v>217</v>
      </c>
    </row>
    <row r="479" spans="1:2" x14ac:dyDescent="0.5">
      <c r="A479" t="s">
        <v>20</v>
      </c>
      <c r="B479">
        <v>218</v>
      </c>
    </row>
    <row r="480" spans="1:2" x14ac:dyDescent="0.5">
      <c r="A480" t="s">
        <v>20</v>
      </c>
      <c r="B480">
        <v>221</v>
      </c>
    </row>
    <row r="481" spans="1:2" x14ac:dyDescent="0.5">
      <c r="A481" t="s">
        <v>20</v>
      </c>
      <c r="B481">
        <v>225</v>
      </c>
    </row>
    <row r="482" spans="1:2" x14ac:dyDescent="0.5">
      <c r="A482" t="s">
        <v>20</v>
      </c>
      <c r="B482">
        <v>226</v>
      </c>
    </row>
    <row r="483" spans="1:2" x14ac:dyDescent="0.5">
      <c r="A483" t="s">
        <v>20</v>
      </c>
      <c r="B483">
        <v>233</v>
      </c>
    </row>
    <row r="484" spans="1:2" x14ac:dyDescent="0.5">
      <c r="A484" t="s">
        <v>20</v>
      </c>
      <c r="B484">
        <v>235</v>
      </c>
    </row>
    <row r="485" spans="1:2" x14ac:dyDescent="0.5">
      <c r="A485" t="s">
        <v>20</v>
      </c>
      <c r="B485">
        <v>236</v>
      </c>
    </row>
    <row r="486" spans="1:2" x14ac:dyDescent="0.5">
      <c r="A486" t="s">
        <v>20</v>
      </c>
      <c r="B486">
        <v>237</v>
      </c>
    </row>
    <row r="487" spans="1:2" x14ac:dyDescent="0.5">
      <c r="A487" t="s">
        <v>20</v>
      </c>
      <c r="B487">
        <v>241</v>
      </c>
    </row>
    <row r="488" spans="1:2" x14ac:dyDescent="0.5">
      <c r="A488" t="s">
        <v>20</v>
      </c>
      <c r="B488">
        <v>245</v>
      </c>
    </row>
    <row r="489" spans="1:2" x14ac:dyDescent="0.5">
      <c r="A489" t="s">
        <v>20</v>
      </c>
      <c r="B489">
        <v>252</v>
      </c>
    </row>
    <row r="490" spans="1:2" x14ac:dyDescent="0.5">
      <c r="A490" t="s">
        <v>20</v>
      </c>
      <c r="B490">
        <v>255</v>
      </c>
    </row>
    <row r="491" spans="1:2" x14ac:dyDescent="0.5">
      <c r="A491" t="s">
        <v>20</v>
      </c>
      <c r="B491">
        <v>261</v>
      </c>
    </row>
    <row r="492" spans="1:2" x14ac:dyDescent="0.5">
      <c r="A492" t="s">
        <v>20</v>
      </c>
      <c r="B492">
        <v>264</v>
      </c>
    </row>
    <row r="493" spans="1:2" x14ac:dyDescent="0.5">
      <c r="A493" t="s">
        <v>20</v>
      </c>
      <c r="B493">
        <v>266</v>
      </c>
    </row>
    <row r="494" spans="1:2" x14ac:dyDescent="0.5">
      <c r="A494" t="s">
        <v>20</v>
      </c>
      <c r="B494">
        <v>269</v>
      </c>
    </row>
    <row r="495" spans="1:2" x14ac:dyDescent="0.5">
      <c r="A495" t="s">
        <v>20</v>
      </c>
      <c r="B495">
        <v>270</v>
      </c>
    </row>
    <row r="496" spans="1:2" x14ac:dyDescent="0.5">
      <c r="A496" t="s">
        <v>20</v>
      </c>
      <c r="B496">
        <v>272</v>
      </c>
    </row>
    <row r="497" spans="1:2" x14ac:dyDescent="0.5">
      <c r="A497" t="s">
        <v>20</v>
      </c>
      <c r="B497">
        <v>279</v>
      </c>
    </row>
    <row r="498" spans="1:2" x14ac:dyDescent="0.5">
      <c r="A498" t="s">
        <v>20</v>
      </c>
      <c r="B498">
        <v>280</v>
      </c>
    </row>
    <row r="499" spans="1:2" x14ac:dyDescent="0.5">
      <c r="A499" t="s">
        <v>20</v>
      </c>
      <c r="B499">
        <v>288</v>
      </c>
    </row>
    <row r="500" spans="1:2" x14ac:dyDescent="0.5">
      <c r="A500" t="s">
        <v>20</v>
      </c>
      <c r="B500">
        <v>290</v>
      </c>
    </row>
    <row r="501" spans="1:2" x14ac:dyDescent="0.5">
      <c r="A501" t="s">
        <v>20</v>
      </c>
      <c r="B501">
        <v>297</v>
      </c>
    </row>
    <row r="502" spans="1:2" x14ac:dyDescent="0.5">
      <c r="A502" t="s">
        <v>20</v>
      </c>
      <c r="B502">
        <v>300</v>
      </c>
    </row>
    <row r="503" spans="1:2" x14ac:dyDescent="0.5">
      <c r="A503" t="s">
        <v>20</v>
      </c>
      <c r="B503">
        <v>307</v>
      </c>
    </row>
    <row r="504" spans="1:2" x14ac:dyDescent="0.5">
      <c r="A504" t="s">
        <v>20</v>
      </c>
      <c r="B504">
        <v>323</v>
      </c>
    </row>
    <row r="505" spans="1:2" x14ac:dyDescent="0.5">
      <c r="A505" t="s">
        <v>20</v>
      </c>
      <c r="B505">
        <v>331</v>
      </c>
    </row>
    <row r="506" spans="1:2" x14ac:dyDescent="0.5">
      <c r="A506" t="s">
        <v>20</v>
      </c>
      <c r="B506">
        <v>363</v>
      </c>
    </row>
    <row r="507" spans="1:2" x14ac:dyDescent="0.5">
      <c r="A507" t="s">
        <v>20</v>
      </c>
      <c r="B507">
        <v>366</v>
      </c>
    </row>
    <row r="508" spans="1:2" x14ac:dyDescent="0.5">
      <c r="A508" t="s">
        <v>20</v>
      </c>
      <c r="B508">
        <v>381</v>
      </c>
    </row>
    <row r="509" spans="1:2" x14ac:dyDescent="0.5">
      <c r="A509" t="s">
        <v>20</v>
      </c>
      <c r="B509">
        <v>419</v>
      </c>
    </row>
    <row r="510" spans="1:2" x14ac:dyDescent="0.5">
      <c r="A510" t="s">
        <v>20</v>
      </c>
      <c r="B510">
        <v>452</v>
      </c>
    </row>
    <row r="511" spans="1:2" x14ac:dyDescent="0.5">
      <c r="A511" t="s">
        <v>20</v>
      </c>
      <c r="B511">
        <v>462</v>
      </c>
    </row>
    <row r="512" spans="1:2" x14ac:dyDescent="0.5">
      <c r="A512" t="s">
        <v>20</v>
      </c>
      <c r="B512">
        <v>480</v>
      </c>
    </row>
    <row r="513" spans="1:2" x14ac:dyDescent="0.5">
      <c r="A513" t="s">
        <v>20</v>
      </c>
      <c r="B513">
        <v>536</v>
      </c>
    </row>
    <row r="514" spans="1:2" x14ac:dyDescent="0.5">
      <c r="A514" t="s">
        <v>20</v>
      </c>
      <c r="B514">
        <v>555</v>
      </c>
    </row>
    <row r="515" spans="1:2" x14ac:dyDescent="0.5">
      <c r="A515" t="s">
        <v>20</v>
      </c>
      <c r="B515">
        <v>820</v>
      </c>
    </row>
    <row r="516" spans="1:2" x14ac:dyDescent="0.5">
      <c r="A516" t="s">
        <v>20</v>
      </c>
      <c r="B516">
        <v>980</v>
      </c>
    </row>
    <row r="517" spans="1:2" x14ac:dyDescent="0.5">
      <c r="A517" t="s">
        <v>20</v>
      </c>
      <c r="B517">
        <v>1015</v>
      </c>
    </row>
    <row r="518" spans="1:2" x14ac:dyDescent="0.5">
      <c r="A518" t="s">
        <v>20</v>
      </c>
      <c r="B518">
        <v>1071</v>
      </c>
    </row>
    <row r="519" spans="1:2" x14ac:dyDescent="0.5">
      <c r="A519" t="s">
        <v>20</v>
      </c>
      <c r="B519">
        <v>1073</v>
      </c>
    </row>
    <row r="520" spans="1:2" x14ac:dyDescent="0.5">
      <c r="A520" t="s">
        <v>20</v>
      </c>
      <c r="B520">
        <v>1101</v>
      </c>
    </row>
    <row r="521" spans="1:2" x14ac:dyDescent="0.5">
      <c r="A521" t="s">
        <v>20</v>
      </c>
      <c r="B521">
        <v>1170</v>
      </c>
    </row>
    <row r="522" spans="1:2" x14ac:dyDescent="0.5">
      <c r="A522" t="s">
        <v>20</v>
      </c>
      <c r="B522">
        <v>1280</v>
      </c>
    </row>
    <row r="523" spans="1:2" x14ac:dyDescent="0.5">
      <c r="A523" t="s">
        <v>20</v>
      </c>
      <c r="B523">
        <v>1297</v>
      </c>
    </row>
    <row r="524" spans="1:2" x14ac:dyDescent="0.5">
      <c r="A524" t="s">
        <v>20</v>
      </c>
      <c r="B524">
        <v>1345</v>
      </c>
    </row>
    <row r="525" spans="1:2" x14ac:dyDescent="0.5">
      <c r="A525" t="s">
        <v>20</v>
      </c>
      <c r="B525">
        <v>1354</v>
      </c>
    </row>
    <row r="526" spans="1:2" x14ac:dyDescent="0.5">
      <c r="A526" t="s">
        <v>20</v>
      </c>
      <c r="B526">
        <v>1460</v>
      </c>
    </row>
    <row r="527" spans="1:2" x14ac:dyDescent="0.5">
      <c r="A527" t="s">
        <v>20</v>
      </c>
      <c r="B527">
        <v>1467</v>
      </c>
    </row>
    <row r="528" spans="1:2" x14ac:dyDescent="0.5">
      <c r="A528" t="s">
        <v>20</v>
      </c>
      <c r="B528">
        <v>1470</v>
      </c>
    </row>
    <row r="529" spans="1:2" x14ac:dyDescent="0.5">
      <c r="A529" t="s">
        <v>20</v>
      </c>
      <c r="B529">
        <v>1518</v>
      </c>
    </row>
    <row r="530" spans="1:2" x14ac:dyDescent="0.5">
      <c r="A530" t="s">
        <v>20</v>
      </c>
      <c r="B530">
        <v>1548</v>
      </c>
    </row>
    <row r="531" spans="1:2" x14ac:dyDescent="0.5">
      <c r="A531" t="s">
        <v>20</v>
      </c>
      <c r="B531">
        <v>1559</v>
      </c>
    </row>
    <row r="532" spans="1:2" x14ac:dyDescent="0.5">
      <c r="A532" t="s">
        <v>20</v>
      </c>
      <c r="B532">
        <v>1573</v>
      </c>
    </row>
    <row r="533" spans="1:2" x14ac:dyDescent="0.5">
      <c r="A533" t="s">
        <v>20</v>
      </c>
      <c r="B533">
        <v>1621</v>
      </c>
    </row>
    <row r="534" spans="1:2" x14ac:dyDescent="0.5">
      <c r="A534" t="s">
        <v>20</v>
      </c>
      <c r="B534">
        <v>1681</v>
      </c>
    </row>
    <row r="535" spans="1:2" x14ac:dyDescent="0.5">
      <c r="A535" t="s">
        <v>20</v>
      </c>
      <c r="B535">
        <v>1785</v>
      </c>
    </row>
    <row r="536" spans="1:2" x14ac:dyDescent="0.5">
      <c r="A536" t="s">
        <v>20</v>
      </c>
      <c r="B536">
        <v>1797</v>
      </c>
    </row>
    <row r="537" spans="1:2" x14ac:dyDescent="0.5">
      <c r="A537" t="s">
        <v>20</v>
      </c>
      <c r="B537">
        <v>1866</v>
      </c>
    </row>
    <row r="538" spans="1:2" x14ac:dyDescent="0.5">
      <c r="A538" t="s">
        <v>20</v>
      </c>
      <c r="B538">
        <v>1887</v>
      </c>
    </row>
    <row r="539" spans="1:2" x14ac:dyDescent="0.5">
      <c r="A539" t="s">
        <v>20</v>
      </c>
      <c r="B539">
        <v>1902</v>
      </c>
    </row>
    <row r="540" spans="1:2" x14ac:dyDescent="0.5">
      <c r="A540" t="s">
        <v>20</v>
      </c>
      <c r="B540">
        <v>1991</v>
      </c>
    </row>
    <row r="541" spans="1:2" x14ac:dyDescent="0.5">
      <c r="A541" t="s">
        <v>20</v>
      </c>
      <c r="B541">
        <v>2038</v>
      </c>
    </row>
    <row r="542" spans="1:2" x14ac:dyDescent="0.5">
      <c r="A542" t="s">
        <v>20</v>
      </c>
      <c r="B542">
        <v>2043</v>
      </c>
    </row>
    <row r="543" spans="1:2" x14ac:dyDescent="0.5">
      <c r="A543" t="s">
        <v>20</v>
      </c>
      <c r="B543">
        <v>2100</v>
      </c>
    </row>
    <row r="544" spans="1:2" x14ac:dyDescent="0.5">
      <c r="A544" t="s">
        <v>20</v>
      </c>
      <c r="B544">
        <v>2261</v>
      </c>
    </row>
    <row r="545" spans="1:2" x14ac:dyDescent="0.5">
      <c r="A545" t="s">
        <v>20</v>
      </c>
      <c r="B545">
        <v>2289</v>
      </c>
    </row>
    <row r="546" spans="1:2" x14ac:dyDescent="0.5">
      <c r="A546" t="s">
        <v>20</v>
      </c>
      <c r="B546">
        <v>2320</v>
      </c>
    </row>
    <row r="547" spans="1:2" x14ac:dyDescent="0.5">
      <c r="A547" t="s">
        <v>20</v>
      </c>
      <c r="B547">
        <v>2326</v>
      </c>
    </row>
    <row r="548" spans="1:2" x14ac:dyDescent="0.5">
      <c r="A548" t="s">
        <v>20</v>
      </c>
      <c r="B548">
        <v>2353</v>
      </c>
    </row>
    <row r="549" spans="1:2" x14ac:dyDescent="0.5">
      <c r="A549" t="s">
        <v>20</v>
      </c>
      <c r="B549">
        <v>2414</v>
      </c>
    </row>
    <row r="550" spans="1:2" x14ac:dyDescent="0.5">
      <c r="A550" t="s">
        <v>20</v>
      </c>
      <c r="B550">
        <v>2489</v>
      </c>
    </row>
    <row r="551" spans="1:2" x14ac:dyDescent="0.5">
      <c r="A551" t="s">
        <v>20</v>
      </c>
      <c r="B551">
        <v>2662</v>
      </c>
    </row>
    <row r="552" spans="1:2" x14ac:dyDescent="0.5">
      <c r="A552" t="s">
        <v>20</v>
      </c>
      <c r="B552">
        <v>2805</v>
      </c>
    </row>
    <row r="553" spans="1:2" x14ac:dyDescent="0.5">
      <c r="A553" t="s">
        <v>20</v>
      </c>
      <c r="B553">
        <v>2893</v>
      </c>
    </row>
    <row r="554" spans="1:2" x14ac:dyDescent="0.5">
      <c r="A554" t="s">
        <v>20</v>
      </c>
      <c r="B554">
        <v>3016</v>
      </c>
    </row>
    <row r="555" spans="1:2" x14ac:dyDescent="0.5">
      <c r="A555" t="s">
        <v>20</v>
      </c>
      <c r="B555">
        <v>3036</v>
      </c>
    </row>
    <row r="556" spans="1:2" x14ac:dyDescent="0.5">
      <c r="A556" t="s">
        <v>20</v>
      </c>
      <c r="B556">
        <v>3205</v>
      </c>
    </row>
    <row r="557" spans="1:2" x14ac:dyDescent="0.5">
      <c r="A557" t="s">
        <v>20</v>
      </c>
      <c r="B557">
        <v>3272</v>
      </c>
    </row>
    <row r="558" spans="1:2" x14ac:dyDescent="0.5">
      <c r="A558" t="s">
        <v>20</v>
      </c>
      <c r="B558">
        <v>3308</v>
      </c>
    </row>
    <row r="559" spans="1:2" x14ac:dyDescent="0.5">
      <c r="A559" t="s">
        <v>20</v>
      </c>
      <c r="B559">
        <v>3388</v>
      </c>
    </row>
    <row r="560" spans="1:2" x14ac:dyDescent="0.5">
      <c r="A560" t="s">
        <v>20</v>
      </c>
      <c r="B560">
        <v>3533</v>
      </c>
    </row>
    <row r="561" spans="1:2" x14ac:dyDescent="0.5">
      <c r="A561" t="s">
        <v>20</v>
      </c>
      <c r="B561">
        <v>3777</v>
      </c>
    </row>
    <row r="562" spans="1:2" x14ac:dyDescent="0.5">
      <c r="A562" t="s">
        <v>20</v>
      </c>
      <c r="B562">
        <v>3934</v>
      </c>
    </row>
    <row r="563" spans="1:2" x14ac:dyDescent="0.5">
      <c r="A563" t="s">
        <v>20</v>
      </c>
      <c r="B563">
        <v>4233</v>
      </c>
    </row>
    <row r="564" spans="1:2" x14ac:dyDescent="0.5">
      <c r="A564" t="s">
        <v>20</v>
      </c>
      <c r="B564">
        <v>4358</v>
      </c>
    </row>
    <row r="565" spans="1:2" x14ac:dyDescent="0.5">
      <c r="A565" t="s">
        <v>20</v>
      </c>
      <c r="B565">
        <v>5139</v>
      </c>
    </row>
    <row r="566" spans="1:2" x14ac:dyDescent="0.5">
      <c r="A566" t="s">
        <v>20</v>
      </c>
      <c r="B566">
        <v>7295</v>
      </c>
    </row>
  </sheetData>
  <autoFilter ref="A1:D566" xr:uid="{82884BDE-7D61-4AEB-A105-B80BC4957517}"/>
  <conditionalFormatting sqref="A2:A566">
    <cfRule type="containsText" dxfId="15" priority="10" operator="containsText" text="Successful">
      <formula>NOT(ISERROR(SEARCH("Successful",A2)))</formula>
    </cfRule>
    <cfRule type="containsText" dxfId="14" priority="11" operator="containsText" text="Failed">
      <formula>NOT(ISERROR(SEARCH("Failed",A2)))</formula>
    </cfRule>
    <cfRule type="containsText" dxfId="13" priority="12" operator="containsText" text="successful">
      <formula>NOT(ISERROR(SEARCH("successful",A2)))</formula>
    </cfRule>
    <cfRule type="containsText" dxfId="12" priority="13" operator="containsText" text="Failed">
      <formula>NOT(ISERROR(SEARCH("Failed",A2)))</formula>
    </cfRule>
    <cfRule type="containsText" dxfId="11" priority="14" operator="containsText" text="live">
      <formula>NOT(ISERROR(SEARCH("live",A2)))</formula>
    </cfRule>
    <cfRule type="containsText" dxfId="10" priority="15" operator="containsText" text="Successful">
      <formula>NOT(ISERROR(SEARCH("Successful",A2)))</formula>
    </cfRule>
    <cfRule type="containsText" dxfId="9" priority="16" operator="containsText" text="canceled">
      <formula>NOT(ISERROR(SEARCH("canceled",A2)))</formula>
    </cfRule>
    <cfRule type="containsText" dxfId="8" priority="17" operator="containsText" text="Failed">
      <formula>NOT(ISERROR(SEARCH("Failed",A2)))</formula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65">
    <cfRule type="containsText" dxfId="7" priority="1" operator="containsText" text="Successful">
      <formula>NOT(ISERROR(SEARCH("Successful",C2)))</formula>
    </cfRule>
    <cfRule type="containsText" dxfId="6" priority="2" operator="containsText" text="Failed">
      <formula>NOT(ISERROR(SEARCH("Failed",C2)))</formula>
    </cfRule>
    <cfRule type="containsText" dxfId="5" priority="3" operator="containsText" text="successful">
      <formula>NOT(ISERROR(SEARCH("successful",C2)))</formula>
    </cfRule>
    <cfRule type="containsText" dxfId="4" priority="4" operator="containsText" text="Failed">
      <formula>NOT(ISERROR(SEARCH("Failed",C2)))</formula>
    </cfRule>
    <cfRule type="containsText" dxfId="3" priority="5" operator="containsText" text="live">
      <formula>NOT(ISERROR(SEARCH("live",C2)))</formula>
    </cfRule>
    <cfRule type="containsText" dxfId="2" priority="6" operator="containsText" text="Successful">
      <formula>NOT(ISERROR(SEARCH("Successful",C2)))</formula>
    </cfRule>
    <cfRule type="containsText" dxfId="1" priority="7" operator="containsText" text="canceled">
      <formula>NOT(ISERROR(SEARCH("canceled",C2)))</formula>
    </cfRule>
    <cfRule type="containsText" dxfId="0" priority="8" operator="containsText" text="Failed">
      <formula>NOT(ISERROR(SEARCH("Failed",C2)))</formula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Campaign_Parent_cat</vt:lpstr>
      <vt:lpstr>Campaign_subCat</vt:lpstr>
      <vt:lpstr>Pivot_linegraph</vt:lpstr>
      <vt:lpstr>Status_Year</vt:lpstr>
      <vt:lpstr>Status_country</vt:lpstr>
      <vt:lpstr>Crowdfunding</vt:lpstr>
      <vt:lpstr>Outcome_Goal</vt:lpstr>
      <vt:lpstr>Backers_outcome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Jananee Arjunan</cp:lastModifiedBy>
  <dcterms:created xsi:type="dcterms:W3CDTF">2021-09-29T18:52:28Z</dcterms:created>
  <dcterms:modified xsi:type="dcterms:W3CDTF">2022-09-19T02:18:20Z</dcterms:modified>
</cp:coreProperties>
</file>