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330" windowWidth="14940" windowHeight="9090" activeTab="3"/>
  </bookViews>
  <sheets>
    <sheet name="InstalledCapacities" sheetId="2" r:id="rId1"/>
    <sheet name="ThermalUnits" sheetId="6" r:id="rId2"/>
    <sheet name="HydroUnits" sheetId="8" r:id="rId3"/>
    <sheet name="EnergyEmissions" sheetId="4" r:id="rId4"/>
    <sheet name="Data" sheetId="1" r:id="rId5"/>
  </sheets>
  <calcPr calcId="145621"/>
</workbook>
</file>

<file path=xl/calcChain.xml><?xml version="1.0" encoding="utf-8"?>
<calcChain xmlns="http://schemas.openxmlformats.org/spreadsheetml/2006/main">
  <c r="S37" i="4" l="1"/>
  <c r="R37" i="4"/>
  <c r="Q37" i="4"/>
  <c r="N43" i="2" l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42" i="2"/>
  <c r="H42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41" i="2"/>
  <c r="J38" i="2"/>
  <c r="J39" i="2"/>
  <c r="J40" i="2"/>
  <c r="J41" i="2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37" i="2"/>
  <c r="D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5" i="2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11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45" i="8"/>
  <c r="S37" i="2"/>
  <c r="G60" i="8" l="1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6" i="2"/>
  <c r="AF42" i="6"/>
  <c r="AF20" i="6"/>
  <c r="AG42" i="6"/>
  <c r="AG34" i="6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6" i="2"/>
  <c r="P6" i="2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49" i="6"/>
  <c r="C44" i="2" s="1"/>
  <c r="C50" i="6"/>
  <c r="C45" i="2" s="1"/>
  <c r="C51" i="6"/>
  <c r="C46" i="2" s="1"/>
  <c r="C52" i="6"/>
  <c r="C47" i="2" s="1"/>
  <c r="C53" i="6"/>
  <c r="C48" i="2" s="1"/>
  <c r="C54" i="6"/>
  <c r="C49" i="2" s="1"/>
  <c r="C55" i="6"/>
  <c r="C50" i="2" s="1"/>
  <c r="C56" i="6"/>
  <c r="C51" i="2" s="1"/>
  <c r="C57" i="6"/>
  <c r="C52" i="2" s="1"/>
  <c r="C58" i="6"/>
  <c r="C53" i="2" s="1"/>
  <c r="C59" i="6"/>
  <c r="C54" i="2" s="1"/>
  <c r="C60" i="6"/>
  <c r="C55" i="2" s="1"/>
  <c r="C48" i="6" l="1"/>
  <c r="C43" i="2" s="1"/>
  <c r="C47" i="6"/>
  <c r="C42" i="2" s="1"/>
  <c r="C46" i="6"/>
  <c r="C41" i="2" s="1"/>
  <c r="C45" i="6"/>
  <c r="C40" i="2" s="1"/>
  <c r="C44" i="6"/>
  <c r="C39" i="2" s="1"/>
  <c r="C43" i="6"/>
  <c r="C38" i="2" s="1"/>
  <c r="C42" i="6"/>
  <c r="C37" i="2" s="1"/>
  <c r="C41" i="6"/>
  <c r="C36" i="2" s="1"/>
  <c r="C40" i="6"/>
  <c r="C35" i="2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P42" i="2" l="1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7" i="4"/>
  <c r="P43" i="2" l="1"/>
  <c r="Q23" i="4"/>
  <c r="R23" i="4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5" i="4"/>
  <c r="R35" i="4" s="1"/>
  <c r="Q36" i="4"/>
  <c r="R36" i="4" s="1"/>
  <c r="Q22" i="4"/>
  <c r="R22" i="4" s="1"/>
  <c r="P44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5" i="2"/>
  <c r="B3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P45" i="2" l="1"/>
  <c r="B24" i="2"/>
  <c r="B36" i="2"/>
  <c r="B23" i="2"/>
  <c r="B35" i="2"/>
  <c r="P46" i="2" l="1"/>
  <c r="B38" i="2"/>
  <c r="B37" i="2"/>
  <c r="B25" i="2"/>
  <c r="B39" i="2"/>
  <c r="P47" i="2" l="1"/>
  <c r="B26" i="2"/>
  <c r="B40" i="2"/>
  <c r="P48" i="2" l="1"/>
  <c r="B27" i="2"/>
  <c r="B41" i="2"/>
  <c r="P49" i="2" l="1"/>
  <c r="B28" i="2"/>
  <c r="B42" i="2"/>
  <c r="P50" i="2" l="1"/>
  <c r="B29" i="2"/>
  <c r="B43" i="2"/>
  <c r="P51" i="2" l="1"/>
  <c r="B30" i="2"/>
  <c r="B44" i="2"/>
  <c r="P52" i="2" l="1"/>
  <c r="B31" i="2"/>
  <c r="B45" i="2"/>
  <c r="P53" i="2" l="1"/>
  <c r="B32" i="2"/>
  <c r="B46" i="2"/>
  <c r="P55" i="2" l="1"/>
  <c r="P54" i="2"/>
  <c r="B33" i="2"/>
  <c r="B47" i="2"/>
  <c r="B48" i="2" l="1"/>
  <c r="B49" i="2" l="1"/>
  <c r="B50" i="2" l="1"/>
  <c r="B51" i="2" l="1"/>
  <c r="B52" i="2" l="1"/>
  <c r="B53" i="2" l="1"/>
  <c r="B54" i="2" l="1"/>
  <c r="B55" i="2" l="1"/>
</calcChain>
</file>

<file path=xl/comments1.xml><?xml version="1.0" encoding="utf-8"?>
<comments xmlns="http://schemas.openxmlformats.org/spreadsheetml/2006/main">
  <authors>
    <author>Jan Bohinec</author>
  </authors>
  <commentList>
    <comment ref="J23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Distribution + Transmission Grid PVs
</t>
        </r>
      </text>
    </comment>
    <comment ref="H3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J3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N36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H41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15% YoY rate.</t>
        </r>
      </text>
    </comment>
    <comment ref="J41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12% YoY rate.</t>
        </r>
      </text>
    </comment>
    <comment ref="N42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1.8% growth rate</t>
        </r>
      </text>
    </comment>
  </commentList>
</comments>
</file>

<file path=xl/comments2.xml><?xml version="1.0" encoding="utf-8"?>
<comments xmlns="http://schemas.openxmlformats.org/spreadsheetml/2006/main">
  <authors>
    <author>Jan Bohinec</author>
    <author>Jan</author>
  </authors>
  <commentLis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https://sl.wikipedia.org/wiki/Termoelektrarna_%C5%A0o%C5%A1tanj_blok_6</t>
        </r>
      </text>
    </comment>
    <comment ref="L5" authorId="1">
      <text>
        <r>
          <rPr>
            <b/>
            <sz val="9"/>
            <color indexed="81"/>
            <rFont val="Tahoma"/>
            <family val="2"/>
            <charset val="238"/>
          </rPr>
          <t>Jan:</t>
        </r>
        <r>
          <rPr>
            <sz val="9"/>
            <color indexed="81"/>
            <rFont val="Tahoma"/>
            <family val="2"/>
            <charset val="238"/>
          </rPr>
          <t xml:space="preserve">
Plan Podnebnik</t>
        </r>
      </text>
    </comment>
    <comment ref="M5" authorId="1">
      <text>
        <r>
          <rPr>
            <b/>
            <sz val="9"/>
            <color indexed="81"/>
            <rFont val="Tahoma"/>
            <family val="2"/>
            <charset val="238"/>
          </rPr>
          <t>Jan:</t>
        </r>
        <r>
          <rPr>
            <sz val="9"/>
            <color indexed="81"/>
            <rFont val="Tahoma"/>
            <family val="2"/>
            <charset val="238"/>
          </rPr>
          <t xml:space="preserve">
Plan Podnebnik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V strokovnih in vladnih krogih se letnica 2033 pojavlja kot najbolj optimističen scenarij.</t>
        </r>
      </text>
    </comment>
    <comment ref="T7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Decommissioning planned after TEB7 commissioning.
</t>
        </r>
      </text>
    </comment>
    <comment ref="AD9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https://oe.finance.si/8945199/Energetika-Ljubljana-kupila-plinski-turbini-od-Grkov-za-123-milijonov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Planned decommissioning</t>
        </r>
      </text>
    </comment>
    <comment ref="I53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Planned decommissioning</t>
        </r>
      </text>
    </comment>
  </commentList>
</comments>
</file>

<file path=xl/comments3.xml><?xml version="1.0" encoding="utf-8"?>
<comments xmlns="http://schemas.openxmlformats.org/spreadsheetml/2006/main">
  <authors>
    <author>Jan Bohinec</author>
  </authors>
  <commentList>
    <comment ref="AF6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https://www.rtvslo.si/gospodarstvo/projekt-elektrarn-na-srednji-savi-tik-pred-uresnicitvijo/537429</t>
        </r>
      </text>
    </comment>
    <comment ref="AG6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https://repozitorij.uni-lj.si/IzpisGradiva.php?id=113720</t>
        </r>
      </text>
    </comment>
  </commentList>
</comments>
</file>

<file path=xl/comments4.xml><?xml version="1.0" encoding="utf-8"?>
<comments xmlns="http://schemas.openxmlformats.org/spreadsheetml/2006/main">
  <authors>
    <author>Jan Bohinec</author>
    <author>Jan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Source: Podnebnik github - Energy Emission - Fuel Consumption - Energy Sector
</t>
        </r>
      </text>
    </comment>
    <comment ref="B37" authorId="1">
      <text>
        <r>
          <rPr>
            <b/>
            <sz val="9"/>
            <color indexed="81"/>
            <rFont val="Tahoma"/>
            <family val="2"/>
            <charset val="238"/>
          </rPr>
          <t>Jan:</t>
        </r>
        <r>
          <rPr>
            <sz val="9"/>
            <color indexed="81"/>
            <rFont val="Tahoma"/>
            <family val="2"/>
            <charset val="238"/>
          </rPr>
          <t xml:space="preserve">
Nepreverjeno</t>
        </r>
      </text>
    </comment>
  </commentList>
</comments>
</file>

<file path=xl/sharedStrings.xml><?xml version="1.0" encoding="utf-8"?>
<sst xmlns="http://schemas.openxmlformats.org/spreadsheetml/2006/main" count="1070" uniqueCount="227">
  <si>
    <t>Electricity production capacities by main fuel groups and operator [nrg_inf_epc]</t>
  </si>
  <si>
    <t>Last update</t>
  </si>
  <si>
    <t>Extracted on</t>
  </si>
  <si>
    <t>Source of data</t>
  </si>
  <si>
    <t>Eurostat</t>
  </si>
  <si>
    <t>SIEC</t>
  </si>
  <si>
    <t>Total</t>
  </si>
  <si>
    <t>OPERATOR</t>
  </si>
  <si>
    <t>Main activity producers</t>
  </si>
  <si>
    <t>UNIT</t>
  </si>
  <si>
    <t>Megawatt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</si>
  <si>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</si>
  <si>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</si>
  <si>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</si>
  <si>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</si>
  <si>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</si>
  <si>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</si>
  <si>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</si>
  <si>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</si>
  <si>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</si>
  <si>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</si>
  <si>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</si>
  <si>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</si>
  <si>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</si>
  <si>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</si>
  <si>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</si>
  <si>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</si>
  <si>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</si>
  <si>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</si>
  <si>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</si>
  <si>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</si>
  <si>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</si>
  <si>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</si>
  <si>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</si>
  <si>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</si>
  <si>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</si>
  <si>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</si>
  <si>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</si>
  <si>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</si>
  <si>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</si>
  <si>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</si>
  <si>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</si>
  <si>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Slovenia</t>
  </si>
  <si>
    <t>Special value:</t>
  </si>
  <si>
    <t>:</t>
  </si>
  <si>
    <t>not available</t>
  </si>
  <si>
    <t>Combustible fuels</t>
  </si>
  <si>
    <t>Hydro</t>
  </si>
  <si>
    <t>Pure hydro power</t>
  </si>
  <si>
    <t>Mixed hydro power</t>
  </si>
  <si>
    <t>Pumped hydro power</t>
  </si>
  <si>
    <t>Geothermal</t>
  </si>
  <si>
    <t>Wind</t>
  </si>
  <si>
    <t>Solar thermal</t>
  </si>
  <si>
    <t>Solar photovoltaic</t>
  </si>
  <si>
    <t>Tide, wave, ocean</t>
  </si>
  <si>
    <t>Nuclear fuels and other fuels n.e.c.</t>
  </si>
  <si>
    <t>Other fuels n.e.c.</t>
  </si>
  <si>
    <t>Source</t>
  </si>
  <si>
    <t>https://appsso.eurostat.ec.europa.eu/nui/show.do</t>
  </si>
  <si>
    <t>Eurostat code</t>
  </si>
  <si>
    <t>nrg_inf_epc</t>
  </si>
  <si>
    <t>Run-of-River hydro power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</si>
  <si>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</si>
  <si>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</si>
  <si>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</si>
  <si>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</si>
  <si>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</si>
  <si>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</si>
  <si>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</si>
  <si>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</si>
  <si>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</si>
  <si>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</si>
  <si>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</si>
  <si>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Source: https://www.eea.europa.eu/data-and-maps/daviz/final-energy-consumption-of-electricity-3#tab-chart_1_filters=%7B%22rowFilters%22%3A%7B%7D%3B%22columnFilters%22%3A%7B%22pre_config_ugeo%22%3A%5B%22Slovenia%22%5D%7D%7D</t>
  </si>
  <si>
    <t>Consumption [TWh]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</si>
  <si>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</si>
  <si>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</si>
  <si>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</si>
  <si>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</si>
  <si>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</si>
  <si>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</si>
  <si>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</si>
  <si>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</si>
  <si>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</si>
  <si>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</si>
  <si>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TEŠ</t>
  </si>
  <si>
    <t>TEŠ5</t>
  </si>
  <si>
    <t>TEŠ4</t>
  </si>
  <si>
    <t>TEŠ6</t>
  </si>
  <si>
    <t>TEB</t>
  </si>
  <si>
    <t>TETOL</t>
  </si>
  <si>
    <t>Run-of-River Drill Down</t>
  </si>
  <si>
    <t>DEM</t>
  </si>
  <si>
    <t>SENG</t>
  </si>
  <si>
    <t>HESS</t>
  </si>
  <si>
    <t>Actual data until 2019, 2020 onwards are forecasts and plans.</t>
  </si>
  <si>
    <t>Commissions</t>
  </si>
  <si>
    <t>Decommissions</t>
  </si>
  <si>
    <t>Comment</t>
  </si>
  <si>
    <t>Year</t>
  </si>
  <si>
    <t>Emissions</t>
  </si>
  <si>
    <t>Yearly Energy Production</t>
  </si>
  <si>
    <t>Other</t>
  </si>
  <si>
    <t>Unit ID</t>
  </si>
  <si>
    <t>SI-1</t>
  </si>
  <si>
    <t>SI-2</t>
  </si>
  <si>
    <t>SI-3</t>
  </si>
  <si>
    <t>SI-4</t>
  </si>
  <si>
    <t>SI-5</t>
  </si>
  <si>
    <t>SI-6</t>
  </si>
  <si>
    <t>SI-44</t>
  </si>
  <si>
    <t>SI-45</t>
  </si>
  <si>
    <t>SI-61</t>
  </si>
  <si>
    <t>Energetika Ljubljana</t>
  </si>
  <si>
    <t>TET</t>
  </si>
  <si>
    <t>Energetika Celje</t>
  </si>
  <si>
    <t>Enos</t>
  </si>
  <si>
    <t>M-Energetika</t>
  </si>
  <si>
    <t>Source: https://www.gov.si/teme/trgovanje-s-pravicami-do-emisije/</t>
  </si>
  <si>
    <t>SEL</t>
  </si>
  <si>
    <t>TEŠ1</t>
  </si>
  <si>
    <t>TEŠ2</t>
  </si>
  <si>
    <t>TEŠ3</t>
  </si>
  <si>
    <t>TODO</t>
  </si>
  <si>
    <t>SI-64</t>
  </si>
  <si>
    <t>Petrol Energetika</t>
  </si>
  <si>
    <t>Total all individual sources</t>
  </si>
  <si>
    <t>Residual</t>
  </si>
  <si>
    <t>Energetika Maribor</t>
  </si>
  <si>
    <r>
      <t>Units: k ton CO</t>
    </r>
    <r>
      <rPr>
        <b/>
        <vertAlign val="subscript"/>
        <sz val="11"/>
        <rFont val="Arial"/>
        <family val="2"/>
        <charset val="238"/>
      </rPr>
      <t>2</t>
    </r>
  </si>
  <si>
    <t>Electricity and heat production CO2 emissions per year per energy source</t>
  </si>
  <si>
    <t>2030 Target</t>
  </si>
  <si>
    <t>Target</t>
  </si>
  <si>
    <t>Nuclear</t>
  </si>
  <si>
    <t>Unit</t>
  </si>
  <si>
    <t>Site</t>
  </si>
  <si>
    <t>Date Commissioning</t>
  </si>
  <si>
    <t>Date/Plan Decomissioning</t>
  </si>
  <si>
    <t>Fuel</t>
  </si>
  <si>
    <t>TEŠ Gas 1</t>
  </si>
  <si>
    <t>TEŠ Gas 2</t>
  </si>
  <si>
    <t>Total [MW]</t>
  </si>
  <si>
    <t>Lignite</t>
  </si>
  <si>
    <t>Gas</t>
  </si>
  <si>
    <t>/</t>
  </si>
  <si>
    <t>Units:</t>
  </si>
  <si>
    <t>Megawatt [MW]</t>
  </si>
  <si>
    <t>Combustible fuels [Eurostat]</t>
  </si>
  <si>
    <t>Thermal Capacities Drill Down - Installed Capacities in Slovenia</t>
  </si>
  <si>
    <t>TEB1</t>
  </si>
  <si>
    <t>TEB2</t>
  </si>
  <si>
    <t>TEB3</t>
  </si>
  <si>
    <t>TEB4</t>
  </si>
  <si>
    <t>Coal</t>
  </si>
  <si>
    <t>TET1</t>
  </si>
  <si>
    <t>TET2</t>
  </si>
  <si>
    <t>TET3</t>
  </si>
  <si>
    <t>TET4</t>
  </si>
  <si>
    <t>TET Gas 1</t>
  </si>
  <si>
    <t>TET Gas 2</t>
  </si>
  <si>
    <t>Termoelektrarna Trbovlje (TET)</t>
  </si>
  <si>
    <t>Termoelektrarna Šoštanj (TEŠ)</t>
  </si>
  <si>
    <t>Installed Capacity 2021 [MW]</t>
  </si>
  <si>
    <t>TEB5</t>
  </si>
  <si>
    <t>TEB6</t>
  </si>
  <si>
    <t>TEB7</t>
  </si>
  <si>
    <t>Termoelektrarna Brestanica (TEB)</t>
  </si>
  <si>
    <t>Owner</t>
  </si>
  <si>
    <t>HSE</t>
  </si>
  <si>
    <t>GEN Energija</t>
  </si>
  <si>
    <t>TETOL1</t>
  </si>
  <si>
    <t>TETOL2</t>
  </si>
  <si>
    <t>TETOL3</t>
  </si>
  <si>
    <t>TETOL4</t>
  </si>
  <si>
    <t>Toplarna Termoelektrarna Ljubljana (TETOL)</t>
  </si>
  <si>
    <t>Hydro Run of River Capacities Drill Down - Installed Capacities in Slovenia</t>
  </si>
  <si>
    <t>Thermal Power</t>
  </si>
  <si>
    <t>Soške Elektrarne Nova Gorica (SENG)</t>
  </si>
  <si>
    <t>Dravske Elektrarne Maribor (DEM)</t>
  </si>
  <si>
    <t>Hidroelektrarne na Spodnji Savi (HESS)</t>
  </si>
  <si>
    <t>Plave I.</t>
  </si>
  <si>
    <t>Plave II.</t>
  </si>
  <si>
    <t>Solkan</t>
  </si>
  <si>
    <t>51% Gen Energija, 49% HSE</t>
  </si>
  <si>
    <t>Dravograd</t>
  </si>
  <si>
    <t>Vuzenica</t>
  </si>
  <si>
    <t>Vuhred</t>
  </si>
  <si>
    <t>Ožbalt</t>
  </si>
  <si>
    <t>Fala</t>
  </si>
  <si>
    <t>Mariborski otok</t>
  </si>
  <si>
    <t>Zlatoličje</t>
  </si>
  <si>
    <t>Formin</t>
  </si>
  <si>
    <t>mHE</t>
  </si>
  <si>
    <t>Srednjesavske Elektrarne</t>
  </si>
  <si>
    <t>Suhadol</t>
  </si>
  <si>
    <t>Trbovlje</t>
  </si>
  <si>
    <t>Renke</t>
  </si>
  <si>
    <t>Ponoviče</t>
  </si>
  <si>
    <t>Kresnice</t>
  </si>
  <si>
    <t>Jevnica</t>
  </si>
  <si>
    <t>Zalog</t>
  </si>
  <si>
    <t>Šentjakob</t>
  </si>
  <si>
    <t>Gameljne</t>
  </si>
  <si>
    <t>Tacen</t>
  </si>
  <si>
    <t>60% HSE, 40% Gen Energija</t>
  </si>
  <si>
    <t>Planned</t>
  </si>
  <si>
    <t>Savske Elektrarne (SEL)</t>
  </si>
  <si>
    <t>Boštanj</t>
  </si>
  <si>
    <t>Arto-Blanca</t>
  </si>
  <si>
    <t>Krško</t>
  </si>
  <si>
    <t>Brežice</t>
  </si>
  <si>
    <t>Mokrice</t>
  </si>
  <si>
    <t>Doblar I.</t>
  </si>
  <si>
    <t>Moste</t>
  </si>
  <si>
    <t>Medvode</t>
  </si>
  <si>
    <t>Mavčiče</t>
  </si>
  <si>
    <t>Vrhovo</t>
  </si>
  <si>
    <t>Thermal Power Decommissions</t>
  </si>
  <si>
    <t>Dobar II.</t>
  </si>
  <si>
    <t>?</t>
  </si>
  <si>
    <t>Source: ENTSO-E (https://transparency.entsoe.eu/generation/r2/installedGenerationCapacityAggregation/show?name=&amp;defaultValue=false&amp;viewType=TABLE&amp;areaType=BZN&amp;atch=false&amp;dateTime.dateTime=01.01.2015+00:00|UTC|YEAR&amp;dateTime.endDateTime=01.01.2021+00:00|UTC|YEAR&amp;area.values=CTY|10YSI-ELES-----O!BZN|10YSI-ELES-----O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19)</t>
  </si>
  <si>
    <t>Additions and Retirements</t>
  </si>
  <si>
    <t>New Commissions</t>
  </si>
  <si>
    <t>Electricity production installed capacities by main fuel groups and operator</t>
  </si>
  <si>
    <t>TEŠ Gas 3</t>
  </si>
  <si>
    <t>TEŠ Gas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</si>
</sst>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dd\.mm\.yy"/>
    <numFmt numFmtId="166" formatCode="#,##0.000"/>
    <numFmt numFmtId="167" formatCode="0.0"/>
  </numFmts>
  <fonts count="26" x14ac:knownFonts="1">
    <font>
      <sz val="11"/>
      <name val="Arial"/>
      <charset val="238"/>
    </font>
    <font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C00000"/>
      <name val="Arial"/>
      <family val="2"/>
      <charset val="238"/>
    </font>
    <font>
      <sz val="11"/>
      <color theme="4" tint="-0.249977111117893"/>
      <name val="Arial"/>
      <family val="2"/>
      <charset val="238"/>
    </font>
    <font>
      <sz val="11"/>
      <color theme="1" tint="0.249977111117893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vertAlign val="subscript"/>
      <sz val="11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theme="4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sz val="11"/>
      <color theme="5" tint="-0.499984740745262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  <font>
      <b/>
      <sz val="11"/>
      <color theme="4" tint="-0.249977111117893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rgb="FFC00000"/>
      <name val="Arial"/>
      <family val="2"/>
      <charset val="238"/>
    </font>
    <font>
      <sz val="11"/>
      <color rgb="FFFF0000"/>
      <name val="Arial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265FF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6" fontId="1" fillId="0" borderId="1" xfId="0" applyNumberFormat="1" applyFont="1" applyFill="1" applyBorder="1" applyAlignment="1"/>
    <xf numFmtId="0" fontId="2" fillId="0" borderId="0" xfId="0" applyFont="1"/>
    <xf numFmtId="0" fontId="4" fillId="0" borderId="0" xfId="0" applyFont="1"/>
    <xf numFmtId="0" fontId="7" fillId="0" borderId="0" xfId="0" applyNumberFormat="1" applyFont="1" applyFill="1" applyBorder="1" applyAlignment="1"/>
    <xf numFmtId="0" fontId="1" fillId="2" borderId="3" xfId="0" applyNumberFormat="1" applyFont="1" applyFill="1" applyBorder="1" applyAlignment="1"/>
    <xf numFmtId="1" fontId="8" fillId="0" borderId="2" xfId="0" applyNumberFormat="1" applyFont="1" applyBorder="1"/>
    <xf numFmtId="0" fontId="4" fillId="0" borderId="0" xfId="0" applyFont="1" applyFill="1" applyBorder="1"/>
    <xf numFmtId="0" fontId="9" fillId="4" borderId="2" xfId="0" applyFont="1" applyFill="1" applyBorder="1"/>
    <xf numFmtId="0" fontId="2" fillId="0" borderId="2" xfId="0" applyFont="1" applyBorder="1" applyAlignment="1">
      <alignment horizontal="center"/>
    </xf>
    <xf numFmtId="1" fontId="8" fillId="0" borderId="0" xfId="0" applyNumberFormat="1" applyFont="1" applyBorder="1"/>
    <xf numFmtId="1" fontId="8" fillId="0" borderId="0" xfId="0" applyNumberFormat="1" applyFont="1" applyFill="1" applyBorder="1"/>
    <xf numFmtId="0" fontId="10" fillId="0" borderId="0" xfId="0" applyFont="1"/>
    <xf numFmtId="0" fontId="12" fillId="0" borderId="0" xfId="0" applyNumberFormat="1" applyFont="1" applyFill="1" applyBorder="1" applyAlignment="1"/>
    <xf numFmtId="0" fontId="3" fillId="2" borderId="3" xfId="0" applyNumberFormat="1" applyFont="1" applyFill="1" applyBorder="1" applyAlignment="1">
      <alignment vertical="center" wrapText="1"/>
    </xf>
    <xf numFmtId="0" fontId="4" fillId="5" borderId="1" xfId="0" applyNumberFormat="1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4" fillId="9" borderId="1" xfId="0" applyNumberFormat="1" applyFont="1" applyFill="1" applyBorder="1" applyAlignment="1">
      <alignment vertical="center" wrapText="1"/>
    </xf>
    <xf numFmtId="0" fontId="4" fillId="8" borderId="1" xfId="0" applyNumberFormat="1" applyFont="1" applyFill="1" applyBorder="1" applyAlignment="1">
      <alignment vertical="center" wrapText="1"/>
    </xf>
    <xf numFmtId="0" fontId="4" fillId="10" borderId="1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11" borderId="2" xfId="0" applyNumberFormat="1" applyFont="1" applyFill="1" applyBorder="1" applyAlignment="1">
      <alignment vertical="center" wrapText="1"/>
    </xf>
    <xf numFmtId="0" fontId="14" fillId="2" borderId="3" xfId="0" applyNumberFormat="1" applyFont="1" applyFill="1" applyBorder="1" applyAlignment="1"/>
    <xf numFmtId="0" fontId="15" fillId="0" borderId="2" xfId="0" applyFont="1" applyBorder="1"/>
    <xf numFmtId="1" fontId="16" fillId="0" borderId="4" xfId="1" applyNumberFormat="1" applyFont="1" applyFill="1" applyBorder="1" applyAlignment="1"/>
    <xf numFmtId="1" fontId="16" fillId="0" borderId="1" xfId="1" applyNumberFormat="1" applyFont="1" applyFill="1" applyBorder="1" applyAlignment="1"/>
    <xf numFmtId="1" fontId="16" fillId="0" borderId="3" xfId="1" applyNumberFormat="1" applyFont="1" applyFill="1" applyBorder="1" applyAlignment="1"/>
    <xf numFmtId="167" fontId="16" fillId="0" borderId="2" xfId="0" applyNumberFormat="1" applyFont="1" applyBorder="1"/>
    <xf numFmtId="1" fontId="16" fillId="0" borderId="5" xfId="1" applyNumberFormat="1" applyFont="1" applyFill="1" applyBorder="1" applyAlignment="1"/>
    <xf numFmtId="1" fontId="16" fillId="7" borderId="2" xfId="1" applyNumberFormat="1" applyFont="1" applyFill="1" applyBorder="1"/>
    <xf numFmtId="167" fontId="16" fillId="5" borderId="2" xfId="0" applyNumberFormat="1" applyFont="1" applyFill="1" applyBorder="1"/>
    <xf numFmtId="1" fontId="15" fillId="0" borderId="2" xfId="0" applyNumberFormat="1" applyFont="1" applyBorder="1"/>
    <xf numFmtId="1" fontId="16" fillId="0" borderId="9" xfId="1" applyNumberFormat="1" applyFont="1" applyFill="1" applyBorder="1" applyAlignment="1"/>
    <xf numFmtId="1" fontId="16" fillId="7" borderId="6" xfId="1" applyNumberFormat="1" applyFont="1" applyFill="1" applyBorder="1"/>
    <xf numFmtId="1" fontId="16" fillId="0" borderId="7" xfId="1" applyNumberFormat="1" applyFont="1" applyFill="1" applyBorder="1" applyAlignment="1"/>
    <xf numFmtId="0" fontId="14" fillId="6" borderId="3" xfId="0" applyNumberFormat="1" applyFont="1" applyFill="1" applyBorder="1" applyAlignment="1"/>
    <xf numFmtId="1" fontId="18" fillId="0" borderId="10" xfId="1" applyNumberFormat="1" applyFont="1" applyBorder="1"/>
    <xf numFmtId="1" fontId="18" fillId="0" borderId="2" xfId="1" applyNumberFormat="1" applyFont="1" applyBorder="1"/>
    <xf numFmtId="1" fontId="19" fillId="0" borderId="2" xfId="1" applyNumberFormat="1" applyFont="1" applyBorder="1"/>
    <xf numFmtId="1" fontId="16" fillId="6" borderId="2" xfId="1" applyNumberFormat="1" applyFont="1" applyFill="1" applyBorder="1"/>
    <xf numFmtId="1" fontId="19" fillId="0" borderId="8" xfId="1" applyNumberFormat="1" applyFont="1" applyBorder="1"/>
    <xf numFmtId="167" fontId="16" fillId="6" borderId="2" xfId="0" applyNumberFormat="1" applyFont="1" applyFill="1" applyBorder="1"/>
    <xf numFmtId="1" fontId="16" fillId="0" borderId="0" xfId="0" applyNumberFormat="1" applyFont="1"/>
    <xf numFmtId="0" fontId="16" fillId="0" borderId="0" xfId="0" applyFont="1"/>
    <xf numFmtId="0" fontId="2" fillId="0" borderId="6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/>
    <xf numFmtId="0" fontId="1" fillId="2" borderId="7" xfId="0" applyNumberFormat="1" applyFont="1" applyFill="1" applyBorder="1" applyAlignment="1"/>
    <xf numFmtId="0" fontId="1" fillId="6" borderId="2" xfId="0" applyNumberFormat="1" applyFont="1" applyFill="1" applyBorder="1" applyAlignment="1"/>
    <xf numFmtId="0" fontId="0" fillId="13" borderId="0" xfId="0" applyFill="1"/>
    <xf numFmtId="0" fontId="4" fillId="13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13" borderId="0" xfId="0" applyFont="1" applyFill="1" applyAlignment="1">
      <alignment horizontal="right" wrapText="1"/>
    </xf>
    <xf numFmtId="0" fontId="20" fillId="12" borderId="1" xfId="0" applyNumberFormat="1" applyFont="1" applyFill="1" applyBorder="1" applyAlignment="1">
      <alignment vertical="center" wrapText="1"/>
    </xf>
    <xf numFmtId="0" fontId="4" fillId="9" borderId="2" xfId="0" applyFont="1" applyFill="1" applyBorder="1"/>
    <xf numFmtId="0" fontId="0" fillId="8" borderId="2" xfId="0" applyFill="1" applyBorder="1"/>
    <xf numFmtId="0" fontId="2" fillId="8" borderId="2" xfId="0" applyFont="1" applyFill="1" applyBorder="1"/>
    <xf numFmtId="0" fontId="2" fillId="8" borderId="2" xfId="0" quotePrefix="1" applyFont="1" applyFill="1" applyBorder="1"/>
    <xf numFmtId="0" fontId="4" fillId="17" borderId="2" xfId="0" applyFont="1" applyFill="1" applyBorder="1"/>
    <xf numFmtId="0" fontId="4" fillId="15" borderId="2" xfId="0" applyFont="1" applyFill="1" applyBorder="1" applyAlignment="1">
      <alignment horizontal="center" vertical="center"/>
    </xf>
    <xf numFmtId="0" fontId="0" fillId="14" borderId="2" xfId="0" applyFill="1" applyBorder="1"/>
    <xf numFmtId="0" fontId="20" fillId="12" borderId="7" xfId="0" applyNumberFormat="1" applyFont="1" applyFill="1" applyBorder="1" applyAlignment="1">
      <alignment vertical="center" wrapText="1"/>
    </xf>
    <xf numFmtId="0" fontId="4" fillId="13" borderId="2" xfId="0" applyFont="1" applyFill="1" applyBorder="1" applyAlignment="1">
      <alignment horizontal="right" wrapText="1"/>
    </xf>
    <xf numFmtId="0" fontId="4" fillId="18" borderId="2" xfId="0" applyFont="1" applyFill="1" applyBorder="1"/>
    <xf numFmtId="1" fontId="8" fillId="0" borderId="13" xfId="0" applyNumberFormat="1" applyFont="1" applyBorder="1"/>
    <xf numFmtId="1" fontId="8" fillId="0" borderId="14" xfId="0" applyNumberFormat="1" applyFont="1" applyBorder="1"/>
    <xf numFmtId="0" fontId="0" fillId="0" borderId="14" xfId="0" applyBorder="1"/>
    <xf numFmtId="0" fontId="0" fillId="0" borderId="15" xfId="0" applyBorder="1"/>
    <xf numFmtId="1" fontId="8" fillId="0" borderId="16" xfId="0" applyNumberFormat="1" applyFont="1" applyBorder="1"/>
    <xf numFmtId="0" fontId="0" fillId="0" borderId="0" xfId="0" applyBorder="1"/>
    <xf numFmtId="0" fontId="0" fillId="0" borderId="17" xfId="0" applyBorder="1"/>
    <xf numFmtId="1" fontId="8" fillId="0" borderId="18" xfId="0" applyNumberFormat="1" applyFont="1" applyBorder="1"/>
    <xf numFmtId="1" fontId="8" fillId="0" borderId="19" xfId="0" applyNumberFormat="1" applyFont="1" applyBorder="1"/>
    <xf numFmtId="1" fontId="8" fillId="0" borderId="19" xfId="0" applyNumberFormat="1" applyFont="1" applyFill="1" applyBorder="1"/>
    <xf numFmtId="0" fontId="0" fillId="0" borderId="19" xfId="0" applyBorder="1"/>
    <xf numFmtId="0" fontId="0" fillId="0" borderId="20" xfId="0" applyBorder="1"/>
    <xf numFmtId="0" fontId="4" fillId="16" borderId="2" xfId="0" applyFont="1" applyFill="1" applyBorder="1"/>
    <xf numFmtId="0" fontId="0" fillId="0" borderId="0" xfId="0" applyFill="1" applyBorder="1"/>
    <xf numFmtId="0" fontId="4" fillId="15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1" fontId="0" fillId="0" borderId="2" xfId="0" applyNumberFormat="1" applyBorder="1"/>
    <xf numFmtId="1" fontId="16" fillId="0" borderId="0" xfId="1" applyNumberFormat="1" applyFont="1" applyFill="1" applyBorder="1" applyAlignment="1"/>
    <xf numFmtId="0" fontId="4" fillId="16" borderId="2" xfId="0" applyFont="1" applyFill="1" applyBorder="1" applyAlignment="1">
      <alignment wrapText="1"/>
    </xf>
    <xf numFmtId="0" fontId="4" fillId="16" borderId="2" xfId="0" applyFont="1" applyFill="1" applyBorder="1" applyAlignment="1">
      <alignment vertical="center" wrapText="1"/>
    </xf>
    <xf numFmtId="0" fontId="0" fillId="0" borderId="2" xfId="0" applyBorder="1"/>
    <xf numFmtId="0" fontId="2" fillId="4" borderId="2" xfId="0" applyFont="1" applyFill="1" applyBorder="1"/>
    <xf numFmtId="0" fontId="2" fillId="4" borderId="2" xfId="0" quotePrefix="1" applyFont="1" applyFill="1" applyBorder="1"/>
    <xf numFmtId="0" fontId="4" fillId="9" borderId="10" xfId="0" applyFont="1" applyFill="1" applyBorder="1"/>
    <xf numFmtId="0" fontId="0" fillId="8" borderId="10" xfId="0" applyFill="1" applyBorder="1"/>
    <xf numFmtId="0" fontId="2" fillId="8" borderId="10" xfId="0" quotePrefix="1" applyFont="1" applyFill="1" applyBorder="1"/>
    <xf numFmtId="0" fontId="4" fillId="16" borderId="21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right"/>
    </xf>
    <xf numFmtId="0" fontId="4" fillId="4" borderId="15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4" fillId="4" borderId="20" xfId="0" applyFont="1" applyFill="1" applyBorder="1" applyAlignment="1">
      <alignment horizontal="right"/>
    </xf>
    <xf numFmtId="1" fontId="4" fillId="13" borderId="2" xfId="0" applyNumberFormat="1" applyFont="1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0" borderId="0" xfId="0" applyAlignment="1">
      <alignment wrapText="1"/>
    </xf>
    <xf numFmtId="0" fontId="4" fillId="13" borderId="6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0" xfId="0" applyFont="1" applyBorder="1"/>
    <xf numFmtId="1" fontId="0" fillId="0" borderId="16" xfId="0" applyNumberFormat="1" applyBorder="1"/>
    <xf numFmtId="1" fontId="0" fillId="0" borderId="0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21" fillId="0" borderId="2" xfId="0" applyNumberFormat="1" applyFont="1" applyBorder="1"/>
    <xf numFmtId="1" fontId="21" fillId="0" borderId="13" xfId="0" applyNumberFormat="1" applyFont="1" applyBorder="1"/>
    <xf numFmtId="1" fontId="21" fillId="0" borderId="16" xfId="0" applyNumberFormat="1" applyFont="1" applyBorder="1"/>
    <xf numFmtId="1" fontId="21" fillId="0" borderId="18" xfId="0" applyNumberFormat="1" applyFont="1" applyBorder="1"/>
    <xf numFmtId="1" fontId="2" fillId="0" borderId="13" xfId="0" applyNumberFormat="1" applyFont="1" applyBorder="1"/>
    <xf numFmtId="1" fontId="2" fillId="0" borderId="14" xfId="0" applyNumberFormat="1" applyFont="1" applyBorder="1"/>
    <xf numFmtId="0" fontId="2" fillId="0" borderId="15" xfId="0" applyFont="1" applyBorder="1"/>
    <xf numFmtId="0" fontId="2" fillId="0" borderId="13" xfId="0" applyFont="1" applyBorder="1"/>
    <xf numFmtId="1" fontId="2" fillId="0" borderId="15" xfId="0" applyNumberFormat="1" applyFont="1" applyBorder="1"/>
    <xf numFmtId="1" fontId="2" fillId="0" borderId="16" xfId="0" applyNumberFormat="1" applyFont="1" applyBorder="1"/>
    <xf numFmtId="1" fontId="2" fillId="0" borderId="0" xfId="0" applyNumberFormat="1" applyFont="1" applyBorder="1"/>
    <xf numFmtId="0" fontId="2" fillId="0" borderId="17" xfId="0" applyFont="1" applyBorder="1"/>
    <xf numFmtId="0" fontId="2" fillId="0" borderId="16" xfId="0" applyFont="1" applyBorder="1"/>
    <xf numFmtId="1" fontId="2" fillId="0" borderId="17" xfId="0" applyNumberFormat="1" applyFont="1" applyBorder="1"/>
    <xf numFmtId="1" fontId="2" fillId="0" borderId="18" xfId="0" applyNumberFormat="1" applyFont="1" applyBorder="1"/>
    <xf numFmtId="1" fontId="2" fillId="0" borderId="19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1" fontId="2" fillId="0" borderId="20" xfId="0" applyNumberFormat="1" applyFont="1" applyBorder="1"/>
    <xf numFmtId="0" fontId="4" fillId="9" borderId="22" xfId="0" applyNumberFormat="1" applyFont="1" applyFill="1" applyBorder="1" applyAlignment="1">
      <alignment vertical="center" wrapText="1"/>
    </xf>
    <xf numFmtId="0" fontId="4" fillId="8" borderId="22" xfId="0" applyNumberFormat="1" applyFont="1" applyFill="1" applyBorder="1" applyAlignment="1">
      <alignment vertical="center" wrapText="1"/>
    </xf>
    <xf numFmtId="0" fontId="4" fillId="16" borderId="11" xfId="0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 wrapText="1"/>
    </xf>
    <xf numFmtId="0" fontId="20" fillId="12" borderId="22" xfId="0" applyNumberFormat="1" applyFont="1" applyFill="1" applyBorder="1" applyAlignment="1">
      <alignment vertical="center" wrapText="1"/>
    </xf>
    <xf numFmtId="1" fontId="16" fillId="0" borderId="13" xfId="1" applyNumberFormat="1" applyFont="1" applyFill="1" applyBorder="1" applyAlignment="1"/>
    <xf numFmtId="1" fontId="16" fillId="0" borderId="14" xfId="1" applyNumberFormat="1" applyFont="1" applyFill="1" applyBorder="1" applyAlignment="1"/>
    <xf numFmtId="1" fontId="14" fillId="0" borderId="0" xfId="0" applyNumberFormat="1" applyFont="1"/>
    <xf numFmtId="0" fontId="3" fillId="2" borderId="7" xfId="0" applyNumberFormat="1" applyFont="1" applyFill="1" applyBorder="1" applyAlignment="1"/>
    <xf numFmtId="0" fontId="17" fillId="2" borderId="2" xfId="0" applyNumberFormat="1" applyFont="1" applyFill="1" applyBorder="1" applyAlignment="1"/>
    <xf numFmtId="0" fontId="17" fillId="6" borderId="2" xfId="0" applyNumberFormat="1" applyFont="1" applyFill="1" applyBorder="1" applyAlignment="1"/>
    <xf numFmtId="0" fontId="2" fillId="0" borderId="2" xfId="0" applyFont="1" applyFill="1" applyBorder="1"/>
    <xf numFmtId="0" fontId="0" fillId="0" borderId="0" xfId="0" quotePrefix="1"/>
    <xf numFmtId="1" fontId="16" fillId="0" borderId="6" xfId="1" applyNumberFormat="1" applyFont="1" applyFill="1" applyBorder="1" applyAlignment="1"/>
    <xf numFmtId="1" fontId="16" fillId="0" borderId="11" xfId="1" applyNumberFormat="1" applyFont="1" applyFill="1" applyBorder="1" applyAlignment="1"/>
    <xf numFmtId="1" fontId="16" fillId="0" borderId="21" xfId="1" applyNumberFormat="1" applyFont="1" applyFill="1" applyBorder="1" applyAlignment="1"/>
    <xf numFmtId="0" fontId="22" fillId="0" borderId="0" xfId="0" applyNumberFormat="1" applyFont="1" applyFill="1" applyBorder="1" applyAlignment="1"/>
    <xf numFmtId="0" fontId="10" fillId="0" borderId="0" xfId="0" applyFont="1" applyBorder="1"/>
    <xf numFmtId="1" fontId="23" fillId="0" borderId="11" xfId="1" applyNumberFormat="1" applyFont="1" applyFill="1" applyBorder="1" applyAlignment="1"/>
    <xf numFmtId="1" fontId="10" fillId="0" borderId="0" xfId="0" applyNumberFormat="1" applyFont="1" applyBorder="1"/>
    <xf numFmtId="1" fontId="24" fillId="0" borderId="0" xfId="0" applyNumberFormat="1" applyFont="1" applyBorder="1"/>
    <xf numFmtId="0" fontId="4" fillId="0" borderId="12" xfId="0" applyFont="1" applyBorder="1" applyAlignment="1">
      <alignment horizontal="center"/>
    </xf>
    <xf numFmtId="0" fontId="25" fillId="0" borderId="0" xfId="0" applyFont="1" applyBorder="1"/>
    <xf numFmtId="0" fontId="25" fillId="0" borderId="19" xfId="0" applyFont="1" applyBorder="1"/>
    <xf numFmtId="0" fontId="4" fillId="0" borderId="8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/>
    </xf>
    <xf numFmtId="0" fontId="4" fillId="16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0" xfId="0" applyFont="1"/>
  </cellXfs>
  <cellStyles count="2">
    <cellStyle name="Navadno" xfId="0" builtinId="0"/>
    <cellStyle name="Vejica" xfId="1" builtinId="3"/>
  </cellStyles>
  <dxfs count="0"/>
  <tableStyles count="0" defaultTableStyle="TableStyleMedium2" defaultPivotStyle="PivotStyleLight16"/>
  <colors>
    <mruColors>
      <color rgb="FF996633"/>
      <color rgb="FFF0EA00"/>
      <color rgb="FF663300"/>
      <color rgb="FFB265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Installed</a:t>
            </a:r>
            <a:r>
              <a:rPr lang="sl-SI" baseline="0"/>
              <a:t> Capacity by Energy Sources - Slovenia - 1990-2040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794949880850556E-2"/>
          <c:y val="6.0271782026220896E-2"/>
          <c:w val="0.91076915511543832"/>
          <c:h val="0.85990252218842733"/>
        </c:manualLayout>
      </c:layout>
      <c:lineChart>
        <c:grouping val="standard"/>
        <c:varyColors val="0"/>
        <c:ser>
          <c:idx val="0"/>
          <c:order val="0"/>
          <c:tx>
            <c:strRef>
              <c:f>InstalledCapacities!$B$4</c:f>
              <c:strCache>
                <c:ptCount val="1"/>
                <c:pt idx="0">
                  <c:v>Total [MW]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InstalledCapacities!$B$5:$B$55</c:f>
              <c:numCache>
                <c:formatCode>General</c:formatCode>
                <c:ptCount val="51"/>
                <c:pt idx="0">
                  <c:v>2420</c:v>
                </c:pt>
                <c:pt idx="1">
                  <c:v>2420</c:v>
                </c:pt>
                <c:pt idx="2">
                  <c:v>2420</c:v>
                </c:pt>
                <c:pt idx="3">
                  <c:v>2370</c:v>
                </c:pt>
                <c:pt idx="4">
                  <c:v>2412</c:v>
                </c:pt>
                <c:pt idx="5">
                  <c:v>2407</c:v>
                </c:pt>
                <c:pt idx="6">
                  <c:v>2384</c:v>
                </c:pt>
                <c:pt idx="7">
                  <c:v>2384</c:v>
                </c:pt>
                <c:pt idx="8">
                  <c:v>2460</c:v>
                </c:pt>
                <c:pt idx="9">
                  <c:v>2465</c:v>
                </c:pt>
                <c:pt idx="10">
                  <c:v>2428</c:v>
                </c:pt>
                <c:pt idx="11">
                  <c:v>2691</c:v>
                </c:pt>
                <c:pt idx="12">
                  <c:v>2757</c:v>
                </c:pt>
                <c:pt idx="13">
                  <c:v>2784</c:v>
                </c:pt>
                <c:pt idx="14">
                  <c:v>2782</c:v>
                </c:pt>
                <c:pt idx="15">
                  <c:v>2810</c:v>
                </c:pt>
                <c:pt idx="16">
                  <c:v>2858</c:v>
                </c:pt>
                <c:pt idx="17">
                  <c:v>2861</c:v>
                </c:pt>
                <c:pt idx="18">
                  <c:v>2814</c:v>
                </c:pt>
                <c:pt idx="19">
                  <c:v>2866</c:v>
                </c:pt>
                <c:pt idx="20">
                  <c:v>3019</c:v>
                </c:pt>
                <c:pt idx="21">
                  <c:v>3093</c:v>
                </c:pt>
                <c:pt idx="22">
                  <c:v>3198</c:v>
                </c:pt>
                <c:pt idx="23">
                  <c:v>3274</c:v>
                </c:pt>
                <c:pt idx="24" formatCode="0">
                  <c:v>3286</c:v>
                </c:pt>
                <c:pt idx="25" formatCode="0">
                  <c:v>3193</c:v>
                </c:pt>
                <c:pt idx="26" formatCode="0">
                  <c:v>3377</c:v>
                </c:pt>
                <c:pt idx="27" formatCode="0">
                  <c:v>3457.6729999999998</c:v>
                </c:pt>
                <c:pt idx="28" formatCode="0">
                  <c:v>3644.4319999999998</c:v>
                </c:pt>
                <c:pt idx="29" formatCode="0">
                  <c:v>3657.2570000000001</c:v>
                </c:pt>
                <c:pt idx="30" formatCode="0">
                  <c:v>3753.94</c:v>
                </c:pt>
                <c:pt idx="31" formatCode="0">
                  <c:v>3776.94</c:v>
                </c:pt>
                <c:pt idx="32" formatCode="0">
                  <c:v>3866.36</c:v>
                </c:pt>
                <c:pt idx="33" formatCode="0">
                  <c:v>3917.4704000000002</c:v>
                </c:pt>
                <c:pt idx="34" formatCode="0">
                  <c:v>3973.2740480000002</c:v>
                </c:pt>
                <c:pt idx="35" formatCode="0">
                  <c:v>4034.3341337600004</c:v>
                </c:pt>
                <c:pt idx="36" formatCode="0">
                  <c:v>4099.6314298112002</c:v>
                </c:pt>
                <c:pt idx="37" formatCode="0">
                  <c:v>3872.0749013885443</c:v>
                </c:pt>
                <c:pt idx="38" formatCode="0">
                  <c:v>4354.6886645551695</c:v>
                </c:pt>
                <c:pt idx="39" formatCode="0">
                  <c:v>4447.6267155517908</c:v>
                </c:pt>
                <c:pt idx="40" formatCode="0">
                  <c:v>4623.1895643555054</c:v>
                </c:pt>
                <c:pt idx="41" formatCode="0">
                  <c:v>4740.8430214562904</c:v>
                </c:pt>
                <c:pt idx="42" formatCode="0">
                  <c:v>4873.23941981589</c:v>
                </c:pt>
                <c:pt idx="43" formatCode="0">
                  <c:v>4422.2415913463665</c:v>
                </c:pt>
                <c:pt idx="44" formatCode="0">
                  <c:v>4589.9499596333862</c:v>
                </c:pt>
                <c:pt idx="45" formatCode="0">
                  <c:v>6378.7331587136678</c:v>
                </c:pt>
                <c:pt idx="46" formatCode="0">
                  <c:v>6591.2626422722224</c:v>
                </c:pt>
                <c:pt idx="47" formatCode="0">
                  <c:v>6830.5518095347425</c:v>
                </c:pt>
                <c:pt idx="48" formatCode="0">
                  <c:v>7100.0002443972426</c:v>
                </c:pt>
                <c:pt idx="49" formatCode="0">
                  <c:v>7403.4437441009923</c:v>
                </c:pt>
                <c:pt idx="50" formatCode="0">
                  <c:v>7745.2109043256041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A8-42DF-A9FD-737E2D075934}"/>
            </c:ext>
          </c:extLst>
        </c:ser>
        <c:ser>
          <c:idx val="1"/>
          <c:order val="1"/>
          <c:tx>
            <c:strRef>
              <c:f>InstalledCapacities!$C$4</c:f>
              <c:strCache>
                <c:ptCount val="1"/>
                <c:pt idx="0">
                  <c:v>Thermal Power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InstalledCapacities!$C$5:$C$55</c:f>
              <c:numCache>
                <c:formatCode>0</c:formatCode>
                <c:ptCount val="51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1010</c:v>
                </c:pt>
                <c:pt idx="4">
                  <c:v>1020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1019</c:v>
                </c:pt>
                <c:pt idx="11">
                  <c:v>1238</c:v>
                </c:pt>
                <c:pt idx="12">
                  <c:v>1257</c:v>
                </c:pt>
                <c:pt idx="13">
                  <c:v>1260</c:v>
                </c:pt>
                <c:pt idx="14">
                  <c:v>1257</c:v>
                </c:pt>
                <c:pt idx="15">
                  <c:v>1279</c:v>
                </c:pt>
                <c:pt idx="16">
                  <c:v>1287</c:v>
                </c:pt>
                <c:pt idx="17">
                  <c:v>1289</c:v>
                </c:pt>
                <c:pt idx="18">
                  <c:v>1234</c:v>
                </c:pt>
                <c:pt idx="19">
                  <c:v>1242</c:v>
                </c:pt>
                <c:pt idx="20">
                  <c:v>1204</c:v>
                </c:pt>
                <c:pt idx="21">
                  <c:v>1213</c:v>
                </c:pt>
                <c:pt idx="22">
                  <c:v>1227</c:v>
                </c:pt>
                <c:pt idx="23">
                  <c:v>1214</c:v>
                </c:pt>
                <c:pt idx="24">
                  <c:v>1192</c:v>
                </c:pt>
                <c:pt idx="25">
                  <c:v>1086</c:v>
                </c:pt>
                <c:pt idx="26">
                  <c:v>1272</c:v>
                </c:pt>
                <c:pt idx="27">
                  <c:v>1285.7739999999999</c:v>
                </c:pt>
                <c:pt idx="28">
                  <c:v>1467.4780000000001</c:v>
                </c:pt>
                <c:pt idx="29">
                  <c:v>1467.816</c:v>
                </c:pt>
                <c:pt idx="30">
                  <c:v>1571</c:v>
                </c:pt>
                <c:pt idx="31">
                  <c:v>1571</c:v>
                </c:pt>
                <c:pt idx="32">
                  <c:v>1585</c:v>
                </c:pt>
                <c:pt idx="33">
                  <c:v>1585</c:v>
                </c:pt>
                <c:pt idx="34">
                  <c:v>1585</c:v>
                </c:pt>
                <c:pt idx="35">
                  <c:v>1585</c:v>
                </c:pt>
                <c:pt idx="36">
                  <c:v>1585</c:v>
                </c:pt>
                <c:pt idx="37">
                  <c:v>1240</c:v>
                </c:pt>
                <c:pt idx="38">
                  <c:v>1640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1040</c:v>
                </c:pt>
                <c:pt idx="44">
                  <c:v>1040</c:v>
                </c:pt>
                <c:pt idx="45">
                  <c:v>1640</c:v>
                </c:pt>
                <c:pt idx="46">
                  <c:v>1640</c:v>
                </c:pt>
                <c:pt idx="47">
                  <c:v>1640</c:v>
                </c:pt>
                <c:pt idx="48">
                  <c:v>1640</c:v>
                </c:pt>
                <c:pt idx="49">
                  <c:v>1640</c:v>
                </c:pt>
                <c:pt idx="50">
                  <c:v>1640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A8-42DF-A9FD-737E2D075934}"/>
            </c:ext>
          </c:extLst>
        </c:ser>
        <c:ser>
          <c:idx val="2"/>
          <c:order val="2"/>
          <c:tx>
            <c:strRef>
              <c:f>InstalledCapacities!$D$4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InstalledCapacities!$D$5:$D$55</c:f>
              <c:numCache>
                <c:formatCode>0</c:formatCode>
                <c:ptCount val="51"/>
                <c:pt idx="0">
                  <c:v>728</c:v>
                </c:pt>
                <c:pt idx="1">
                  <c:v>728</c:v>
                </c:pt>
                <c:pt idx="2">
                  <c:v>728</c:v>
                </c:pt>
                <c:pt idx="3">
                  <c:v>728</c:v>
                </c:pt>
                <c:pt idx="4">
                  <c:v>728</c:v>
                </c:pt>
                <c:pt idx="5">
                  <c:v>730</c:v>
                </c:pt>
                <c:pt idx="6">
                  <c:v>707</c:v>
                </c:pt>
                <c:pt idx="7">
                  <c:v>707</c:v>
                </c:pt>
                <c:pt idx="8">
                  <c:v>783</c:v>
                </c:pt>
                <c:pt idx="9">
                  <c:v>788</c:v>
                </c:pt>
                <c:pt idx="10">
                  <c:v>753</c:v>
                </c:pt>
                <c:pt idx="11">
                  <c:v>797</c:v>
                </c:pt>
                <c:pt idx="12">
                  <c:v>844</c:v>
                </c:pt>
                <c:pt idx="13">
                  <c:v>868</c:v>
                </c:pt>
                <c:pt idx="14">
                  <c:v>869</c:v>
                </c:pt>
                <c:pt idx="15">
                  <c:v>875</c:v>
                </c:pt>
                <c:pt idx="16">
                  <c:v>905</c:v>
                </c:pt>
                <c:pt idx="17">
                  <c:v>906</c:v>
                </c:pt>
                <c:pt idx="18">
                  <c:v>913</c:v>
                </c:pt>
                <c:pt idx="19">
                  <c:v>954</c:v>
                </c:pt>
                <c:pt idx="20">
                  <c:v>958</c:v>
                </c:pt>
                <c:pt idx="21">
                  <c:v>957</c:v>
                </c:pt>
                <c:pt idx="22">
                  <c:v>958</c:v>
                </c:pt>
                <c:pt idx="23">
                  <c:v>1003</c:v>
                </c:pt>
                <c:pt idx="24">
                  <c:v>1000</c:v>
                </c:pt>
                <c:pt idx="25">
                  <c:v>999</c:v>
                </c:pt>
                <c:pt idx="26">
                  <c:v>997</c:v>
                </c:pt>
                <c:pt idx="27">
                  <c:v>1050.9259999999999</c:v>
                </c:pt>
                <c:pt idx="28">
                  <c:v>1047.7159999999999</c:v>
                </c:pt>
                <c:pt idx="29">
                  <c:v>1050.0899999999999</c:v>
                </c:pt>
                <c:pt idx="30">
                  <c:v>1025.94</c:v>
                </c:pt>
                <c:pt idx="31">
                  <c:v>1025.94</c:v>
                </c:pt>
                <c:pt idx="32">
                  <c:v>1054.44</c:v>
                </c:pt>
                <c:pt idx="33">
                  <c:v>1054.44</c:v>
                </c:pt>
                <c:pt idx="34">
                  <c:v>1054.44</c:v>
                </c:pt>
                <c:pt idx="35">
                  <c:v>1054.44</c:v>
                </c:pt>
                <c:pt idx="36">
                  <c:v>1054.44</c:v>
                </c:pt>
                <c:pt idx="37">
                  <c:v>1098.44</c:v>
                </c:pt>
                <c:pt idx="38">
                  <c:v>1098.44</c:v>
                </c:pt>
                <c:pt idx="39">
                  <c:v>1098.44</c:v>
                </c:pt>
                <c:pt idx="40">
                  <c:v>1169.44</c:v>
                </c:pt>
                <c:pt idx="41">
                  <c:v>1169.44</c:v>
                </c:pt>
                <c:pt idx="42">
                  <c:v>1169.44</c:v>
                </c:pt>
                <c:pt idx="43">
                  <c:v>1169.44</c:v>
                </c:pt>
                <c:pt idx="44">
                  <c:v>1169.44</c:v>
                </c:pt>
                <c:pt idx="45">
                  <c:v>1169.44</c:v>
                </c:pt>
                <c:pt idx="46">
                  <c:v>1169.44</c:v>
                </c:pt>
                <c:pt idx="47">
                  <c:v>1169.44</c:v>
                </c:pt>
                <c:pt idx="48">
                  <c:v>1169.44</c:v>
                </c:pt>
                <c:pt idx="49">
                  <c:v>1169.44</c:v>
                </c:pt>
                <c:pt idx="50">
                  <c:v>1169.44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A8-42DF-A9FD-737E2D075934}"/>
            </c:ext>
          </c:extLst>
        </c:ser>
        <c:ser>
          <c:idx val="4"/>
          <c:order val="3"/>
          <c:tx>
            <c:strRef>
              <c:f>InstalledCapacities!$F$4</c:f>
              <c:strCache>
                <c:ptCount val="1"/>
                <c:pt idx="0">
                  <c:v>Pumped hydro 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InstalledCapacities!$F$5:$F$55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A8-42DF-A9FD-737E2D075934}"/>
            </c:ext>
          </c:extLst>
        </c:ser>
        <c:ser>
          <c:idx val="6"/>
          <c:order val="4"/>
          <c:tx>
            <c:strRef>
              <c:f>InstalledCapacities!$H$4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InstalledCapacities!$H$5:$H$55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4.9729999999999999</c:v>
                </c:pt>
                <c:pt idx="28">
                  <c:v>5.2380000000000004</c:v>
                </c:pt>
                <c:pt idx="29">
                  <c:v>5.351</c:v>
                </c:pt>
                <c:pt idx="30">
                  <c:v>13</c:v>
                </c:pt>
                <c:pt idx="31">
                  <c:v>21</c:v>
                </c:pt>
                <c:pt idx="32">
                  <c:v>33</c:v>
                </c:pt>
                <c:pt idx="33">
                  <c:v>45</c:v>
                </c:pt>
                <c:pt idx="34">
                  <c:v>57</c:v>
                </c:pt>
                <c:pt idx="35">
                  <c:v>69</c:v>
                </c:pt>
                <c:pt idx="36">
                  <c:v>79.349999999999994</c:v>
                </c:pt>
                <c:pt idx="37">
                  <c:v>91.252499999999984</c:v>
                </c:pt>
                <c:pt idx="38">
                  <c:v>104.94037499999997</c:v>
                </c:pt>
                <c:pt idx="39">
                  <c:v>120.68143124999996</c:v>
                </c:pt>
                <c:pt idx="40">
                  <c:v>138.78364593749995</c:v>
                </c:pt>
                <c:pt idx="41">
                  <c:v>159.60119282812494</c:v>
                </c:pt>
                <c:pt idx="42">
                  <c:v>183.54137175234365</c:v>
                </c:pt>
                <c:pt idx="43">
                  <c:v>211.07257751519518</c:v>
                </c:pt>
                <c:pt idx="44">
                  <c:v>242.73346414247445</c:v>
                </c:pt>
                <c:pt idx="45">
                  <c:v>279.14348376384561</c:v>
                </c:pt>
                <c:pt idx="46">
                  <c:v>321.01500632842243</c:v>
                </c:pt>
                <c:pt idx="47">
                  <c:v>369.16725727768579</c:v>
                </c:pt>
                <c:pt idx="48">
                  <c:v>424.54234586933865</c:v>
                </c:pt>
                <c:pt idx="49">
                  <c:v>488.22369774973942</c:v>
                </c:pt>
                <c:pt idx="50">
                  <c:v>561.45725241220032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8A8-42DF-A9FD-737E2D075934}"/>
            </c:ext>
          </c:extLst>
        </c:ser>
        <c:ser>
          <c:idx val="8"/>
          <c:order val="5"/>
          <c:tx>
            <c:strRef>
              <c:f>InstalledCapacities!$J$4</c:f>
              <c:strCache>
                <c:ptCount val="1"/>
                <c:pt idx="0">
                  <c:v>Solar photovoltaic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InstalledCapacities!$J$5:$J$55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11</c:v>
                </c:pt>
                <c:pt idx="21">
                  <c:v>55</c:v>
                </c:pt>
                <c:pt idx="22">
                  <c:v>145</c:v>
                </c:pt>
                <c:pt idx="23">
                  <c:v>185</c:v>
                </c:pt>
                <c:pt idx="24">
                  <c:v>222</c:v>
                </c:pt>
                <c:pt idx="25">
                  <c:v>235</c:v>
                </c:pt>
                <c:pt idx="26">
                  <c:v>235</c:v>
                </c:pt>
                <c:pt idx="27">
                  <c:v>248</c:v>
                </c:pt>
                <c:pt idx="28">
                  <c:v>256</c:v>
                </c:pt>
                <c:pt idx="29">
                  <c:v>266</c:v>
                </c:pt>
                <c:pt idx="30">
                  <c:v>276</c:v>
                </c:pt>
                <c:pt idx="31">
                  <c:v>291</c:v>
                </c:pt>
                <c:pt idx="32">
                  <c:v>325.92</c:v>
                </c:pt>
                <c:pt idx="33">
                  <c:v>365.03040000000004</c:v>
                </c:pt>
                <c:pt idx="34">
                  <c:v>408.83404800000011</c:v>
                </c:pt>
                <c:pt idx="35">
                  <c:v>457.89413376000016</c:v>
                </c:pt>
                <c:pt idx="36">
                  <c:v>512.84142981120021</c:v>
                </c:pt>
                <c:pt idx="37">
                  <c:v>574.38240138854428</c:v>
                </c:pt>
                <c:pt idx="38">
                  <c:v>643.30828955516961</c:v>
                </c:pt>
                <c:pt idx="39">
                  <c:v>720.50528430179008</c:v>
                </c:pt>
                <c:pt idx="40">
                  <c:v>806.965918418005</c:v>
                </c:pt>
                <c:pt idx="41">
                  <c:v>903.80182862816571</c:v>
                </c:pt>
                <c:pt idx="42">
                  <c:v>1012.2580480635457</c:v>
                </c:pt>
                <c:pt idx="43">
                  <c:v>1133.7290138311714</c:v>
                </c:pt>
                <c:pt idx="44">
                  <c:v>1269.7764954909121</c:v>
                </c:pt>
                <c:pt idx="45">
                  <c:v>1422.1496749498217</c:v>
                </c:pt>
                <c:pt idx="46">
                  <c:v>1592.8076359438005</c:v>
                </c:pt>
                <c:pt idx="47">
                  <c:v>1783.9445522570568</c:v>
                </c:pt>
                <c:pt idx="48">
                  <c:v>1998.0178985279038</c:v>
                </c:pt>
                <c:pt idx="49">
                  <c:v>2237.7800463512526</c:v>
                </c:pt>
                <c:pt idx="50">
                  <c:v>2506.3136519134032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8A8-42DF-A9FD-737E2D075934}"/>
            </c:ext>
          </c:extLst>
        </c:ser>
        <c:ser>
          <c:idx val="10"/>
          <c:order val="6"/>
          <c:tx>
            <c:strRef>
              <c:f>InstalledCapacities!$L$4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InstalledCapacities!$L$5:$L$55</c:f>
              <c:numCache>
                <c:formatCode>0</c:formatCode>
                <c:ptCount val="51"/>
                <c:pt idx="0">
                  <c:v>632</c:v>
                </c:pt>
                <c:pt idx="1">
                  <c:v>632</c:v>
                </c:pt>
                <c:pt idx="2">
                  <c:v>632</c:v>
                </c:pt>
                <c:pt idx="3">
                  <c:v>632</c:v>
                </c:pt>
                <c:pt idx="4">
                  <c:v>664</c:v>
                </c:pt>
                <c:pt idx="5">
                  <c:v>664</c:v>
                </c:pt>
                <c:pt idx="6">
                  <c:v>664</c:v>
                </c:pt>
                <c:pt idx="7">
                  <c:v>664</c:v>
                </c:pt>
                <c:pt idx="8">
                  <c:v>664</c:v>
                </c:pt>
                <c:pt idx="9">
                  <c:v>664</c:v>
                </c:pt>
                <c:pt idx="10">
                  <c:v>656</c:v>
                </c:pt>
                <c:pt idx="11">
                  <c:v>656</c:v>
                </c:pt>
                <c:pt idx="12">
                  <c:v>656</c:v>
                </c:pt>
                <c:pt idx="13">
                  <c:v>656</c:v>
                </c:pt>
                <c:pt idx="14">
                  <c:v>656</c:v>
                </c:pt>
                <c:pt idx="15">
                  <c:v>656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688</c:v>
                </c:pt>
                <c:pt idx="22">
                  <c:v>688</c:v>
                </c:pt>
                <c:pt idx="23">
                  <c:v>688</c:v>
                </c:pt>
                <c:pt idx="24">
                  <c:v>688</c:v>
                </c:pt>
                <c:pt idx="25">
                  <c:v>688</c:v>
                </c:pt>
                <c:pt idx="26">
                  <c:v>688</c:v>
                </c:pt>
                <c:pt idx="27">
                  <c:v>688</c:v>
                </c:pt>
                <c:pt idx="28">
                  <c:v>688</c:v>
                </c:pt>
                <c:pt idx="29">
                  <c:v>688</c:v>
                </c:pt>
                <c:pt idx="30">
                  <c:v>688</c:v>
                </c:pt>
                <c:pt idx="31">
                  <c:v>688</c:v>
                </c:pt>
                <c:pt idx="32">
                  <c:v>688</c:v>
                </c:pt>
                <c:pt idx="33">
                  <c:v>688</c:v>
                </c:pt>
                <c:pt idx="34">
                  <c:v>688</c:v>
                </c:pt>
                <c:pt idx="35">
                  <c:v>688</c:v>
                </c:pt>
                <c:pt idx="36">
                  <c:v>688</c:v>
                </c:pt>
                <c:pt idx="37">
                  <c:v>688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8A8-42DF-A9FD-737E2D07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85664"/>
        <c:axId val="178150144"/>
      </c:lineChart>
      <c:catAx>
        <c:axId val="2255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8150144"/>
        <c:crosses val="autoZero"/>
        <c:auto val="1"/>
        <c:lblAlgn val="ctr"/>
        <c:lblOffset val="100"/>
        <c:noMultiLvlLbl val="0"/>
      </c:catAx>
      <c:valAx>
        <c:axId val="1781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Installed Capacity [MW]</a:t>
                </a:r>
              </a:p>
            </c:rich>
          </c:tx>
          <c:layout>
            <c:manualLayout>
              <c:xMode val="edge"/>
              <c:yMode val="edge"/>
              <c:x val="1.5850813639737467E-3"/>
              <c:y val="0.28843885540665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58566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legendEntry>
      <c:layout>
        <c:manualLayout>
          <c:xMode val="edge"/>
          <c:yMode val="edge"/>
          <c:x val="7.5757541186754526E-2"/>
          <c:y val="0.10378371075937746"/>
          <c:w val="0.89999992394419326"/>
          <c:h val="9.152487225421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Electricity Installed Capacities - Additions and Retirements - Slovenia 2007-2030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571943384672228E-2"/>
          <c:y val="1.57034695088622E-2"/>
          <c:w val="0.91331858905239027"/>
          <c:h val="0.951495628557509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InstalledCapacities!$P$4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InstalledCapacities!$P$22:$P$45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-2.7000000000000135E-2</c:v>
                </c:pt>
                <c:pt idx="11">
                  <c:v>0.26500000000000057</c:v>
                </c:pt>
                <c:pt idx="12">
                  <c:v>0.11299999999999955</c:v>
                </c:pt>
                <c:pt idx="13">
                  <c:v>7.649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10.349999999999994</c:v>
                </c:pt>
                <c:pt idx="20">
                  <c:v>11.902499999999989</c:v>
                </c:pt>
                <c:pt idx="21">
                  <c:v>13.687874999999991</c:v>
                </c:pt>
                <c:pt idx="22">
                  <c:v>15.741056249999986</c:v>
                </c:pt>
                <c:pt idx="23">
                  <c:v>18.102214687499995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B9-4CDB-AC3A-CDBC2479FF4C}"/>
            </c:ext>
          </c:extLst>
        </c:ser>
        <c:ser>
          <c:idx val="1"/>
          <c:order val="1"/>
          <c:tx>
            <c:strRef>
              <c:f>InstalledCapacities!$Q$4</c:f>
              <c:strCache>
                <c:ptCount val="1"/>
                <c:pt idx="0">
                  <c:v>Solar photovoltaic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InstalledCapacities!$Q$22:$Q$45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44</c:v>
                </c:pt>
                <c:pt idx="5">
                  <c:v>90</c:v>
                </c:pt>
                <c:pt idx="6">
                  <c:v>40</c:v>
                </c:pt>
                <c:pt idx="7">
                  <c:v>37</c:v>
                </c:pt>
                <c:pt idx="8">
                  <c:v>13</c:v>
                </c:pt>
                <c:pt idx="9">
                  <c:v>0</c:v>
                </c:pt>
                <c:pt idx="10">
                  <c:v>13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34.920000000000016</c:v>
                </c:pt>
                <c:pt idx="16">
                  <c:v>39.110400000000027</c:v>
                </c:pt>
                <c:pt idx="17">
                  <c:v>43.803648000000067</c:v>
                </c:pt>
                <c:pt idx="18">
                  <c:v>49.06008576000005</c:v>
                </c:pt>
                <c:pt idx="19">
                  <c:v>54.947296051200055</c:v>
                </c:pt>
                <c:pt idx="20">
                  <c:v>61.540971577344067</c:v>
                </c:pt>
                <c:pt idx="21">
                  <c:v>68.925888166625327</c:v>
                </c:pt>
                <c:pt idx="22">
                  <c:v>77.196994746620476</c:v>
                </c:pt>
                <c:pt idx="23">
                  <c:v>86.460634116214919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B9-4CDB-AC3A-CDBC2479FF4C}"/>
            </c:ext>
          </c:extLst>
        </c:ser>
        <c:ser>
          <c:idx val="2"/>
          <c:order val="2"/>
          <c:tx>
            <c:strRef>
              <c:f>InstalledCapacities!$R$4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InstalledCapacities!$R$22:$R$45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39.120000000000005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39.120000000000005</c:v>
                </c:pt>
                <c:pt idx="8">
                  <c:v>0</c:v>
                </c:pt>
                <c:pt idx="9">
                  <c:v>0</c:v>
                </c:pt>
                <c:pt idx="10">
                  <c:v>45.300000000000068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B9-4CDB-AC3A-CDBC2479FF4C}"/>
            </c:ext>
          </c:extLst>
        </c:ser>
        <c:ser>
          <c:idx val="3"/>
          <c:order val="3"/>
          <c:tx>
            <c:strRef>
              <c:f>InstalledCapacities!$S$4</c:f>
              <c:strCache>
                <c:ptCount val="1"/>
                <c:pt idx="0">
                  <c:v>Pumped hydro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InstalledCapacities!$S$22:$S$45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B9-4CDB-AC3A-CDBC2479FF4C}"/>
            </c:ext>
          </c:extLst>
        </c:ser>
        <c:ser>
          <c:idx val="4"/>
          <c:order val="4"/>
          <c:tx>
            <c:strRef>
              <c:f>InstalledCapacities!$U$4</c:f>
              <c:strCache>
                <c:ptCount val="1"/>
                <c:pt idx="0">
                  <c:v>Thermal Power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InstalledCapacities!$U$22:$U$45</c:f>
              <c:numCache>
                <c:formatCode>General</c:formatCode>
                <c:ptCount val="24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</c:v>
                </c:pt>
                <c:pt idx="10">
                  <c:v>0</c:v>
                </c:pt>
                <c:pt idx="11">
                  <c:v>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B9-4CDB-AC3A-CDBC2479FF4C}"/>
            </c:ext>
          </c:extLst>
        </c:ser>
        <c:ser>
          <c:idx val="5"/>
          <c:order val="5"/>
          <c:tx>
            <c:strRef>
              <c:f>InstalledCapacities!$V$4</c:f>
              <c:strCache>
                <c:ptCount val="1"/>
                <c:pt idx="0">
                  <c:v>Thermal Power Decommissions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InstalledCapacities!$V$22:$V$45</c:f>
              <c:numCache>
                <c:formatCode>0</c:formatCode>
                <c:ptCount val="24"/>
                <c:pt idx="0">
                  <c:v>0</c:v>
                </c:pt>
                <c:pt idx="1">
                  <c:v>-30</c:v>
                </c:pt>
                <c:pt idx="2">
                  <c:v>0</c:v>
                </c:pt>
                <c:pt idx="3">
                  <c:v>-30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-200</c:v>
                </c:pt>
                <c:pt idx="8">
                  <c:v>0</c:v>
                </c:pt>
                <c:pt idx="9">
                  <c:v>-275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EB9-4CDB-AC3A-CDBC2479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5586688"/>
        <c:axId val="227750400"/>
      </c:barChart>
      <c:catAx>
        <c:axId val="22558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>
            <c:manualLayout>
              <c:xMode val="edge"/>
              <c:yMode val="edge"/>
              <c:x val="0.93765059779578908"/>
              <c:y val="0.910468274286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750400"/>
        <c:crosses val="autoZero"/>
        <c:auto val="1"/>
        <c:lblAlgn val="ctr"/>
        <c:lblOffset val="200"/>
        <c:noMultiLvlLbl val="0"/>
      </c:catAx>
      <c:valAx>
        <c:axId val="227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Electricity</a:t>
                </a:r>
                <a:r>
                  <a:rPr lang="sl-SI" baseline="0"/>
                  <a:t> </a:t>
                </a:r>
                <a:r>
                  <a:rPr lang="sl-SI"/>
                  <a:t>Capacity</a:t>
                </a:r>
                <a:r>
                  <a:rPr lang="sl-SI" baseline="0"/>
                  <a:t> [MW]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586688"/>
        <c:crosses val="autoZero"/>
        <c:crossBetween val="between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442929197429055"/>
          <c:y val="8.079041659500244E-2"/>
          <c:w val="0.7358886587065776"/>
          <c:h val="0.11295331935168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SI Electricity Consumption [TWh] 1990-2040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363350028481205E-2"/>
          <c:y val="0.10848120472456506"/>
          <c:w val="0.89377625736163469"/>
          <c:h val="0.763888346028936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InstalledCapacities!$N$5:$N$55</c:f>
              <c:numCache>
                <c:formatCode>0.0</c:formatCode>
                <c:ptCount val="51"/>
                <c:pt idx="0">
                  <c:v>9.1999999999999993</c:v>
                </c:pt>
                <c:pt idx="1">
                  <c:v>8.8999999999999986</c:v>
                </c:pt>
                <c:pt idx="2">
                  <c:v>8.5</c:v>
                </c:pt>
                <c:pt idx="3">
                  <c:v>8.5</c:v>
                </c:pt>
                <c:pt idx="4">
                  <c:v>9.1999999999999993</c:v>
                </c:pt>
                <c:pt idx="5">
                  <c:v>9.3999999999999986</c:v>
                </c:pt>
                <c:pt idx="6">
                  <c:v>9.5</c:v>
                </c:pt>
                <c:pt idx="7">
                  <c:v>9.9</c:v>
                </c:pt>
                <c:pt idx="8">
                  <c:v>10.1</c:v>
                </c:pt>
                <c:pt idx="9">
                  <c:v>10.399999999999999</c:v>
                </c:pt>
                <c:pt idx="10">
                  <c:v>10.5</c:v>
                </c:pt>
                <c:pt idx="11">
                  <c:v>11</c:v>
                </c:pt>
                <c:pt idx="12">
                  <c:v>11.7</c:v>
                </c:pt>
                <c:pt idx="13">
                  <c:v>12.099999999999998</c:v>
                </c:pt>
                <c:pt idx="14">
                  <c:v>12.6</c:v>
                </c:pt>
                <c:pt idx="15">
                  <c:v>12.799999999999999</c:v>
                </c:pt>
                <c:pt idx="16">
                  <c:v>13.2</c:v>
                </c:pt>
                <c:pt idx="17">
                  <c:v>13.299999999999999</c:v>
                </c:pt>
                <c:pt idx="18">
                  <c:v>12.799999999999999</c:v>
                </c:pt>
                <c:pt idx="19">
                  <c:v>11.299999999999999</c:v>
                </c:pt>
                <c:pt idx="20">
                  <c:v>11.999999999999998</c:v>
                </c:pt>
                <c:pt idx="21">
                  <c:v>12.2</c:v>
                </c:pt>
                <c:pt idx="22">
                  <c:v>12.6</c:v>
                </c:pt>
                <c:pt idx="23">
                  <c:v>12.7</c:v>
                </c:pt>
                <c:pt idx="24">
                  <c:v>13.3</c:v>
                </c:pt>
                <c:pt idx="25">
                  <c:v>13.6</c:v>
                </c:pt>
                <c:pt idx="26">
                  <c:v>13.8</c:v>
                </c:pt>
                <c:pt idx="27">
                  <c:v>14.1</c:v>
                </c:pt>
                <c:pt idx="28">
                  <c:v>14.4</c:v>
                </c:pt>
                <c:pt idx="29">
                  <c:v>14.2</c:v>
                </c:pt>
                <c:pt idx="30">
                  <c:v>13.5</c:v>
                </c:pt>
                <c:pt idx="31">
                  <c:v>14.3</c:v>
                </c:pt>
                <c:pt idx="32">
                  <c:v>14.6</c:v>
                </c:pt>
                <c:pt idx="33">
                  <c:v>14.8</c:v>
                </c:pt>
                <c:pt idx="34">
                  <c:v>15</c:v>
                </c:pt>
                <c:pt idx="35">
                  <c:v>15.1</c:v>
                </c:pt>
                <c:pt idx="36">
                  <c:v>15.1</c:v>
                </c:pt>
                <c:pt idx="37">
                  <c:v>15.3718</c:v>
                </c:pt>
                <c:pt idx="38">
                  <c:v>15.6484924</c:v>
                </c:pt>
                <c:pt idx="39">
                  <c:v>15.930165263200001</c:v>
                </c:pt>
                <c:pt idx="40">
                  <c:v>16.216908237937602</c:v>
                </c:pt>
                <c:pt idx="41">
                  <c:v>16.508812586220479</c:v>
                </c:pt>
                <c:pt idx="42">
                  <c:v>16.805971212772448</c:v>
                </c:pt>
                <c:pt idx="43">
                  <c:v>17.108478694602354</c:v>
                </c:pt>
                <c:pt idx="44">
                  <c:v>17.416431311105196</c:v>
                </c:pt>
                <c:pt idx="45">
                  <c:v>17.729927074705088</c:v>
                </c:pt>
                <c:pt idx="46">
                  <c:v>18.049065762049779</c:v>
                </c:pt>
                <c:pt idx="47">
                  <c:v>18.373948945766674</c:v>
                </c:pt>
                <c:pt idx="48">
                  <c:v>18.704680026790474</c:v>
                </c:pt>
                <c:pt idx="49">
                  <c:v>19.041364267272701</c:v>
                </c:pt>
                <c:pt idx="50">
                  <c:v>19.384108824083611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67-402C-992B-F07851C7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40000"/>
        <c:axId val="227751552"/>
      </c:lineChart>
      <c:catAx>
        <c:axId val="2278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751552"/>
        <c:crosses val="autoZero"/>
        <c:auto val="1"/>
        <c:lblAlgn val="ctr"/>
        <c:lblOffset val="100"/>
        <c:noMultiLvlLbl val="0"/>
      </c:catAx>
      <c:valAx>
        <c:axId val="227751552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Consumption</a:t>
                </a:r>
                <a:r>
                  <a:rPr lang="sl-SI" baseline="0"/>
                  <a:t> [TWh]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84000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Internal</a:t>
            </a:r>
            <a:r>
              <a:rPr lang="sl-SI" baseline="0"/>
              <a:t> data vs. Eurostat</a:t>
            </a:r>
            <a:endParaRPr lang="sl-S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00414035235599E-2"/>
          <c:y val="2.5428331875182269E-2"/>
          <c:w val="0.89739695616760407"/>
          <c:h val="0.73880395158938461"/>
        </c:manualLayout>
      </c:layout>
      <c:lineChart>
        <c:grouping val="standard"/>
        <c:varyColors val="0"/>
        <c:ser>
          <c:idx val="0"/>
          <c:order val="0"/>
          <c:tx>
            <c:strRef>
              <c:f>ThermalUnits!$B$9</c:f>
              <c:strCache>
                <c:ptCount val="1"/>
                <c:pt idx="0">
                  <c:v>Combustible fuels [Eurostat]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ThermalUnits!$A$10:$A$60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ThermalUnits!$B$10:$B$60</c:f>
              <c:numCache>
                <c:formatCode>0</c:formatCode>
                <c:ptCount val="51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1010</c:v>
                </c:pt>
                <c:pt idx="4">
                  <c:v>1020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1019</c:v>
                </c:pt>
                <c:pt idx="11">
                  <c:v>1238</c:v>
                </c:pt>
                <c:pt idx="12">
                  <c:v>1257</c:v>
                </c:pt>
                <c:pt idx="13">
                  <c:v>1260</c:v>
                </c:pt>
                <c:pt idx="14">
                  <c:v>1257</c:v>
                </c:pt>
                <c:pt idx="15">
                  <c:v>1279</c:v>
                </c:pt>
                <c:pt idx="16">
                  <c:v>1287</c:v>
                </c:pt>
                <c:pt idx="17">
                  <c:v>1289</c:v>
                </c:pt>
                <c:pt idx="18">
                  <c:v>1234</c:v>
                </c:pt>
                <c:pt idx="19">
                  <c:v>1242</c:v>
                </c:pt>
                <c:pt idx="20">
                  <c:v>1204</c:v>
                </c:pt>
                <c:pt idx="21">
                  <c:v>1213</c:v>
                </c:pt>
                <c:pt idx="22">
                  <c:v>1227</c:v>
                </c:pt>
                <c:pt idx="23">
                  <c:v>1214</c:v>
                </c:pt>
                <c:pt idx="24">
                  <c:v>1192</c:v>
                </c:pt>
                <c:pt idx="25">
                  <c:v>1086</c:v>
                </c:pt>
                <c:pt idx="26">
                  <c:v>1272</c:v>
                </c:pt>
                <c:pt idx="27">
                  <c:v>1285.7739999999999</c:v>
                </c:pt>
                <c:pt idx="28">
                  <c:v>1467.4780000000001</c:v>
                </c:pt>
                <c:pt idx="29">
                  <c:v>1467.816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9A-46AF-A1F7-8E05D9C5747B}"/>
            </c:ext>
          </c:extLst>
        </c:ser>
        <c:ser>
          <c:idx val="1"/>
          <c:order val="1"/>
          <c:tx>
            <c:strRef>
              <c:f>ThermalUnits!$C$9</c:f>
              <c:strCache>
                <c:ptCount val="1"/>
                <c:pt idx="0">
                  <c:v>Installed Capacity 2021 [MW]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ThermalUnits!$A$10:$A$60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ThermalUnits!$C$10:$C$60</c:f>
              <c:numCache>
                <c:formatCode>0</c:formatCode>
                <c:ptCount val="51"/>
                <c:pt idx="0">
                  <c:v>1141</c:v>
                </c:pt>
                <c:pt idx="1">
                  <c:v>1141</c:v>
                </c:pt>
                <c:pt idx="2">
                  <c:v>1141</c:v>
                </c:pt>
                <c:pt idx="3">
                  <c:v>1141</c:v>
                </c:pt>
                <c:pt idx="4">
                  <c:v>1141</c:v>
                </c:pt>
                <c:pt idx="5">
                  <c:v>1141</c:v>
                </c:pt>
                <c:pt idx="6">
                  <c:v>1141</c:v>
                </c:pt>
                <c:pt idx="7">
                  <c:v>1141</c:v>
                </c:pt>
                <c:pt idx="8">
                  <c:v>1141</c:v>
                </c:pt>
                <c:pt idx="9">
                  <c:v>1141</c:v>
                </c:pt>
                <c:pt idx="10">
                  <c:v>1369</c:v>
                </c:pt>
                <c:pt idx="11">
                  <c:v>1369</c:v>
                </c:pt>
                <c:pt idx="12">
                  <c:v>1369</c:v>
                </c:pt>
                <c:pt idx="13">
                  <c:v>1369</c:v>
                </c:pt>
                <c:pt idx="14">
                  <c:v>1369</c:v>
                </c:pt>
                <c:pt idx="15">
                  <c:v>1369</c:v>
                </c:pt>
                <c:pt idx="16">
                  <c:v>1369</c:v>
                </c:pt>
                <c:pt idx="17">
                  <c:v>1369</c:v>
                </c:pt>
                <c:pt idx="18">
                  <c:v>1423</c:v>
                </c:pt>
                <c:pt idx="19">
                  <c:v>1423</c:v>
                </c:pt>
                <c:pt idx="20">
                  <c:v>1393</c:v>
                </c:pt>
                <c:pt idx="21">
                  <c:v>1393</c:v>
                </c:pt>
                <c:pt idx="22">
                  <c:v>1393</c:v>
                </c:pt>
                <c:pt idx="23">
                  <c:v>1393</c:v>
                </c:pt>
                <c:pt idx="24">
                  <c:v>1193</c:v>
                </c:pt>
                <c:pt idx="25">
                  <c:v>1193</c:v>
                </c:pt>
                <c:pt idx="26">
                  <c:v>1518</c:v>
                </c:pt>
                <c:pt idx="27">
                  <c:v>1518</c:v>
                </c:pt>
                <c:pt idx="28">
                  <c:v>1571</c:v>
                </c:pt>
                <c:pt idx="29">
                  <c:v>1571</c:v>
                </c:pt>
                <c:pt idx="30">
                  <c:v>1571</c:v>
                </c:pt>
                <c:pt idx="31">
                  <c:v>1571</c:v>
                </c:pt>
                <c:pt idx="32">
                  <c:v>1585</c:v>
                </c:pt>
                <c:pt idx="33">
                  <c:v>1585</c:v>
                </c:pt>
                <c:pt idx="34">
                  <c:v>1585</c:v>
                </c:pt>
                <c:pt idx="35">
                  <c:v>1585</c:v>
                </c:pt>
                <c:pt idx="36">
                  <c:v>1585</c:v>
                </c:pt>
                <c:pt idx="37">
                  <c:v>1240</c:v>
                </c:pt>
                <c:pt idx="38">
                  <c:v>1640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1040</c:v>
                </c:pt>
                <c:pt idx="44">
                  <c:v>1040</c:v>
                </c:pt>
                <c:pt idx="45">
                  <c:v>1640</c:v>
                </c:pt>
                <c:pt idx="46">
                  <c:v>1640</c:v>
                </c:pt>
                <c:pt idx="47">
                  <c:v>1640</c:v>
                </c:pt>
                <c:pt idx="48">
                  <c:v>1640</c:v>
                </c:pt>
                <c:pt idx="49">
                  <c:v>1640</c:v>
                </c:pt>
                <c:pt idx="50">
                  <c:v>1640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9A-46AF-A1F7-8E05D9C5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41024"/>
        <c:axId val="227749248"/>
      </c:lineChart>
      <c:catAx>
        <c:axId val="2278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749248"/>
        <c:crosses val="autoZero"/>
        <c:auto val="1"/>
        <c:lblAlgn val="ctr"/>
        <c:lblOffset val="100"/>
        <c:noMultiLvlLbl val="0"/>
      </c:catAx>
      <c:valAx>
        <c:axId val="227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8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Internal data vs.</a:t>
            </a:r>
            <a:r>
              <a:rPr lang="sl-SI" baseline="0"/>
              <a:t> Eurostat</a:t>
            </a:r>
            <a:endParaRPr lang="sl-S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414989052116754E-2"/>
          <c:y val="2.5428331875182269E-2"/>
          <c:w val="0.88352517264289765"/>
          <c:h val="0.72954469233012542"/>
        </c:manualLayout>
      </c:layout>
      <c:lineChart>
        <c:grouping val="standard"/>
        <c:varyColors val="0"/>
        <c:ser>
          <c:idx val="0"/>
          <c:order val="0"/>
          <c:tx>
            <c:strRef>
              <c:f>HydroUnits!$B$9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HydroUnits!$A$10:$A$60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HydroUnits!$B$10:$B$60</c:f>
              <c:numCache>
                <c:formatCode>0</c:formatCode>
                <c:ptCount val="51"/>
                <c:pt idx="0">
                  <c:v>728</c:v>
                </c:pt>
                <c:pt idx="1">
                  <c:v>728</c:v>
                </c:pt>
                <c:pt idx="2">
                  <c:v>728</c:v>
                </c:pt>
                <c:pt idx="3">
                  <c:v>728</c:v>
                </c:pt>
                <c:pt idx="4">
                  <c:v>728</c:v>
                </c:pt>
                <c:pt idx="5">
                  <c:v>730</c:v>
                </c:pt>
                <c:pt idx="6">
                  <c:v>707</c:v>
                </c:pt>
                <c:pt idx="7">
                  <c:v>707</c:v>
                </c:pt>
                <c:pt idx="8">
                  <c:v>783</c:v>
                </c:pt>
                <c:pt idx="9">
                  <c:v>788</c:v>
                </c:pt>
                <c:pt idx="10">
                  <c:v>753</c:v>
                </c:pt>
                <c:pt idx="11">
                  <c:v>797</c:v>
                </c:pt>
                <c:pt idx="12">
                  <c:v>844</c:v>
                </c:pt>
                <c:pt idx="13">
                  <c:v>868</c:v>
                </c:pt>
                <c:pt idx="14">
                  <c:v>869</c:v>
                </c:pt>
                <c:pt idx="15">
                  <c:v>875</c:v>
                </c:pt>
                <c:pt idx="16">
                  <c:v>905</c:v>
                </c:pt>
                <c:pt idx="17">
                  <c:v>906</c:v>
                </c:pt>
                <c:pt idx="18">
                  <c:v>913</c:v>
                </c:pt>
                <c:pt idx="19">
                  <c:v>954</c:v>
                </c:pt>
                <c:pt idx="20">
                  <c:v>958</c:v>
                </c:pt>
                <c:pt idx="21">
                  <c:v>957</c:v>
                </c:pt>
                <c:pt idx="22">
                  <c:v>958</c:v>
                </c:pt>
                <c:pt idx="23">
                  <c:v>1003</c:v>
                </c:pt>
                <c:pt idx="24">
                  <c:v>1000</c:v>
                </c:pt>
                <c:pt idx="25">
                  <c:v>999</c:v>
                </c:pt>
                <c:pt idx="26">
                  <c:v>997</c:v>
                </c:pt>
                <c:pt idx="27">
                  <c:v>1050.9259999999999</c:v>
                </c:pt>
                <c:pt idx="28">
                  <c:v>1047.7159999999999</c:v>
                </c:pt>
                <c:pt idx="29">
                  <c:v>1050.0899999999999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8A-48AF-ABDB-4C24BF148F50}"/>
            </c:ext>
          </c:extLst>
        </c:ser>
        <c:ser>
          <c:idx val="1"/>
          <c:order val="1"/>
          <c:tx>
            <c:strRef>
              <c:f>HydroUnits!$C$9</c:f>
              <c:strCache>
                <c:ptCount val="1"/>
                <c:pt idx="0">
                  <c:v>Installed Capacity 2021 [MW]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HydroUnits!$A$10:$A$60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HydroUnits!$C$10:$C$60</c:f>
              <c:numCache>
                <c:formatCode>0</c:formatCode>
                <c:ptCount val="51"/>
                <c:pt idx="0">
                  <c:v>781</c:v>
                </c:pt>
                <c:pt idx="1">
                  <c:v>815</c:v>
                </c:pt>
                <c:pt idx="2">
                  <c:v>815</c:v>
                </c:pt>
                <c:pt idx="3">
                  <c:v>815</c:v>
                </c:pt>
                <c:pt idx="4">
                  <c:v>815</c:v>
                </c:pt>
                <c:pt idx="5">
                  <c:v>815</c:v>
                </c:pt>
                <c:pt idx="6">
                  <c:v>815</c:v>
                </c:pt>
                <c:pt idx="7">
                  <c:v>815</c:v>
                </c:pt>
                <c:pt idx="8">
                  <c:v>815</c:v>
                </c:pt>
                <c:pt idx="9">
                  <c:v>815</c:v>
                </c:pt>
                <c:pt idx="10">
                  <c:v>815</c:v>
                </c:pt>
                <c:pt idx="11">
                  <c:v>815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902.4</c:v>
                </c:pt>
                <c:pt idx="17">
                  <c:v>902.4</c:v>
                </c:pt>
                <c:pt idx="18">
                  <c:v>902.4</c:v>
                </c:pt>
                <c:pt idx="19">
                  <c:v>941.52</c:v>
                </c:pt>
                <c:pt idx="20">
                  <c:v>941.52</c:v>
                </c:pt>
                <c:pt idx="21">
                  <c:v>941.52</c:v>
                </c:pt>
                <c:pt idx="22">
                  <c:v>941.52</c:v>
                </c:pt>
                <c:pt idx="23">
                  <c:v>941.52</c:v>
                </c:pt>
                <c:pt idx="24">
                  <c:v>980.64</c:v>
                </c:pt>
                <c:pt idx="25">
                  <c:v>980.64</c:v>
                </c:pt>
                <c:pt idx="26">
                  <c:v>980.64</c:v>
                </c:pt>
                <c:pt idx="27">
                  <c:v>1025.94</c:v>
                </c:pt>
                <c:pt idx="28">
                  <c:v>1025.94</c:v>
                </c:pt>
                <c:pt idx="29">
                  <c:v>1025.94</c:v>
                </c:pt>
                <c:pt idx="30">
                  <c:v>1025.94</c:v>
                </c:pt>
                <c:pt idx="31">
                  <c:v>1025.94</c:v>
                </c:pt>
                <c:pt idx="32">
                  <c:v>1054.44</c:v>
                </c:pt>
                <c:pt idx="33">
                  <c:v>1054.44</c:v>
                </c:pt>
                <c:pt idx="34">
                  <c:v>1054.44</c:v>
                </c:pt>
                <c:pt idx="35">
                  <c:v>1054.44</c:v>
                </c:pt>
                <c:pt idx="36">
                  <c:v>1054.44</c:v>
                </c:pt>
                <c:pt idx="37">
                  <c:v>1098.44</c:v>
                </c:pt>
                <c:pt idx="38">
                  <c:v>1098.44</c:v>
                </c:pt>
                <c:pt idx="39">
                  <c:v>1098.44</c:v>
                </c:pt>
                <c:pt idx="40">
                  <c:v>1169.44</c:v>
                </c:pt>
                <c:pt idx="41">
                  <c:v>1169.44</c:v>
                </c:pt>
                <c:pt idx="42">
                  <c:v>1169.44</c:v>
                </c:pt>
                <c:pt idx="43">
                  <c:v>1169.44</c:v>
                </c:pt>
                <c:pt idx="44">
                  <c:v>1169.44</c:v>
                </c:pt>
                <c:pt idx="45">
                  <c:v>1169.44</c:v>
                </c:pt>
                <c:pt idx="46">
                  <c:v>1169.44</c:v>
                </c:pt>
                <c:pt idx="47">
                  <c:v>1169.44</c:v>
                </c:pt>
                <c:pt idx="48">
                  <c:v>1169.44</c:v>
                </c:pt>
                <c:pt idx="49">
                  <c:v>1169.44</c:v>
                </c:pt>
                <c:pt idx="50">
                  <c:v>1169.44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8A-48AF-ABDB-4C24BF14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42560"/>
        <c:axId val="228081664"/>
      </c:lineChart>
      <c:catAx>
        <c:axId val="2278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081664"/>
        <c:crosses val="autoZero"/>
        <c:auto val="1"/>
        <c:lblAlgn val="ctr"/>
        <c:lblOffset val="100"/>
        <c:noMultiLvlLbl val="0"/>
      </c:catAx>
      <c:valAx>
        <c:axId val="2280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8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CO2 Emissions from Enegy Sources</a:t>
            </a:r>
            <a:r>
              <a:rPr lang="sl-SI" baseline="0"/>
              <a:t> (Electricity &amp; Heat Production) - Slovenia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39207790292377"/>
          <c:y val="1.9636755908269281E-2"/>
          <c:w val="0.8665270208964585"/>
          <c:h val="0.86159261114099817"/>
        </c:manualLayout>
      </c:layout>
      <c:lineChart>
        <c:grouping val="standard"/>
        <c:varyColors val="0"/>
        <c:ser>
          <c:idx val="0"/>
          <c:order val="0"/>
          <c:tx>
            <c:strRef>
              <c:f>EnergyEmissions!$B$5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EnergyEmissions!$A$7:$A$36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EnergyEmissions!$B$7:$B$36</c:f>
              <c:numCache>
                <c:formatCode>0</c:formatCode>
                <c:ptCount val="30"/>
                <c:pt idx="0">
                  <c:v>6374.8903949221603</c:v>
                </c:pt>
                <c:pt idx="1">
                  <c:v>5431.4139097729403</c:v>
                </c:pt>
                <c:pt idx="2">
                  <c:v>5964.5732943409303</c:v>
                </c:pt>
                <c:pt idx="3">
                  <c:v>5754.2530316192497</c:v>
                </c:pt>
                <c:pt idx="4">
                  <c:v>5536.8620359220604</c:v>
                </c:pt>
                <c:pt idx="5">
                  <c:v>5725.0760092215496</c:v>
                </c:pt>
                <c:pt idx="6">
                  <c:v>5327.36425061301</c:v>
                </c:pt>
                <c:pt idx="7">
                  <c:v>5749.2655113103801</c:v>
                </c:pt>
                <c:pt idx="8">
                  <c:v>5988.4070458937804</c:v>
                </c:pt>
                <c:pt idx="9">
                  <c:v>5289.1409859898204</c:v>
                </c:pt>
                <c:pt idx="10">
                  <c:v>5594.4370928947301</c:v>
                </c:pt>
                <c:pt idx="11">
                  <c:v>6311.7785352461096</c:v>
                </c:pt>
                <c:pt idx="12">
                  <c:v>6564.3211145749501</c:v>
                </c:pt>
                <c:pt idx="13">
                  <c:v>6289.3752588584002</c:v>
                </c:pt>
                <c:pt idx="14">
                  <c:v>6421.86849991294</c:v>
                </c:pt>
                <c:pt idx="15">
                  <c:v>6448.1982335223602</c:v>
                </c:pt>
                <c:pt idx="16">
                  <c:v>6504.6605356432601</c:v>
                </c:pt>
                <c:pt idx="17">
                  <c:v>6725.7470249878097</c:v>
                </c:pt>
                <c:pt idx="18">
                  <c:v>6498.6806460415801</c:v>
                </c:pt>
                <c:pt idx="19">
                  <c:v>6222.8668852839</c:v>
                </c:pt>
                <c:pt idx="20">
                  <c:v>6356.2439272032698</c:v>
                </c:pt>
                <c:pt idx="21">
                  <c:v>6376.10070819255</c:v>
                </c:pt>
                <c:pt idx="22">
                  <c:v>6066.8780471714899</c:v>
                </c:pt>
                <c:pt idx="23">
                  <c:v>5785.8845618101104</c:v>
                </c:pt>
                <c:pt idx="24">
                  <c:v>4460.0768441487799</c:v>
                </c:pt>
                <c:pt idx="25">
                  <c:v>4573.4821168794297</c:v>
                </c:pt>
                <c:pt idx="26">
                  <c:v>4942.3316672327901</c:v>
                </c:pt>
                <c:pt idx="27">
                  <c:v>4929.9359059769004</c:v>
                </c:pt>
                <c:pt idx="28">
                  <c:v>4816.2349767169599</c:v>
                </c:pt>
                <c:pt idx="29">
                  <c:v>4583.4853357197098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AA-4677-A048-BB9E5E2E4DF3}"/>
            </c:ext>
          </c:extLst>
        </c:ser>
        <c:ser>
          <c:idx val="1"/>
          <c:order val="1"/>
          <c:tx>
            <c:strRef>
              <c:f>EnergyEmissions!$Q$5</c:f>
              <c:strCache>
                <c:ptCount val="1"/>
                <c:pt idx="0">
                  <c:v>Total all individual sources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EnergyEmissions!$A$7:$A$36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EnergyEmissions!$Q$7:$Q$36</c:f>
              <c:numCache>
                <c:formatCode>General</c:formatCode>
                <c:ptCount val="30"/>
                <c:pt idx="15">
                  <c:v>6335</c:v>
                </c:pt>
                <c:pt idx="16">
                  <c:v>6382</c:v>
                </c:pt>
                <c:pt idx="17">
                  <c:v>6631</c:v>
                </c:pt>
                <c:pt idx="18">
                  <c:v>6445</c:v>
                </c:pt>
                <c:pt idx="19">
                  <c:v>6148</c:v>
                </c:pt>
                <c:pt idx="20">
                  <c:v>6251</c:v>
                </c:pt>
                <c:pt idx="21">
                  <c:v>6267</c:v>
                </c:pt>
                <c:pt idx="22">
                  <c:v>5973</c:v>
                </c:pt>
                <c:pt idx="23">
                  <c:v>5665</c:v>
                </c:pt>
                <c:pt idx="24">
                  <c:v>4351</c:v>
                </c:pt>
                <c:pt idx="25">
                  <c:v>4445</c:v>
                </c:pt>
                <c:pt idx="26">
                  <c:v>4817</c:v>
                </c:pt>
                <c:pt idx="27">
                  <c:v>4788</c:v>
                </c:pt>
                <c:pt idx="28">
                  <c:v>4645</c:v>
                </c:pt>
                <c:pt idx="29">
                  <c:v>4422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AA-4677-A048-BB9E5E2E4DF3}"/>
            </c:ext>
          </c:extLst>
        </c:ser>
        <c:ser>
          <c:idx val="2"/>
          <c:order val="2"/>
          <c:tx>
            <c:strRef>
              <c:f>EnergyEmissions!$S$5</c:f>
              <c:strCache>
                <c:ptCount val="1"/>
                <c:pt idx="0">
                  <c:v>2030 Target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EnergyEmissions!$S$7:$S$36</c:f>
              <c:numCache>
                <c:formatCode>0</c:formatCode>
                <c:ptCount val="30"/>
                <c:pt idx="0">
                  <c:v>2358.7094461211991</c:v>
                </c:pt>
                <c:pt idx="1">
                  <c:v>2358.7094461211991</c:v>
                </c:pt>
                <c:pt idx="2">
                  <c:v>2358.7094461211991</c:v>
                </c:pt>
                <c:pt idx="3">
                  <c:v>2358.7094461211991</c:v>
                </c:pt>
                <c:pt idx="4">
                  <c:v>2358.7094461211991</c:v>
                </c:pt>
                <c:pt idx="5">
                  <c:v>2358.7094461211991</c:v>
                </c:pt>
                <c:pt idx="6">
                  <c:v>2358.7094461211991</c:v>
                </c:pt>
                <c:pt idx="7">
                  <c:v>2358.7094461211991</c:v>
                </c:pt>
                <c:pt idx="8">
                  <c:v>2358.7094461211991</c:v>
                </c:pt>
                <c:pt idx="9">
                  <c:v>2358.7094461211991</c:v>
                </c:pt>
                <c:pt idx="10">
                  <c:v>2358.7094461211991</c:v>
                </c:pt>
                <c:pt idx="11">
                  <c:v>2358.7094461211991</c:v>
                </c:pt>
                <c:pt idx="12">
                  <c:v>2358.7094461211991</c:v>
                </c:pt>
                <c:pt idx="13">
                  <c:v>2358.7094461211991</c:v>
                </c:pt>
                <c:pt idx="14">
                  <c:v>2358.7094461211991</c:v>
                </c:pt>
                <c:pt idx="15">
                  <c:v>2358.7094461211991</c:v>
                </c:pt>
                <c:pt idx="16">
                  <c:v>2358.7094461211991</c:v>
                </c:pt>
                <c:pt idx="17">
                  <c:v>2358.7094461211991</c:v>
                </c:pt>
                <c:pt idx="18">
                  <c:v>2358.7094461211991</c:v>
                </c:pt>
                <c:pt idx="19">
                  <c:v>2358.7094461211991</c:v>
                </c:pt>
                <c:pt idx="20">
                  <c:v>2358.7094461211991</c:v>
                </c:pt>
                <c:pt idx="21">
                  <c:v>2358.7094461211991</c:v>
                </c:pt>
                <c:pt idx="22">
                  <c:v>2358.7094461211991</c:v>
                </c:pt>
                <c:pt idx="23">
                  <c:v>2358.7094461211991</c:v>
                </c:pt>
                <c:pt idx="24">
                  <c:v>2358.7094461211991</c:v>
                </c:pt>
                <c:pt idx="25">
                  <c:v>2358.7094461211991</c:v>
                </c:pt>
                <c:pt idx="26">
                  <c:v>2358.7094461211991</c:v>
                </c:pt>
                <c:pt idx="27">
                  <c:v>2358.7094461211991</c:v>
                </c:pt>
                <c:pt idx="28">
                  <c:v>2358.7094461211991</c:v>
                </c:pt>
                <c:pt idx="29">
                  <c:v>2358.7094461211991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5F-49D1-8468-C922FD95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59200"/>
        <c:axId val="228083968"/>
      </c:lineChart>
      <c:catAx>
        <c:axId val="2238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083968"/>
        <c:crosses val="autoZero"/>
        <c:auto val="1"/>
        <c:lblAlgn val="ctr"/>
        <c:lblOffset val="100"/>
        <c:noMultiLvlLbl val="0"/>
      </c:catAx>
      <c:valAx>
        <c:axId val="228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CO2</a:t>
                </a:r>
                <a:r>
                  <a:rPr lang="sl-SI" baseline="0"/>
                  <a:t> Emissions [kt CO2]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2.3709910182379617E-3"/>
              <c:y val="0.29098882488281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385920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869700041632362"/>
          <c:y val="0.79308593638935365"/>
          <c:w val="0.65701374614713959"/>
          <c:h val="5.6751099265567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600"/>
              <a:t>Slovenia Electricity &amp; Heat Production Emissions per Source 2005-2019</a:t>
            </a:r>
          </a:p>
        </c:rich>
      </c:tx>
      <c:layout>
        <c:manualLayout>
          <c:xMode val="edge"/>
          <c:yMode val="edge"/>
          <c:x val="0.1420121770686576"/>
          <c:y val="2.538441550105752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141709786449051E-2"/>
          <c:y val="6.1334213988966269E-2"/>
          <c:w val="0.88865735473793028"/>
          <c:h val="0.631571297390022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EnergyEmissions!$C$5</c:f>
              <c:strCache>
                <c:ptCount val="1"/>
                <c:pt idx="0">
                  <c:v>Energetika Ljubljana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EnergyEmissions!$C$22:$C$37</c:f>
              <c:numCache>
                <c:formatCode>General</c:formatCode>
                <c:ptCount val="16"/>
                <c:pt idx="0">
                  <c:v>51</c:v>
                </c:pt>
                <c:pt idx="1">
                  <c:v>57</c:v>
                </c:pt>
                <c:pt idx="2">
                  <c:v>46</c:v>
                </c:pt>
                <c:pt idx="3">
                  <c:v>43</c:v>
                </c:pt>
                <c:pt idx="4">
                  <c:v>53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37</c:v>
                </c:pt>
                <c:pt idx="9">
                  <c:v>40</c:v>
                </c:pt>
                <c:pt idx="10">
                  <c:v>37</c:v>
                </c:pt>
                <c:pt idx="11">
                  <c:v>39</c:v>
                </c:pt>
                <c:pt idx="12">
                  <c:v>42</c:v>
                </c:pt>
                <c:pt idx="13">
                  <c:v>40</c:v>
                </c:pt>
                <c:pt idx="14">
                  <c:v>57</c:v>
                </c:pt>
                <c:pt idx="15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0-4CE0-9FE9-7B02A7FCE92E}"/>
            </c:ext>
          </c:extLst>
        </c:ser>
        <c:ser>
          <c:idx val="1"/>
          <c:order val="1"/>
          <c:tx>
            <c:strRef>
              <c:f>EnergyEmissions!$D$5</c:f>
              <c:strCache>
                <c:ptCount val="1"/>
                <c:pt idx="0">
                  <c:v>Energetika Maribor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EnergyEmissions!$D$22:$D$37</c:f>
              <c:numCache>
                <c:formatCode>General</c:formatCode>
                <c:ptCount val="16"/>
                <c:pt idx="0">
                  <c:v>32</c:v>
                </c:pt>
                <c:pt idx="1">
                  <c:v>22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0-4CE0-9FE9-7B02A7FCE92E}"/>
            </c:ext>
          </c:extLst>
        </c:ser>
        <c:ser>
          <c:idx val="2"/>
          <c:order val="2"/>
          <c:tx>
            <c:strRef>
              <c:f>EnergyEmissions!$E$5</c:f>
              <c:strCache>
                <c:ptCount val="1"/>
                <c:pt idx="0">
                  <c:v>TEB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EnergyEmissions!$E$22:$E$37</c:f>
              <c:numCache>
                <c:formatCode>General</c:formatCode>
                <c:ptCount val="16"/>
                <c:pt idx="0">
                  <c:v>28</c:v>
                </c:pt>
                <c:pt idx="1">
                  <c:v>19</c:v>
                </c:pt>
                <c:pt idx="2">
                  <c:v>57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11</c:v>
                </c:pt>
                <c:pt idx="13">
                  <c:v>10</c:v>
                </c:pt>
                <c:pt idx="14">
                  <c:v>16</c:v>
                </c:pt>
                <c:pt idx="1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0-4CE0-9FE9-7B02A7FCE92E}"/>
            </c:ext>
          </c:extLst>
        </c:ser>
        <c:ser>
          <c:idx val="3"/>
          <c:order val="3"/>
          <c:tx>
            <c:strRef>
              <c:f>EnergyEmissions!$F$5</c:f>
              <c:strCache>
                <c:ptCount val="1"/>
                <c:pt idx="0">
                  <c:v>TEŠ4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EnergyEmissions!$F$22:$F$37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20-4CE0-9FE9-7B02A7FCE92E}"/>
            </c:ext>
          </c:extLst>
        </c:ser>
        <c:ser>
          <c:idx val="4"/>
          <c:order val="4"/>
          <c:tx>
            <c:strRef>
              <c:f>EnergyEmissions!$G$5</c:f>
              <c:strCache>
                <c:ptCount val="1"/>
                <c:pt idx="0">
                  <c:v>TEŠ5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EnergyEmissions!$G$22:$G$37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020-4CE0-9FE9-7B02A7FCE92E}"/>
            </c:ext>
          </c:extLst>
        </c:ser>
        <c:ser>
          <c:idx val="5"/>
          <c:order val="5"/>
          <c:tx>
            <c:strRef>
              <c:f>EnergyEmissions!$H$5</c:f>
              <c:strCache>
                <c:ptCount val="1"/>
                <c:pt idx="0">
                  <c:v>TEŠ6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EnergyEmissions!$H$22:$H$37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020-4CE0-9FE9-7B02A7FCE92E}"/>
            </c:ext>
          </c:extLst>
        </c:ser>
        <c:ser>
          <c:idx val="6"/>
          <c:order val="6"/>
          <c:tx>
            <c:strRef>
              <c:f>EnergyEmissions!$I$5</c:f>
              <c:strCache>
                <c:ptCount val="1"/>
                <c:pt idx="0">
                  <c:v>TEŠ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EnergyEmissions!$I$22:$I$37</c:f>
              <c:numCache>
                <c:formatCode>General</c:formatCode>
                <c:ptCount val="16"/>
                <c:pt idx="0">
                  <c:v>4623</c:v>
                </c:pt>
                <c:pt idx="1">
                  <c:v>4662</c:v>
                </c:pt>
                <c:pt idx="2">
                  <c:v>4907</c:v>
                </c:pt>
                <c:pt idx="3">
                  <c:v>4798</c:v>
                </c:pt>
                <c:pt idx="4">
                  <c:v>4573</c:v>
                </c:pt>
                <c:pt idx="5">
                  <c:v>4775</c:v>
                </c:pt>
                <c:pt idx="6">
                  <c:v>4676</c:v>
                </c:pt>
                <c:pt idx="7">
                  <c:v>4548</c:v>
                </c:pt>
                <c:pt idx="8">
                  <c:v>4362</c:v>
                </c:pt>
                <c:pt idx="9">
                  <c:v>3531</c:v>
                </c:pt>
                <c:pt idx="10">
                  <c:v>3791</c:v>
                </c:pt>
                <c:pt idx="11">
                  <c:v>4149</c:v>
                </c:pt>
                <c:pt idx="12">
                  <c:v>4073</c:v>
                </c:pt>
                <c:pt idx="13">
                  <c:v>3927</c:v>
                </c:pt>
                <c:pt idx="14">
                  <c:v>3817</c:v>
                </c:pt>
                <c:pt idx="15">
                  <c:v>3760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020-4CE0-9FE9-7B02A7FCE92E}"/>
            </c:ext>
          </c:extLst>
        </c:ser>
        <c:ser>
          <c:idx val="7"/>
          <c:order val="7"/>
          <c:tx>
            <c:strRef>
              <c:f>EnergyEmissions!$J$5</c:f>
              <c:strCache>
                <c:ptCount val="1"/>
                <c:pt idx="0">
                  <c:v>TETOL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EnergyEmissions!$J$22:$J$37</c:f>
              <c:numCache>
                <c:formatCode>General</c:formatCode>
                <c:ptCount val="16"/>
                <c:pt idx="0">
                  <c:v>858</c:v>
                </c:pt>
                <c:pt idx="1">
                  <c:v>809</c:v>
                </c:pt>
                <c:pt idx="2">
                  <c:v>809</c:v>
                </c:pt>
                <c:pt idx="3">
                  <c:v>826</c:v>
                </c:pt>
                <c:pt idx="4">
                  <c:v>701</c:v>
                </c:pt>
                <c:pt idx="5">
                  <c:v>756</c:v>
                </c:pt>
                <c:pt idx="6">
                  <c:v>722</c:v>
                </c:pt>
                <c:pt idx="7">
                  <c:v>671</c:v>
                </c:pt>
                <c:pt idx="8">
                  <c:v>650</c:v>
                </c:pt>
                <c:pt idx="9">
                  <c:v>585</c:v>
                </c:pt>
                <c:pt idx="10">
                  <c:v>566</c:v>
                </c:pt>
                <c:pt idx="11">
                  <c:v>577</c:v>
                </c:pt>
                <c:pt idx="12">
                  <c:v>611</c:v>
                </c:pt>
                <c:pt idx="13">
                  <c:v>627</c:v>
                </c:pt>
                <c:pt idx="14">
                  <c:v>488</c:v>
                </c:pt>
                <c:pt idx="15">
                  <c:v>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020-4CE0-9FE9-7B02A7FCE92E}"/>
            </c:ext>
          </c:extLst>
        </c:ser>
        <c:ser>
          <c:idx val="8"/>
          <c:order val="8"/>
          <c:tx>
            <c:strRef>
              <c:f>EnergyEmissions!$K$5</c:f>
              <c:strCache>
                <c:ptCount val="1"/>
                <c:pt idx="0">
                  <c:v>TET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EnergyEmissions!$K$22:$K$37</c:f>
              <c:numCache>
                <c:formatCode>General</c:formatCode>
                <c:ptCount val="16"/>
                <c:pt idx="0">
                  <c:v>671</c:v>
                </c:pt>
                <c:pt idx="1">
                  <c:v>747</c:v>
                </c:pt>
                <c:pt idx="2">
                  <c:v>727</c:v>
                </c:pt>
                <c:pt idx="3">
                  <c:v>683</c:v>
                </c:pt>
                <c:pt idx="4">
                  <c:v>730</c:v>
                </c:pt>
                <c:pt idx="5">
                  <c:v>591</c:v>
                </c:pt>
                <c:pt idx="6">
                  <c:v>747</c:v>
                </c:pt>
                <c:pt idx="7">
                  <c:v>636</c:v>
                </c:pt>
                <c:pt idx="8">
                  <c:v>553</c:v>
                </c:pt>
                <c:pt idx="9">
                  <c:v>143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020-4CE0-9FE9-7B02A7FCE92E}"/>
            </c:ext>
          </c:extLst>
        </c:ser>
        <c:ser>
          <c:idx val="9"/>
          <c:order val="9"/>
          <c:tx>
            <c:strRef>
              <c:f>EnergyEmissions!$L$5</c:f>
              <c:strCache>
                <c:ptCount val="1"/>
                <c:pt idx="0">
                  <c:v>Energetika Celje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EnergyEmissions!$L$22:$L$36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020-4CE0-9FE9-7B02A7FCE92E}"/>
            </c:ext>
          </c:extLst>
        </c:ser>
        <c:ser>
          <c:idx val="10"/>
          <c:order val="10"/>
          <c:tx>
            <c:strRef>
              <c:f>EnergyEmissions!$M$5</c:f>
              <c:strCache>
                <c:ptCount val="1"/>
                <c:pt idx="0">
                  <c:v>Enos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EnergyEmissions!$M$22:$M$36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20-4CE0-9FE9-7B02A7FCE92E}"/>
            </c:ext>
          </c:extLst>
        </c:ser>
        <c:ser>
          <c:idx val="11"/>
          <c:order val="11"/>
          <c:tx>
            <c:strRef>
              <c:f>EnergyEmissions!$N$5</c:f>
              <c:strCache>
                <c:ptCount val="1"/>
                <c:pt idx="0">
                  <c:v>M-Energetika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EnergyEmissions!$N$22:$N$36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020-4CE0-9FE9-7B02A7FCE92E}"/>
            </c:ext>
          </c:extLst>
        </c:ser>
        <c:ser>
          <c:idx val="12"/>
          <c:order val="12"/>
          <c:tx>
            <c:strRef>
              <c:f>EnergyEmissions!$O$5</c:f>
              <c:strCache>
                <c:ptCount val="1"/>
                <c:pt idx="0">
                  <c:v>Petrol Energetika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EnergyEmissions!$A$22:$A$37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EnergyEmissions!$O$22:$O$37</c:f>
              <c:numCache>
                <c:formatCode>General</c:formatCode>
                <c:ptCount val="16"/>
                <c:pt idx="0">
                  <c:v>26</c:v>
                </c:pt>
                <c:pt idx="1">
                  <c:v>24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020-4CE0-9FE9-7B02A7FC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94144"/>
        <c:axId val="228086272"/>
      </c:barChart>
      <c:lineChart>
        <c:grouping val="standard"/>
        <c:varyColors val="0"/>
        <c:ser>
          <c:idx val="13"/>
          <c:order val="13"/>
          <c:tx>
            <c:strRef>
              <c:f>EnergyEmissions!$S$5</c:f>
              <c:strCache>
                <c:ptCount val="1"/>
                <c:pt idx="0">
                  <c:v>2030 Target</c:v>
                </c:pt>
              </c:strCache>
            </c:strRef>
          </c:tx>
          <c:spPr>
            <a:ln w="28575">
              <a:solidFill>
                <a:srgbClr val="C00000"/>
              </a:solidFill>
              <a:prstDash val="lgDash"/>
            </a:ln>
          </c:spPr>
          <c:marker>
            <c:symbol val="none"/>
          </c:marker>
          <c:val>
            <c:numRef>
              <c:f>EnergyEmissions!$S$22:$S$37</c:f>
              <c:numCache>
                <c:formatCode>0</c:formatCode>
                <c:ptCount val="16"/>
                <c:pt idx="0">
                  <c:v>2358.7094461211991</c:v>
                </c:pt>
                <c:pt idx="1">
                  <c:v>2358.7094461211991</c:v>
                </c:pt>
                <c:pt idx="2">
                  <c:v>2358.7094461211991</c:v>
                </c:pt>
                <c:pt idx="3">
                  <c:v>2358.7094461211991</c:v>
                </c:pt>
                <c:pt idx="4">
                  <c:v>2358.7094461211991</c:v>
                </c:pt>
                <c:pt idx="5">
                  <c:v>2358.7094461211991</c:v>
                </c:pt>
                <c:pt idx="6">
                  <c:v>2358.7094461211991</c:v>
                </c:pt>
                <c:pt idx="7">
                  <c:v>2358.7094461211991</c:v>
                </c:pt>
                <c:pt idx="8">
                  <c:v>2358.7094461211991</c:v>
                </c:pt>
                <c:pt idx="9">
                  <c:v>2358.7094461211991</c:v>
                </c:pt>
                <c:pt idx="10">
                  <c:v>2358.7094461211991</c:v>
                </c:pt>
                <c:pt idx="11">
                  <c:v>2358.7094461211991</c:v>
                </c:pt>
                <c:pt idx="12">
                  <c:v>2358.7094461211991</c:v>
                </c:pt>
                <c:pt idx="13">
                  <c:v>2358.7094461211991</c:v>
                </c:pt>
                <c:pt idx="14">
                  <c:v>2358.7094461211991</c:v>
                </c:pt>
                <c:pt idx="15">
                  <c:v>2358.7094461211991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94144"/>
        <c:axId val="228086272"/>
      </c:lineChart>
      <c:catAx>
        <c:axId val="2282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>
            <c:manualLayout>
              <c:xMode val="edge"/>
              <c:yMode val="edge"/>
              <c:x val="0.93886361355302528"/>
              <c:y val="0.88392160463450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086272"/>
        <c:crosses val="autoZero"/>
        <c:auto val="1"/>
        <c:lblAlgn val="ctr"/>
        <c:lblOffset val="100"/>
        <c:noMultiLvlLbl val="0"/>
      </c:catAx>
      <c:valAx>
        <c:axId val="2280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CO2 Emissions [ktCO2]</a:t>
                </a:r>
              </a:p>
            </c:rich>
          </c:tx>
          <c:layout>
            <c:manualLayout>
              <c:xMode val="edge"/>
              <c:yMode val="edge"/>
              <c:x val="4.1162226818130697E-3"/>
              <c:y val="0.29402509072614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2941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112057</xdr:colOff>
      <xdr:row>55</xdr:row>
      <xdr:rowOff>44826</xdr:rowOff>
    </xdr:from>
    <xdr:to>
      <xdr:col>11</xdr:col>
      <xdr:colOff>537883</xdr:colOff>
      <xdr:row>84</xdr:row>
      <xdr:rowOff>100852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358588</xdr:colOff>
      <xdr:row>55</xdr:row>
      <xdr:rowOff>33619</xdr:rowOff>
    </xdr:from>
    <xdr:to>
      <xdr:col>23</xdr:col>
      <xdr:colOff>616324</xdr:colOff>
      <xdr:row>79</xdr:row>
      <xdr:rowOff>172572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100853</xdr:colOff>
      <xdr:row>80</xdr:row>
      <xdr:rowOff>100853</xdr:rowOff>
    </xdr:from>
    <xdr:to>
      <xdr:col>24</xdr:col>
      <xdr:colOff>481853</xdr:colOff>
      <xdr:row>105</xdr:row>
      <xdr:rowOff>172570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67234</xdr:colOff>
      <xdr:row>44</xdr:row>
      <xdr:rowOff>174812</xdr:rowOff>
    </xdr:from>
    <xdr:to>
      <xdr:col>41</xdr:col>
      <xdr:colOff>56028</xdr:colOff>
      <xdr:row>60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61</xdr:row>
      <xdr:rowOff>51547</xdr:rowOff>
    </xdr:from>
    <xdr:to>
      <xdr:col>7</xdr:col>
      <xdr:colOff>616322</xdr:colOff>
      <xdr:row>76</xdr:row>
      <xdr:rowOff>105335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246531</xdr:colOff>
      <xdr:row>1</xdr:row>
      <xdr:rowOff>112055</xdr:rowOff>
    </xdr:from>
    <xdr:to>
      <xdr:col>32</xdr:col>
      <xdr:colOff>134471</xdr:colOff>
      <xdr:row>18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156882</xdr:colOff>
      <xdr:row>18</xdr:row>
      <xdr:rowOff>168088</xdr:rowOff>
    </xdr:from>
    <xdr:to>
      <xdr:col>36</xdr:col>
      <xdr:colOff>78442</xdr:colOff>
      <xdr:row>44</xdr:row>
      <xdr:rowOff>44823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Z91"/>
  <sheetViews>
    <sheetView topLeftCell="A40" zoomScale="85" zoomScaleNormal="85" workbookViewId="0">
      <selection activeCell="K31" sqref="K31"/>
    </sheetView>
  </sheetViews>
  <sheetFormatPr defaultRowHeight="14.25" x14ac:dyDescent="0.2"/>
  <cols>
    <col min="1" max="1" width="6.375" customWidth="1"/>
    <col min="3" max="3" width="12.125" customWidth="1"/>
    <col min="4" max="4" width="11.375" customWidth="1"/>
    <col min="7" max="7" width="10.375" customWidth="1"/>
    <col min="8" max="8" width="7.875" customWidth="1"/>
    <col min="10" max="10" width="12" customWidth="1"/>
    <col min="11" max="11" width="8.25" customWidth="1"/>
    <col min="12" max="12" width="8" customWidth="1"/>
    <col min="13" max="13" width="7.125" customWidth="1"/>
    <col min="14" max="14" width="14.5" customWidth="1"/>
    <col min="16" max="16" width="6.375" customWidth="1"/>
    <col min="17" max="17" width="10.875" customWidth="1"/>
    <col min="18" max="20" width="10.5" customWidth="1"/>
    <col min="22" max="22" width="14.625" customWidth="1"/>
  </cols>
  <sheetData>
    <row r="1" spans="1:52" ht="15.75" x14ac:dyDescent="0.25">
      <c r="A1" s="153" t="s">
        <v>224</v>
      </c>
      <c r="J1" s="6" t="s">
        <v>58</v>
      </c>
      <c r="L1" s="6" t="s">
        <v>60</v>
      </c>
    </row>
    <row r="2" spans="1:52" ht="15" x14ac:dyDescent="0.25">
      <c r="C2" s="16" t="s">
        <v>146</v>
      </c>
      <c r="D2" s="16" t="s">
        <v>147</v>
      </c>
      <c r="J2" t="s">
        <v>59</v>
      </c>
      <c r="L2" t="s">
        <v>61</v>
      </c>
      <c r="N2" s="6" t="s">
        <v>74</v>
      </c>
      <c r="P2" s="163" t="s">
        <v>222</v>
      </c>
      <c r="Q2" s="164"/>
      <c r="R2" s="164"/>
      <c r="S2" s="164"/>
      <c r="T2" s="164"/>
      <c r="U2" s="164"/>
      <c r="V2" s="165"/>
    </row>
    <row r="3" spans="1:52" ht="15" x14ac:dyDescent="0.25">
      <c r="A3" s="6" t="s">
        <v>96</v>
      </c>
      <c r="C3" s="1"/>
      <c r="D3" s="1"/>
      <c r="G3" s="1"/>
      <c r="I3" s="1"/>
      <c r="L3" s="1"/>
      <c r="N3" s="6" t="s">
        <v>221</v>
      </c>
      <c r="P3" s="161" t="s">
        <v>223</v>
      </c>
      <c r="Q3" s="162"/>
      <c r="R3" s="162"/>
      <c r="S3" s="162"/>
      <c r="T3" s="162"/>
      <c r="U3" s="162"/>
      <c r="V3" s="58" t="s">
        <v>98</v>
      </c>
      <c r="W3" s="6"/>
      <c r="X3" s="6"/>
      <c r="Y3" s="6"/>
      <c r="AR3" s="15" t="s">
        <v>124</v>
      </c>
      <c r="AS3" s="6" t="s">
        <v>92</v>
      </c>
    </row>
    <row r="4" spans="1:52" ht="60" x14ac:dyDescent="0.25">
      <c r="A4" s="18" t="s">
        <v>100</v>
      </c>
      <c r="B4" s="19" t="s">
        <v>142</v>
      </c>
      <c r="C4" s="60" t="s">
        <v>177</v>
      </c>
      <c r="D4" s="90" t="s">
        <v>62</v>
      </c>
      <c r="E4" s="20" t="s">
        <v>49</v>
      </c>
      <c r="F4" s="20" t="s">
        <v>50</v>
      </c>
      <c r="G4" s="21" t="s">
        <v>51</v>
      </c>
      <c r="H4" s="22" t="s">
        <v>52</v>
      </c>
      <c r="I4" s="23" t="s">
        <v>53</v>
      </c>
      <c r="J4" s="23" t="s">
        <v>54</v>
      </c>
      <c r="K4" s="20" t="s">
        <v>55</v>
      </c>
      <c r="L4" s="24" t="s">
        <v>134</v>
      </c>
      <c r="M4" s="25" t="s">
        <v>57</v>
      </c>
      <c r="N4" s="26" t="s">
        <v>75</v>
      </c>
      <c r="P4" s="137" t="s">
        <v>52</v>
      </c>
      <c r="Q4" s="138" t="s">
        <v>54</v>
      </c>
      <c r="R4" s="139" t="s">
        <v>62</v>
      </c>
      <c r="S4" s="140" t="s">
        <v>50</v>
      </c>
      <c r="T4" s="24" t="s">
        <v>134</v>
      </c>
      <c r="U4" s="141" t="s">
        <v>177</v>
      </c>
      <c r="V4" s="141" t="s">
        <v>218</v>
      </c>
      <c r="W4" s="10"/>
      <c r="AS4" s="6" t="s">
        <v>6</v>
      </c>
      <c r="AT4" s="6" t="s">
        <v>93</v>
      </c>
      <c r="AU4" s="10" t="s">
        <v>94</v>
      </c>
      <c r="AV4" s="10" t="s">
        <v>95</v>
      </c>
      <c r="AW4" s="10" t="s">
        <v>120</v>
      </c>
      <c r="AX4" s="10" t="s">
        <v>97</v>
      </c>
      <c r="AY4" s="10" t="s">
        <v>98</v>
      </c>
      <c r="AZ4" s="10" t="s">
        <v>99</v>
      </c>
    </row>
    <row r="5" spans="1:52" ht="15" x14ac:dyDescent="0.25">
      <c r="A5" s="27" t="s">
        <v>12</v>
      </c>
      <c r="B5" s="28">
        <f t="shared" ref="B5:B36" si="0">+SUM(C5:M5)</f>
        <v>2420</v>
      </c>
      <c r="C5" s="29">
        <v>1060</v>
      </c>
      <c r="D5" s="30">
        <v>728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632</v>
      </c>
      <c r="M5" s="31">
        <v>0</v>
      </c>
      <c r="N5" s="32">
        <v>9.1999999999999993</v>
      </c>
      <c r="P5" s="142">
        <v>0</v>
      </c>
      <c r="Q5" s="143">
        <v>0</v>
      </c>
      <c r="R5" s="143">
        <v>0</v>
      </c>
      <c r="S5" s="143">
        <v>0</v>
      </c>
      <c r="T5" s="143">
        <v>0</v>
      </c>
      <c r="U5" s="73">
        <v>0</v>
      </c>
      <c r="V5" s="150">
        <v>0</v>
      </c>
      <c r="W5" s="88"/>
      <c r="AS5" s="9">
        <f>+SUM(AT5:AX5)</f>
        <v>0</v>
      </c>
    </row>
    <row r="6" spans="1:52" ht="15" x14ac:dyDescent="0.25">
      <c r="A6" s="27" t="s">
        <v>13</v>
      </c>
      <c r="B6" s="28">
        <f t="shared" si="0"/>
        <v>2420</v>
      </c>
      <c r="C6" s="29">
        <v>1060</v>
      </c>
      <c r="D6" s="30">
        <v>728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632</v>
      </c>
      <c r="M6" s="31">
        <v>0</v>
      </c>
      <c r="N6" s="32">
        <v>8.8999999999999986</v>
      </c>
      <c r="P6" s="113">
        <f>+H6-H5</f>
        <v>0</v>
      </c>
      <c r="Q6" s="114">
        <f>+J6-J5</f>
        <v>0</v>
      </c>
      <c r="R6" s="114">
        <v>34</v>
      </c>
      <c r="S6" s="114">
        <f>+F6-F5</f>
        <v>0</v>
      </c>
      <c r="T6" s="114">
        <v>0</v>
      </c>
      <c r="U6" s="76">
        <v>0</v>
      </c>
      <c r="V6" s="151">
        <v>0</v>
      </c>
      <c r="AS6" s="9">
        <f t="shared" ref="AS6:AS42" si="1">+SUM(AT6:AX6)</f>
        <v>0</v>
      </c>
    </row>
    <row r="7" spans="1:52" ht="15" x14ac:dyDescent="0.25">
      <c r="A7" s="27" t="s">
        <v>14</v>
      </c>
      <c r="B7" s="28">
        <f t="shared" si="0"/>
        <v>2420</v>
      </c>
      <c r="C7" s="29">
        <v>1060</v>
      </c>
      <c r="D7" s="30">
        <v>728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632</v>
      </c>
      <c r="M7" s="31">
        <v>0</v>
      </c>
      <c r="N7" s="32">
        <v>8.5</v>
      </c>
      <c r="P7" s="113">
        <f t="shared" ref="P7:P55" si="2">+H7-H6</f>
        <v>0</v>
      </c>
      <c r="Q7" s="114">
        <f t="shared" ref="Q7:Q55" si="3">+J7-J6</f>
        <v>0</v>
      </c>
      <c r="R7" s="114">
        <v>0</v>
      </c>
      <c r="S7" s="114">
        <f t="shared" ref="S7:S55" si="4">+F7-F6</f>
        <v>0</v>
      </c>
      <c r="T7" s="114">
        <v>0</v>
      </c>
      <c r="U7" s="76">
        <v>0</v>
      </c>
      <c r="V7" s="151">
        <v>0</v>
      </c>
      <c r="AS7" s="9">
        <f t="shared" si="1"/>
        <v>0</v>
      </c>
    </row>
    <row r="8" spans="1:52" ht="15" x14ac:dyDescent="0.25">
      <c r="A8" s="27" t="s">
        <v>15</v>
      </c>
      <c r="B8" s="28">
        <f t="shared" si="0"/>
        <v>2370</v>
      </c>
      <c r="C8" s="29">
        <v>1010</v>
      </c>
      <c r="D8" s="30">
        <v>728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632</v>
      </c>
      <c r="M8" s="31">
        <v>0</v>
      </c>
      <c r="N8" s="32">
        <v>8.5</v>
      </c>
      <c r="P8" s="113">
        <f t="shared" si="2"/>
        <v>0</v>
      </c>
      <c r="Q8" s="114">
        <f t="shared" si="3"/>
        <v>0</v>
      </c>
      <c r="R8" s="114">
        <v>0</v>
      </c>
      <c r="S8" s="114">
        <f t="shared" si="4"/>
        <v>0</v>
      </c>
      <c r="T8" s="114">
        <v>0</v>
      </c>
      <c r="U8" s="76">
        <v>0</v>
      </c>
      <c r="V8" s="151">
        <v>0</v>
      </c>
      <c r="AS8" s="9">
        <f t="shared" si="1"/>
        <v>0</v>
      </c>
    </row>
    <row r="9" spans="1:52" ht="15" x14ac:dyDescent="0.25">
      <c r="A9" s="27" t="s">
        <v>16</v>
      </c>
      <c r="B9" s="28">
        <f t="shared" si="0"/>
        <v>2412</v>
      </c>
      <c r="C9" s="29">
        <v>1020</v>
      </c>
      <c r="D9" s="30">
        <v>728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664</v>
      </c>
      <c r="M9" s="31">
        <v>0</v>
      </c>
      <c r="N9" s="32">
        <v>9.1999999999999993</v>
      </c>
      <c r="P9" s="113">
        <f t="shared" si="2"/>
        <v>0</v>
      </c>
      <c r="Q9" s="114">
        <f t="shared" si="3"/>
        <v>0</v>
      </c>
      <c r="R9" s="114">
        <v>0</v>
      </c>
      <c r="S9" s="114">
        <f t="shared" si="4"/>
        <v>0</v>
      </c>
      <c r="T9" s="114">
        <v>0</v>
      </c>
      <c r="U9" s="76">
        <v>0</v>
      </c>
      <c r="V9" s="151">
        <v>0</v>
      </c>
      <c r="X9" s="5"/>
      <c r="AS9" s="9">
        <f t="shared" si="1"/>
        <v>0</v>
      </c>
    </row>
    <row r="10" spans="1:52" ht="15" x14ac:dyDescent="0.25">
      <c r="A10" s="27" t="s">
        <v>17</v>
      </c>
      <c r="B10" s="28">
        <f t="shared" si="0"/>
        <v>2407</v>
      </c>
      <c r="C10" s="29">
        <v>1013</v>
      </c>
      <c r="D10" s="30">
        <v>730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664</v>
      </c>
      <c r="M10" s="31">
        <v>0</v>
      </c>
      <c r="N10" s="32">
        <v>9.3999999999999986</v>
      </c>
      <c r="P10" s="113">
        <f t="shared" si="2"/>
        <v>0</v>
      </c>
      <c r="Q10" s="114">
        <f t="shared" si="3"/>
        <v>0</v>
      </c>
      <c r="R10" s="114">
        <v>0</v>
      </c>
      <c r="S10" s="114">
        <f t="shared" si="4"/>
        <v>0</v>
      </c>
      <c r="T10" s="114">
        <v>0</v>
      </c>
      <c r="U10" s="76">
        <v>0</v>
      </c>
      <c r="V10" s="151">
        <v>0</v>
      </c>
      <c r="W10" s="5"/>
      <c r="Z10" s="5"/>
      <c r="AS10" s="9">
        <f t="shared" si="1"/>
        <v>0</v>
      </c>
    </row>
    <row r="11" spans="1:52" ht="15" x14ac:dyDescent="0.25">
      <c r="A11" s="27" t="s">
        <v>18</v>
      </c>
      <c r="B11" s="28">
        <f t="shared" si="0"/>
        <v>2384</v>
      </c>
      <c r="C11" s="29">
        <v>1013</v>
      </c>
      <c r="D11" s="30">
        <v>707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664</v>
      </c>
      <c r="M11" s="31">
        <v>0</v>
      </c>
      <c r="N11" s="32">
        <v>9.5</v>
      </c>
      <c r="P11" s="113">
        <f t="shared" si="2"/>
        <v>0</v>
      </c>
      <c r="Q11" s="114">
        <f t="shared" si="3"/>
        <v>0</v>
      </c>
      <c r="R11" s="114">
        <v>0</v>
      </c>
      <c r="S11" s="114">
        <f t="shared" si="4"/>
        <v>0</v>
      </c>
      <c r="T11" s="114">
        <v>0</v>
      </c>
      <c r="U11" s="76">
        <v>0</v>
      </c>
      <c r="V11" s="151">
        <v>0</v>
      </c>
      <c r="W11" s="5"/>
      <c r="Z11" s="5"/>
      <c r="AS11" s="9">
        <f t="shared" si="1"/>
        <v>0</v>
      </c>
    </row>
    <row r="12" spans="1:52" ht="15" x14ac:dyDescent="0.25">
      <c r="A12" s="27" t="s">
        <v>19</v>
      </c>
      <c r="B12" s="28">
        <f t="shared" si="0"/>
        <v>2384</v>
      </c>
      <c r="C12" s="29">
        <v>1013</v>
      </c>
      <c r="D12" s="30">
        <v>707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664</v>
      </c>
      <c r="M12" s="31">
        <v>0</v>
      </c>
      <c r="N12" s="32">
        <v>9.9</v>
      </c>
      <c r="P12" s="113">
        <f t="shared" si="2"/>
        <v>0</v>
      </c>
      <c r="Q12" s="114">
        <f t="shared" si="3"/>
        <v>0</v>
      </c>
      <c r="R12" s="114">
        <v>0</v>
      </c>
      <c r="S12" s="114">
        <f t="shared" si="4"/>
        <v>0</v>
      </c>
      <c r="T12" s="114">
        <v>0</v>
      </c>
      <c r="U12" s="76">
        <v>0</v>
      </c>
      <c r="V12" s="151">
        <v>0</v>
      </c>
      <c r="X12" s="5"/>
      <c r="Y12" s="5"/>
      <c r="AS12" s="9">
        <f t="shared" si="1"/>
        <v>0</v>
      </c>
    </row>
    <row r="13" spans="1:52" ht="15" x14ac:dyDescent="0.25">
      <c r="A13" s="27" t="s">
        <v>20</v>
      </c>
      <c r="B13" s="28">
        <f t="shared" si="0"/>
        <v>2460</v>
      </c>
      <c r="C13" s="29">
        <v>1013</v>
      </c>
      <c r="D13" s="30">
        <v>783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664</v>
      </c>
      <c r="M13" s="31">
        <v>0</v>
      </c>
      <c r="N13" s="32">
        <v>10.1</v>
      </c>
      <c r="P13" s="113">
        <f t="shared" si="2"/>
        <v>0</v>
      </c>
      <c r="Q13" s="114">
        <f t="shared" si="3"/>
        <v>0</v>
      </c>
      <c r="R13" s="114">
        <v>0</v>
      </c>
      <c r="S13" s="114">
        <f t="shared" si="4"/>
        <v>0</v>
      </c>
      <c r="T13" s="114">
        <v>0</v>
      </c>
      <c r="U13" s="76">
        <v>0</v>
      </c>
      <c r="V13" s="151">
        <v>0</v>
      </c>
      <c r="AS13" s="9">
        <f t="shared" si="1"/>
        <v>0</v>
      </c>
    </row>
    <row r="14" spans="1:52" ht="15" x14ac:dyDescent="0.25">
      <c r="A14" s="27" t="s">
        <v>21</v>
      </c>
      <c r="B14" s="28">
        <f t="shared" si="0"/>
        <v>2465</v>
      </c>
      <c r="C14" s="29">
        <v>1013</v>
      </c>
      <c r="D14" s="30">
        <v>788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664</v>
      </c>
      <c r="M14" s="31">
        <v>0</v>
      </c>
      <c r="N14" s="32">
        <v>10.399999999999999</v>
      </c>
      <c r="P14" s="113">
        <f t="shared" si="2"/>
        <v>0</v>
      </c>
      <c r="Q14" s="114">
        <f t="shared" si="3"/>
        <v>0</v>
      </c>
      <c r="R14" s="114">
        <v>0</v>
      </c>
      <c r="S14" s="114">
        <f t="shared" si="4"/>
        <v>0</v>
      </c>
      <c r="T14" s="114">
        <v>0</v>
      </c>
      <c r="U14" s="76">
        <v>0</v>
      </c>
      <c r="V14" s="151">
        <v>0</v>
      </c>
      <c r="AS14" s="9">
        <f t="shared" si="1"/>
        <v>0</v>
      </c>
    </row>
    <row r="15" spans="1:52" ht="15" x14ac:dyDescent="0.25">
      <c r="A15" s="27" t="s">
        <v>22</v>
      </c>
      <c r="B15" s="28">
        <f t="shared" si="0"/>
        <v>2428</v>
      </c>
      <c r="C15" s="29">
        <v>1019</v>
      </c>
      <c r="D15" s="30">
        <v>753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656</v>
      </c>
      <c r="M15" s="31">
        <v>0</v>
      </c>
      <c r="N15" s="32">
        <v>10.5</v>
      </c>
      <c r="P15" s="113">
        <f t="shared" si="2"/>
        <v>0</v>
      </c>
      <c r="Q15" s="114">
        <f t="shared" si="3"/>
        <v>0</v>
      </c>
      <c r="R15" s="114">
        <v>0</v>
      </c>
      <c r="S15" s="114">
        <f t="shared" si="4"/>
        <v>0</v>
      </c>
      <c r="T15" s="114">
        <v>0</v>
      </c>
      <c r="U15" s="76">
        <v>228</v>
      </c>
      <c r="V15" s="151">
        <v>0</v>
      </c>
      <c r="AS15" s="9">
        <f t="shared" si="1"/>
        <v>0</v>
      </c>
    </row>
    <row r="16" spans="1:52" ht="15" x14ac:dyDescent="0.25">
      <c r="A16" s="27" t="s">
        <v>23</v>
      </c>
      <c r="B16" s="28">
        <f t="shared" si="0"/>
        <v>2691</v>
      </c>
      <c r="C16" s="29">
        <v>1238</v>
      </c>
      <c r="D16" s="30">
        <v>797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656</v>
      </c>
      <c r="M16" s="31">
        <v>0</v>
      </c>
      <c r="N16" s="32">
        <v>11</v>
      </c>
      <c r="P16" s="113">
        <f t="shared" si="2"/>
        <v>0</v>
      </c>
      <c r="Q16" s="114">
        <f t="shared" si="3"/>
        <v>0</v>
      </c>
      <c r="R16" s="114">
        <v>0</v>
      </c>
      <c r="S16" s="114">
        <f t="shared" si="4"/>
        <v>0</v>
      </c>
      <c r="T16" s="114">
        <v>0</v>
      </c>
      <c r="U16" s="76">
        <v>0</v>
      </c>
      <c r="V16" s="151">
        <v>0</v>
      </c>
      <c r="AS16" s="9">
        <f t="shared" si="1"/>
        <v>0</v>
      </c>
    </row>
    <row r="17" spans="1:45" ht="15" x14ac:dyDescent="0.25">
      <c r="A17" s="27" t="s">
        <v>24</v>
      </c>
      <c r="B17" s="28">
        <f t="shared" si="0"/>
        <v>2757</v>
      </c>
      <c r="C17" s="29">
        <v>1257</v>
      </c>
      <c r="D17" s="30">
        <v>844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656</v>
      </c>
      <c r="M17" s="31">
        <v>0</v>
      </c>
      <c r="N17" s="32">
        <v>11.7</v>
      </c>
      <c r="P17" s="113">
        <f t="shared" si="2"/>
        <v>0</v>
      </c>
      <c r="Q17" s="114">
        <f t="shared" si="3"/>
        <v>0</v>
      </c>
      <c r="R17" s="114">
        <v>55</v>
      </c>
      <c r="S17" s="114">
        <f t="shared" si="4"/>
        <v>0</v>
      </c>
      <c r="T17" s="114">
        <v>0</v>
      </c>
      <c r="U17" s="76">
        <v>0</v>
      </c>
      <c r="V17" s="151">
        <v>0</v>
      </c>
      <c r="AS17" s="9">
        <f t="shared" si="1"/>
        <v>0</v>
      </c>
    </row>
    <row r="18" spans="1:45" ht="15" x14ac:dyDescent="0.25">
      <c r="A18" s="27" t="s">
        <v>25</v>
      </c>
      <c r="B18" s="28">
        <f t="shared" si="0"/>
        <v>2784</v>
      </c>
      <c r="C18" s="29">
        <v>1260</v>
      </c>
      <c r="D18" s="30">
        <v>868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656</v>
      </c>
      <c r="M18" s="31">
        <v>0</v>
      </c>
      <c r="N18" s="32">
        <v>12.099999999999998</v>
      </c>
      <c r="P18" s="113">
        <f t="shared" si="2"/>
        <v>0</v>
      </c>
      <c r="Q18" s="114">
        <f t="shared" si="3"/>
        <v>0</v>
      </c>
      <c r="R18" s="114">
        <v>0</v>
      </c>
      <c r="S18" s="114">
        <f t="shared" si="4"/>
        <v>0</v>
      </c>
      <c r="T18" s="114">
        <v>0</v>
      </c>
      <c r="U18" s="76">
        <v>0</v>
      </c>
      <c r="V18" s="151">
        <v>0</v>
      </c>
      <c r="AS18" s="9">
        <f t="shared" si="1"/>
        <v>0</v>
      </c>
    </row>
    <row r="19" spans="1:45" ht="15" x14ac:dyDescent="0.25">
      <c r="A19" s="27" t="s">
        <v>26</v>
      </c>
      <c r="B19" s="28">
        <f t="shared" si="0"/>
        <v>2782</v>
      </c>
      <c r="C19" s="29">
        <v>1257</v>
      </c>
      <c r="D19" s="30">
        <v>869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656</v>
      </c>
      <c r="M19" s="31">
        <v>0</v>
      </c>
      <c r="N19" s="32">
        <v>12.6</v>
      </c>
      <c r="P19" s="113">
        <f t="shared" si="2"/>
        <v>0</v>
      </c>
      <c r="Q19" s="114">
        <f t="shared" si="3"/>
        <v>0</v>
      </c>
      <c r="R19" s="114">
        <v>0</v>
      </c>
      <c r="S19" s="114">
        <f t="shared" si="4"/>
        <v>0</v>
      </c>
      <c r="T19" s="114">
        <v>0</v>
      </c>
      <c r="U19" s="76">
        <v>0</v>
      </c>
      <c r="V19" s="151">
        <v>0</v>
      </c>
      <c r="AS19" s="9">
        <f t="shared" si="1"/>
        <v>0</v>
      </c>
    </row>
    <row r="20" spans="1:45" ht="15" x14ac:dyDescent="0.25">
      <c r="A20" s="27" t="s">
        <v>27</v>
      </c>
      <c r="B20" s="28">
        <f t="shared" si="0"/>
        <v>2810</v>
      </c>
      <c r="C20" s="29">
        <v>1279</v>
      </c>
      <c r="D20" s="30">
        <v>875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656</v>
      </c>
      <c r="M20" s="31">
        <v>0</v>
      </c>
      <c r="N20" s="32">
        <v>12.799999999999999</v>
      </c>
      <c r="P20" s="113">
        <f t="shared" si="2"/>
        <v>0</v>
      </c>
      <c r="Q20" s="114">
        <f t="shared" si="3"/>
        <v>0</v>
      </c>
      <c r="R20" s="114">
        <v>0</v>
      </c>
      <c r="S20" s="114">
        <f t="shared" si="4"/>
        <v>0</v>
      </c>
      <c r="T20" s="114">
        <v>0</v>
      </c>
      <c r="U20" s="76">
        <v>0</v>
      </c>
      <c r="V20" s="151">
        <v>0</v>
      </c>
      <c r="AS20" s="9">
        <f t="shared" si="1"/>
        <v>0</v>
      </c>
    </row>
    <row r="21" spans="1:45" ht="15" x14ac:dyDescent="0.25">
      <c r="A21" s="27" t="s">
        <v>28</v>
      </c>
      <c r="B21" s="28">
        <f t="shared" si="0"/>
        <v>2858</v>
      </c>
      <c r="C21" s="29">
        <v>1287</v>
      </c>
      <c r="D21" s="30">
        <v>905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666</v>
      </c>
      <c r="M21" s="31">
        <v>0</v>
      </c>
      <c r="N21" s="32">
        <v>13.2</v>
      </c>
      <c r="P21" s="113">
        <f t="shared" si="2"/>
        <v>0</v>
      </c>
      <c r="Q21" s="114">
        <f t="shared" si="3"/>
        <v>0</v>
      </c>
      <c r="R21" s="114">
        <v>32.399999999999977</v>
      </c>
      <c r="S21" s="114">
        <f t="shared" si="4"/>
        <v>0</v>
      </c>
      <c r="T21" s="114">
        <v>0</v>
      </c>
      <c r="U21" s="76">
        <v>0</v>
      </c>
      <c r="V21" s="151">
        <v>0</v>
      </c>
      <c r="AS21" s="9">
        <f t="shared" si="1"/>
        <v>0</v>
      </c>
    </row>
    <row r="22" spans="1:45" ht="15" x14ac:dyDescent="0.25">
      <c r="A22" s="27" t="s">
        <v>29</v>
      </c>
      <c r="B22" s="28">
        <f t="shared" si="0"/>
        <v>2861</v>
      </c>
      <c r="C22" s="29">
        <v>1289</v>
      </c>
      <c r="D22" s="30">
        <v>906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3">
        <v>0</v>
      </c>
      <c r="K22" s="30">
        <v>0</v>
      </c>
      <c r="L22" s="30">
        <v>666</v>
      </c>
      <c r="M22" s="31">
        <v>0</v>
      </c>
      <c r="N22" s="32">
        <v>13.299999999999999</v>
      </c>
      <c r="P22" s="113">
        <f t="shared" si="2"/>
        <v>0</v>
      </c>
      <c r="Q22" s="114">
        <f t="shared" si="3"/>
        <v>0</v>
      </c>
      <c r="R22" s="114">
        <v>0</v>
      </c>
      <c r="S22" s="114">
        <f t="shared" si="4"/>
        <v>0</v>
      </c>
      <c r="T22" s="114">
        <v>0</v>
      </c>
      <c r="U22" s="76">
        <v>0</v>
      </c>
      <c r="V22" s="151">
        <v>0</v>
      </c>
      <c r="AS22" s="9">
        <f t="shared" si="1"/>
        <v>0</v>
      </c>
    </row>
    <row r="23" spans="1:45" ht="15" x14ac:dyDescent="0.25">
      <c r="A23" s="27" t="s">
        <v>30</v>
      </c>
      <c r="B23" s="28">
        <f t="shared" si="0"/>
        <v>2814</v>
      </c>
      <c r="C23" s="29">
        <v>1234</v>
      </c>
      <c r="D23" s="30">
        <v>913</v>
      </c>
      <c r="E23" s="30">
        <v>0</v>
      </c>
      <c r="F23" s="30">
        <v>0</v>
      </c>
      <c r="G23" s="30">
        <v>0</v>
      </c>
      <c r="H23" s="30">
        <v>0</v>
      </c>
      <c r="I23" s="31">
        <v>0</v>
      </c>
      <c r="J23" s="34">
        <v>1</v>
      </c>
      <c r="K23" s="29">
        <v>0</v>
      </c>
      <c r="L23" s="30">
        <v>666</v>
      </c>
      <c r="M23" s="31">
        <v>0</v>
      </c>
      <c r="N23" s="32">
        <v>12.799999999999999</v>
      </c>
      <c r="P23" s="113">
        <f t="shared" si="2"/>
        <v>0</v>
      </c>
      <c r="Q23" s="114">
        <f t="shared" si="3"/>
        <v>1</v>
      </c>
      <c r="R23" s="114">
        <v>0</v>
      </c>
      <c r="S23" s="114">
        <f t="shared" si="4"/>
        <v>0</v>
      </c>
      <c r="T23" s="114">
        <v>0</v>
      </c>
      <c r="U23" s="76">
        <v>84</v>
      </c>
      <c r="V23" s="151">
        <v>-30</v>
      </c>
      <c r="AS23" s="9">
        <f t="shared" si="1"/>
        <v>0</v>
      </c>
    </row>
    <row r="24" spans="1:45" ht="15" x14ac:dyDescent="0.25">
      <c r="A24" s="27" t="s">
        <v>31</v>
      </c>
      <c r="B24" s="28">
        <f t="shared" si="0"/>
        <v>2866</v>
      </c>
      <c r="C24" s="29">
        <v>1242</v>
      </c>
      <c r="D24" s="30">
        <v>954</v>
      </c>
      <c r="E24" s="30">
        <v>0</v>
      </c>
      <c r="F24" s="30">
        <v>0</v>
      </c>
      <c r="G24" s="30">
        <v>0</v>
      </c>
      <c r="H24" s="30">
        <v>0</v>
      </c>
      <c r="I24" s="31">
        <v>0</v>
      </c>
      <c r="J24" s="34">
        <v>4</v>
      </c>
      <c r="K24" s="29">
        <v>0</v>
      </c>
      <c r="L24" s="30">
        <v>666</v>
      </c>
      <c r="M24" s="31">
        <v>0</v>
      </c>
      <c r="N24" s="32">
        <v>11.299999999999999</v>
      </c>
      <c r="P24" s="113">
        <f t="shared" si="2"/>
        <v>0</v>
      </c>
      <c r="Q24" s="114">
        <f t="shared" si="3"/>
        <v>3</v>
      </c>
      <c r="R24" s="114">
        <v>39.120000000000005</v>
      </c>
      <c r="S24" s="114">
        <f t="shared" si="4"/>
        <v>0</v>
      </c>
      <c r="T24" s="114">
        <v>0</v>
      </c>
      <c r="U24" s="76">
        <v>0</v>
      </c>
      <c r="V24" s="151">
        <v>0</v>
      </c>
      <c r="AS24" s="9">
        <f t="shared" si="1"/>
        <v>0</v>
      </c>
    </row>
    <row r="25" spans="1:45" ht="15" x14ac:dyDescent="0.25">
      <c r="A25" s="27" t="s">
        <v>32</v>
      </c>
      <c r="B25" s="28">
        <f t="shared" si="0"/>
        <v>3019</v>
      </c>
      <c r="C25" s="29">
        <v>1204</v>
      </c>
      <c r="D25" s="30">
        <v>958</v>
      </c>
      <c r="E25" s="30">
        <v>0</v>
      </c>
      <c r="F25" s="30">
        <v>180</v>
      </c>
      <c r="G25" s="30">
        <v>0</v>
      </c>
      <c r="H25" s="30">
        <v>0</v>
      </c>
      <c r="I25" s="31">
        <v>0</v>
      </c>
      <c r="J25" s="34">
        <v>11</v>
      </c>
      <c r="K25" s="29">
        <v>0</v>
      </c>
      <c r="L25" s="30">
        <v>666</v>
      </c>
      <c r="M25" s="31">
        <v>0</v>
      </c>
      <c r="N25" s="32">
        <v>11.999999999999998</v>
      </c>
      <c r="P25" s="113">
        <f t="shared" si="2"/>
        <v>0</v>
      </c>
      <c r="Q25" s="114">
        <f t="shared" si="3"/>
        <v>7</v>
      </c>
      <c r="R25" s="114">
        <v>0</v>
      </c>
      <c r="S25" s="114">
        <f t="shared" si="4"/>
        <v>180</v>
      </c>
      <c r="T25" s="114">
        <v>0</v>
      </c>
      <c r="U25" s="76">
        <v>0</v>
      </c>
      <c r="V25" s="151">
        <v>-30</v>
      </c>
      <c r="AS25" s="9">
        <f t="shared" si="1"/>
        <v>0</v>
      </c>
    </row>
    <row r="26" spans="1:45" ht="15" x14ac:dyDescent="0.25">
      <c r="A26" s="27" t="s">
        <v>33</v>
      </c>
      <c r="B26" s="28">
        <f t="shared" si="0"/>
        <v>3093</v>
      </c>
      <c r="C26" s="29">
        <v>1213</v>
      </c>
      <c r="D26" s="30">
        <v>957</v>
      </c>
      <c r="E26" s="30">
        <v>0</v>
      </c>
      <c r="F26" s="30">
        <v>180</v>
      </c>
      <c r="G26" s="30">
        <v>0</v>
      </c>
      <c r="H26" s="30">
        <v>0</v>
      </c>
      <c r="I26" s="31">
        <v>0</v>
      </c>
      <c r="J26" s="34">
        <v>55</v>
      </c>
      <c r="K26" s="29">
        <v>0</v>
      </c>
      <c r="L26" s="30">
        <v>688</v>
      </c>
      <c r="M26" s="31">
        <v>0</v>
      </c>
      <c r="N26" s="35">
        <v>12.2</v>
      </c>
      <c r="P26" s="113">
        <f t="shared" si="2"/>
        <v>0</v>
      </c>
      <c r="Q26" s="114">
        <f t="shared" si="3"/>
        <v>44</v>
      </c>
      <c r="R26" s="114">
        <v>0</v>
      </c>
      <c r="S26" s="114">
        <f t="shared" si="4"/>
        <v>0</v>
      </c>
      <c r="T26" s="114">
        <v>0</v>
      </c>
      <c r="U26" s="76">
        <v>0</v>
      </c>
      <c r="V26" s="151">
        <v>0</v>
      </c>
      <c r="AS26" s="9">
        <f t="shared" si="1"/>
        <v>0</v>
      </c>
    </row>
    <row r="27" spans="1:45" ht="15" x14ac:dyDescent="0.25">
      <c r="A27" s="27" t="s">
        <v>34</v>
      </c>
      <c r="B27" s="28">
        <f t="shared" si="0"/>
        <v>3198</v>
      </c>
      <c r="C27" s="29">
        <v>1227</v>
      </c>
      <c r="D27" s="30">
        <v>958</v>
      </c>
      <c r="E27" s="30">
        <v>0</v>
      </c>
      <c r="F27" s="30">
        <v>180</v>
      </c>
      <c r="G27" s="30">
        <v>0</v>
      </c>
      <c r="H27" s="30">
        <v>0</v>
      </c>
      <c r="I27" s="31">
        <v>0</v>
      </c>
      <c r="J27" s="34">
        <v>145</v>
      </c>
      <c r="K27" s="29">
        <v>0</v>
      </c>
      <c r="L27" s="30">
        <v>688</v>
      </c>
      <c r="M27" s="31">
        <v>0</v>
      </c>
      <c r="N27" s="35">
        <v>12.6</v>
      </c>
      <c r="P27" s="113">
        <f t="shared" si="2"/>
        <v>0</v>
      </c>
      <c r="Q27" s="114">
        <f t="shared" si="3"/>
        <v>90</v>
      </c>
      <c r="R27" s="114">
        <v>0</v>
      </c>
      <c r="S27" s="114">
        <f t="shared" si="4"/>
        <v>0</v>
      </c>
      <c r="T27" s="114">
        <v>0</v>
      </c>
      <c r="U27" s="76">
        <v>0</v>
      </c>
      <c r="V27" s="151">
        <v>0</v>
      </c>
      <c r="AS27" s="9">
        <f t="shared" si="1"/>
        <v>0</v>
      </c>
    </row>
    <row r="28" spans="1:45" ht="15" x14ac:dyDescent="0.25">
      <c r="A28" s="27" t="s">
        <v>35</v>
      </c>
      <c r="B28" s="28">
        <f t="shared" si="0"/>
        <v>3274</v>
      </c>
      <c r="C28" s="29">
        <v>1214</v>
      </c>
      <c r="D28" s="30">
        <v>1003</v>
      </c>
      <c r="E28" s="30">
        <v>0</v>
      </c>
      <c r="F28" s="30">
        <v>180</v>
      </c>
      <c r="G28" s="30">
        <v>0</v>
      </c>
      <c r="H28" s="30">
        <v>4</v>
      </c>
      <c r="I28" s="31">
        <v>0</v>
      </c>
      <c r="J28" s="34">
        <v>185</v>
      </c>
      <c r="K28" s="29">
        <v>0</v>
      </c>
      <c r="L28" s="30">
        <v>688</v>
      </c>
      <c r="M28" s="31">
        <v>0</v>
      </c>
      <c r="N28" s="35">
        <v>12.7</v>
      </c>
      <c r="P28" s="113">
        <f t="shared" si="2"/>
        <v>4</v>
      </c>
      <c r="Q28" s="114">
        <f t="shared" si="3"/>
        <v>40</v>
      </c>
      <c r="R28" s="114">
        <v>0</v>
      </c>
      <c r="S28" s="114">
        <f t="shared" si="4"/>
        <v>0</v>
      </c>
      <c r="T28" s="114">
        <v>0</v>
      </c>
      <c r="U28" s="76">
        <v>0</v>
      </c>
      <c r="V28" s="151">
        <v>0</v>
      </c>
      <c r="AS28" s="9">
        <f t="shared" si="1"/>
        <v>0</v>
      </c>
    </row>
    <row r="29" spans="1:45" ht="15" x14ac:dyDescent="0.25">
      <c r="A29" s="27" t="s">
        <v>36</v>
      </c>
      <c r="B29" s="36">
        <f t="shared" si="0"/>
        <v>3286</v>
      </c>
      <c r="C29" s="29">
        <v>1192</v>
      </c>
      <c r="D29" s="30">
        <v>1000</v>
      </c>
      <c r="E29" s="30">
        <v>0</v>
      </c>
      <c r="F29" s="30">
        <v>180</v>
      </c>
      <c r="G29" s="30">
        <v>0</v>
      </c>
      <c r="H29" s="30">
        <v>4</v>
      </c>
      <c r="I29" s="31">
        <v>0</v>
      </c>
      <c r="J29" s="34">
        <v>222</v>
      </c>
      <c r="K29" s="29">
        <v>0</v>
      </c>
      <c r="L29" s="30">
        <v>688</v>
      </c>
      <c r="M29" s="31">
        <v>0</v>
      </c>
      <c r="N29" s="35">
        <v>13.3</v>
      </c>
      <c r="P29" s="113">
        <f t="shared" si="2"/>
        <v>0</v>
      </c>
      <c r="Q29" s="114">
        <f t="shared" si="3"/>
        <v>37</v>
      </c>
      <c r="R29" s="114">
        <v>39.120000000000005</v>
      </c>
      <c r="S29" s="114">
        <f t="shared" si="4"/>
        <v>0</v>
      </c>
      <c r="T29" s="114">
        <v>0</v>
      </c>
      <c r="U29" s="76">
        <v>0</v>
      </c>
      <c r="V29" s="151">
        <v>-200</v>
      </c>
      <c r="AS29" s="9">
        <f t="shared" si="1"/>
        <v>0</v>
      </c>
    </row>
    <row r="30" spans="1:45" ht="15" x14ac:dyDescent="0.25">
      <c r="A30" s="27" t="s">
        <v>37</v>
      </c>
      <c r="B30" s="36">
        <f t="shared" si="0"/>
        <v>3193</v>
      </c>
      <c r="C30" s="29">
        <v>1086</v>
      </c>
      <c r="D30" s="30">
        <v>999</v>
      </c>
      <c r="E30" s="30">
        <v>0</v>
      </c>
      <c r="F30" s="30">
        <v>180</v>
      </c>
      <c r="G30" s="30">
        <v>0</v>
      </c>
      <c r="H30" s="30">
        <v>5</v>
      </c>
      <c r="I30" s="31">
        <v>0</v>
      </c>
      <c r="J30" s="34">
        <v>235</v>
      </c>
      <c r="K30" s="29">
        <v>0</v>
      </c>
      <c r="L30" s="30">
        <v>688</v>
      </c>
      <c r="M30" s="31">
        <v>0</v>
      </c>
      <c r="N30" s="35">
        <v>13.6</v>
      </c>
      <c r="P30" s="113">
        <f t="shared" si="2"/>
        <v>1</v>
      </c>
      <c r="Q30" s="114">
        <f t="shared" si="3"/>
        <v>13</v>
      </c>
      <c r="R30" s="114">
        <v>0</v>
      </c>
      <c r="S30" s="114">
        <f t="shared" si="4"/>
        <v>0</v>
      </c>
      <c r="T30" s="114">
        <v>0</v>
      </c>
      <c r="U30" s="76">
        <v>0</v>
      </c>
      <c r="V30" s="151">
        <v>0</v>
      </c>
      <c r="AS30" s="9">
        <f t="shared" si="1"/>
        <v>0</v>
      </c>
    </row>
    <row r="31" spans="1:45" ht="15" x14ac:dyDescent="0.25">
      <c r="A31" s="27" t="s">
        <v>38</v>
      </c>
      <c r="B31" s="36">
        <f t="shared" si="0"/>
        <v>3377</v>
      </c>
      <c r="C31" s="29">
        <v>1272</v>
      </c>
      <c r="D31" s="30">
        <v>997</v>
      </c>
      <c r="E31" s="30">
        <v>0</v>
      </c>
      <c r="F31" s="30">
        <v>180</v>
      </c>
      <c r="G31" s="30">
        <v>0</v>
      </c>
      <c r="H31" s="30">
        <v>5</v>
      </c>
      <c r="I31" s="31">
        <v>0</v>
      </c>
      <c r="J31" s="34">
        <v>235</v>
      </c>
      <c r="K31" s="29">
        <v>0</v>
      </c>
      <c r="L31" s="30">
        <v>688</v>
      </c>
      <c r="M31" s="31">
        <v>0</v>
      </c>
      <c r="N31" s="35">
        <v>13.8</v>
      </c>
      <c r="P31" s="113">
        <f t="shared" si="2"/>
        <v>0</v>
      </c>
      <c r="Q31" s="114">
        <f t="shared" si="3"/>
        <v>0</v>
      </c>
      <c r="R31" s="114">
        <v>0</v>
      </c>
      <c r="S31" s="114">
        <f t="shared" si="4"/>
        <v>0</v>
      </c>
      <c r="T31" s="114">
        <v>0</v>
      </c>
      <c r="U31" s="76">
        <v>600</v>
      </c>
      <c r="V31" s="151">
        <v>-275</v>
      </c>
      <c r="AS31" s="9">
        <f t="shared" si="1"/>
        <v>0</v>
      </c>
    </row>
    <row r="32" spans="1:45" ht="15" x14ac:dyDescent="0.25">
      <c r="A32" s="27" t="s">
        <v>39</v>
      </c>
      <c r="B32" s="36">
        <f t="shared" si="0"/>
        <v>3457.6729999999998</v>
      </c>
      <c r="C32" s="29">
        <v>1285.7739999999999</v>
      </c>
      <c r="D32" s="30">
        <v>1050.9259999999999</v>
      </c>
      <c r="E32" s="30">
        <v>0</v>
      </c>
      <c r="F32" s="30">
        <v>180</v>
      </c>
      <c r="G32" s="30">
        <v>0</v>
      </c>
      <c r="H32" s="30">
        <v>4.9729999999999999</v>
      </c>
      <c r="I32" s="31">
        <v>0</v>
      </c>
      <c r="J32" s="34">
        <v>248</v>
      </c>
      <c r="K32" s="29">
        <v>0</v>
      </c>
      <c r="L32" s="30">
        <v>688</v>
      </c>
      <c r="M32" s="31">
        <v>0</v>
      </c>
      <c r="N32" s="35">
        <v>14.1</v>
      </c>
      <c r="P32" s="113">
        <f t="shared" si="2"/>
        <v>-2.7000000000000135E-2</v>
      </c>
      <c r="Q32" s="114">
        <f t="shared" si="3"/>
        <v>13</v>
      </c>
      <c r="R32" s="114">
        <v>45.300000000000068</v>
      </c>
      <c r="S32" s="114">
        <f t="shared" si="4"/>
        <v>0</v>
      </c>
      <c r="T32" s="114">
        <v>0</v>
      </c>
      <c r="U32" s="76">
        <v>0</v>
      </c>
      <c r="V32" s="151">
        <v>0</v>
      </c>
      <c r="AS32" s="9">
        <f t="shared" si="1"/>
        <v>0</v>
      </c>
    </row>
    <row r="33" spans="1:49" ht="15" x14ac:dyDescent="0.25">
      <c r="A33" s="27" t="s">
        <v>40</v>
      </c>
      <c r="B33" s="36">
        <f t="shared" si="0"/>
        <v>3644.4319999999998</v>
      </c>
      <c r="C33" s="29">
        <v>1467.4780000000001</v>
      </c>
      <c r="D33" s="30">
        <v>1047.7159999999999</v>
      </c>
      <c r="E33" s="30">
        <v>0</v>
      </c>
      <c r="F33" s="30">
        <v>180</v>
      </c>
      <c r="G33" s="30">
        <v>0</v>
      </c>
      <c r="H33" s="30">
        <v>5.2380000000000004</v>
      </c>
      <c r="I33" s="31">
        <v>0</v>
      </c>
      <c r="J33" s="34">
        <v>256</v>
      </c>
      <c r="K33" s="29">
        <v>0</v>
      </c>
      <c r="L33" s="30">
        <v>688</v>
      </c>
      <c r="M33" s="31">
        <v>0</v>
      </c>
      <c r="N33" s="35">
        <v>14.4</v>
      </c>
      <c r="P33" s="113">
        <f t="shared" si="2"/>
        <v>0.26500000000000057</v>
      </c>
      <c r="Q33" s="114">
        <f t="shared" si="3"/>
        <v>8</v>
      </c>
      <c r="R33" s="114">
        <v>0</v>
      </c>
      <c r="S33" s="114">
        <f t="shared" si="4"/>
        <v>0</v>
      </c>
      <c r="T33" s="114">
        <v>0</v>
      </c>
      <c r="U33" s="76">
        <v>53</v>
      </c>
      <c r="V33" s="151">
        <v>0</v>
      </c>
      <c r="AS33" s="9">
        <f t="shared" si="1"/>
        <v>1074</v>
      </c>
      <c r="AT33">
        <v>590</v>
      </c>
      <c r="AU33">
        <v>149</v>
      </c>
      <c r="AV33">
        <v>186</v>
      </c>
      <c r="AW33">
        <v>149</v>
      </c>
    </row>
    <row r="34" spans="1:49" ht="15" x14ac:dyDescent="0.25">
      <c r="A34" s="27" t="s">
        <v>41</v>
      </c>
      <c r="B34" s="36">
        <f t="shared" si="0"/>
        <v>3657.2570000000001</v>
      </c>
      <c r="C34" s="37">
        <v>1467.816</v>
      </c>
      <c r="D34" s="33">
        <v>1050.0899999999999</v>
      </c>
      <c r="E34" s="33">
        <v>0</v>
      </c>
      <c r="F34" s="33">
        <v>180</v>
      </c>
      <c r="G34" s="33">
        <v>0</v>
      </c>
      <c r="H34" s="33">
        <v>5.351</v>
      </c>
      <c r="I34" s="33">
        <v>0</v>
      </c>
      <c r="J34" s="38">
        <v>266</v>
      </c>
      <c r="K34" s="33">
        <v>0</v>
      </c>
      <c r="L34" s="33">
        <v>688</v>
      </c>
      <c r="M34" s="39">
        <v>0</v>
      </c>
      <c r="N34" s="35">
        <v>14.2</v>
      </c>
      <c r="P34" s="113">
        <f t="shared" si="2"/>
        <v>0.11299999999999955</v>
      </c>
      <c r="Q34" s="114">
        <f t="shared" si="3"/>
        <v>10</v>
      </c>
      <c r="R34" s="114">
        <v>0</v>
      </c>
      <c r="S34" s="114">
        <f t="shared" si="4"/>
        <v>0</v>
      </c>
      <c r="T34" s="114">
        <v>0</v>
      </c>
      <c r="U34" s="76">
        <v>0</v>
      </c>
      <c r="V34" s="151">
        <v>0</v>
      </c>
      <c r="AS34" s="9">
        <f t="shared" si="1"/>
        <v>1074</v>
      </c>
      <c r="AT34">
        <v>590</v>
      </c>
      <c r="AU34">
        <v>149</v>
      </c>
      <c r="AV34">
        <v>186</v>
      </c>
      <c r="AW34">
        <v>149</v>
      </c>
    </row>
    <row r="35" spans="1:49" ht="15" x14ac:dyDescent="0.25">
      <c r="A35" s="40" t="s">
        <v>63</v>
      </c>
      <c r="B35" s="36">
        <f t="shared" si="0"/>
        <v>3753.94</v>
      </c>
      <c r="C35" s="41">
        <f>+ThermalUnits!C40</f>
        <v>1571</v>
      </c>
      <c r="D35" s="42">
        <f>+HydroUnits!C40</f>
        <v>1025.94</v>
      </c>
      <c r="E35" s="43">
        <v>0</v>
      </c>
      <c r="F35" s="43">
        <v>180</v>
      </c>
      <c r="G35" s="43">
        <v>0</v>
      </c>
      <c r="H35" s="44">
        <v>13</v>
      </c>
      <c r="I35" s="43">
        <v>0</v>
      </c>
      <c r="J35" s="44">
        <v>276</v>
      </c>
      <c r="K35" s="43">
        <v>0</v>
      </c>
      <c r="L35" s="43">
        <v>688</v>
      </c>
      <c r="M35" s="45">
        <v>0</v>
      </c>
      <c r="N35" s="35">
        <v>13.5</v>
      </c>
      <c r="P35" s="113">
        <f t="shared" si="2"/>
        <v>7.649</v>
      </c>
      <c r="Q35" s="114">
        <f t="shared" si="3"/>
        <v>10</v>
      </c>
      <c r="R35" s="114">
        <v>0</v>
      </c>
      <c r="S35" s="114">
        <f t="shared" si="4"/>
        <v>0</v>
      </c>
      <c r="T35" s="114">
        <v>0</v>
      </c>
      <c r="U35" s="76">
        <v>0</v>
      </c>
      <c r="V35" s="151">
        <v>0</v>
      </c>
      <c r="AS35" s="9">
        <f t="shared" si="1"/>
        <v>1074</v>
      </c>
      <c r="AT35">
        <v>590</v>
      </c>
      <c r="AU35">
        <v>149</v>
      </c>
      <c r="AV35">
        <v>186</v>
      </c>
      <c r="AW35">
        <v>149</v>
      </c>
    </row>
    <row r="36" spans="1:49" ht="15" x14ac:dyDescent="0.25">
      <c r="A36" s="40" t="s">
        <v>64</v>
      </c>
      <c r="B36" s="36">
        <f t="shared" si="0"/>
        <v>3776.94</v>
      </c>
      <c r="C36" s="41">
        <f>+ThermalUnits!C41</f>
        <v>1571</v>
      </c>
      <c r="D36" s="42">
        <f>+HydroUnits!C41</f>
        <v>1025.94</v>
      </c>
      <c r="E36" s="43">
        <v>0</v>
      </c>
      <c r="F36" s="43">
        <v>180</v>
      </c>
      <c r="G36" s="43">
        <v>0</v>
      </c>
      <c r="H36" s="44">
        <v>21</v>
      </c>
      <c r="I36" s="43">
        <v>0</v>
      </c>
      <c r="J36" s="44">
        <v>291</v>
      </c>
      <c r="K36" s="43">
        <v>0</v>
      </c>
      <c r="L36" s="43">
        <v>688</v>
      </c>
      <c r="M36" s="45">
        <v>0</v>
      </c>
      <c r="N36" s="46">
        <v>14.3</v>
      </c>
      <c r="P36" s="113">
        <f t="shared" si="2"/>
        <v>8</v>
      </c>
      <c r="Q36" s="114">
        <f t="shared" si="3"/>
        <v>15</v>
      </c>
      <c r="R36" s="114">
        <v>0</v>
      </c>
      <c r="S36" s="114">
        <f t="shared" si="4"/>
        <v>0</v>
      </c>
      <c r="T36" s="114">
        <v>0</v>
      </c>
      <c r="U36" s="76">
        <v>0</v>
      </c>
      <c r="V36" s="151">
        <v>0</v>
      </c>
      <c r="AS36" s="9">
        <f t="shared" si="1"/>
        <v>0</v>
      </c>
    </row>
    <row r="37" spans="1:49" ht="15" x14ac:dyDescent="0.25">
      <c r="A37" s="40" t="s">
        <v>65</v>
      </c>
      <c r="B37" s="36">
        <f t="shared" ref="B37:B55" si="5">+SUM(C37:M37)</f>
        <v>3866.36</v>
      </c>
      <c r="C37" s="41">
        <f>+ThermalUnits!C42</f>
        <v>1585</v>
      </c>
      <c r="D37" s="42">
        <f>+HydroUnits!C42</f>
        <v>1054.44</v>
      </c>
      <c r="E37" s="43">
        <v>0</v>
      </c>
      <c r="F37" s="43">
        <v>180</v>
      </c>
      <c r="G37" s="43">
        <v>0</v>
      </c>
      <c r="H37" s="44">
        <v>33</v>
      </c>
      <c r="I37" s="43">
        <v>0</v>
      </c>
      <c r="J37" s="44">
        <f>+J36*1.12</f>
        <v>325.92</v>
      </c>
      <c r="K37" s="43">
        <v>0</v>
      </c>
      <c r="L37" s="43">
        <v>688</v>
      </c>
      <c r="M37" s="45">
        <v>0</v>
      </c>
      <c r="N37" s="46">
        <v>14.6</v>
      </c>
      <c r="P37" s="113">
        <f t="shared" si="2"/>
        <v>12</v>
      </c>
      <c r="Q37" s="114">
        <f t="shared" si="3"/>
        <v>34.920000000000016</v>
      </c>
      <c r="R37" s="156">
        <v>28.5</v>
      </c>
      <c r="S37" s="114">
        <f t="shared" si="4"/>
        <v>0</v>
      </c>
      <c r="T37" s="114">
        <v>0</v>
      </c>
      <c r="U37" s="154">
        <v>167</v>
      </c>
      <c r="V37" s="155">
        <v>-153</v>
      </c>
      <c r="AS37" s="9">
        <f t="shared" si="1"/>
        <v>0</v>
      </c>
    </row>
    <row r="38" spans="1:49" ht="15" x14ac:dyDescent="0.25">
      <c r="A38" s="40" t="s">
        <v>66</v>
      </c>
      <c r="B38" s="36">
        <f t="shared" si="5"/>
        <v>3917.4704000000002</v>
      </c>
      <c r="C38" s="41">
        <f>+ThermalUnits!C43</f>
        <v>1585</v>
      </c>
      <c r="D38" s="42">
        <f>+HydroUnits!C43</f>
        <v>1054.44</v>
      </c>
      <c r="E38" s="43">
        <v>0</v>
      </c>
      <c r="F38" s="43">
        <v>180</v>
      </c>
      <c r="G38" s="43">
        <v>0</v>
      </c>
      <c r="H38" s="44">
        <v>45</v>
      </c>
      <c r="I38" s="43">
        <v>0</v>
      </c>
      <c r="J38" s="44">
        <f t="shared" ref="J38:J55" si="6">+J37*1.12</f>
        <v>365.03040000000004</v>
      </c>
      <c r="K38" s="43">
        <v>0</v>
      </c>
      <c r="L38" s="43">
        <v>688</v>
      </c>
      <c r="M38" s="45">
        <v>0</v>
      </c>
      <c r="N38" s="46">
        <v>14.8</v>
      </c>
      <c r="P38" s="113">
        <f t="shared" si="2"/>
        <v>12</v>
      </c>
      <c r="Q38" s="114">
        <f t="shared" si="3"/>
        <v>39.110400000000027</v>
      </c>
      <c r="R38" s="114">
        <v>0</v>
      </c>
      <c r="S38" s="114">
        <f t="shared" si="4"/>
        <v>0</v>
      </c>
      <c r="T38" s="114">
        <v>0</v>
      </c>
      <c r="U38" s="76">
        <v>0</v>
      </c>
      <c r="V38" s="151">
        <v>0</v>
      </c>
      <c r="AS38" s="9">
        <f t="shared" si="1"/>
        <v>0</v>
      </c>
    </row>
    <row r="39" spans="1:49" ht="15" x14ac:dyDescent="0.25">
      <c r="A39" s="40" t="s">
        <v>67</v>
      </c>
      <c r="B39" s="36">
        <f t="shared" si="5"/>
        <v>3973.2740480000002</v>
      </c>
      <c r="C39" s="41">
        <f>+ThermalUnits!C44</f>
        <v>1585</v>
      </c>
      <c r="D39" s="42">
        <f>+HydroUnits!C44</f>
        <v>1054.44</v>
      </c>
      <c r="E39" s="43">
        <v>0</v>
      </c>
      <c r="F39" s="43">
        <v>180</v>
      </c>
      <c r="G39" s="43">
        <v>0</v>
      </c>
      <c r="H39" s="44">
        <v>57</v>
      </c>
      <c r="I39" s="43">
        <v>0</v>
      </c>
      <c r="J39" s="44">
        <f t="shared" si="6"/>
        <v>408.83404800000011</v>
      </c>
      <c r="K39" s="43">
        <v>0</v>
      </c>
      <c r="L39" s="43">
        <v>688</v>
      </c>
      <c r="M39" s="45">
        <v>0</v>
      </c>
      <c r="N39" s="46">
        <v>15</v>
      </c>
      <c r="P39" s="113">
        <f t="shared" si="2"/>
        <v>12</v>
      </c>
      <c r="Q39" s="114">
        <f t="shared" si="3"/>
        <v>43.803648000000067</v>
      </c>
      <c r="R39" s="114">
        <v>0</v>
      </c>
      <c r="S39" s="114">
        <f t="shared" si="4"/>
        <v>0</v>
      </c>
      <c r="T39" s="114">
        <v>0</v>
      </c>
      <c r="U39" s="76">
        <v>0</v>
      </c>
      <c r="V39" s="151">
        <v>0</v>
      </c>
      <c r="AS39" s="9">
        <f t="shared" si="1"/>
        <v>0</v>
      </c>
    </row>
    <row r="40" spans="1:49" ht="15" x14ac:dyDescent="0.25">
      <c r="A40" s="40" t="s">
        <v>68</v>
      </c>
      <c r="B40" s="36">
        <f t="shared" si="5"/>
        <v>4034.3341337600004</v>
      </c>
      <c r="C40" s="41">
        <f>+ThermalUnits!C45</f>
        <v>1585</v>
      </c>
      <c r="D40" s="42">
        <f>+HydroUnits!C45</f>
        <v>1054.44</v>
      </c>
      <c r="E40" s="43">
        <v>0</v>
      </c>
      <c r="F40" s="43">
        <v>180</v>
      </c>
      <c r="G40" s="43">
        <v>0</v>
      </c>
      <c r="H40" s="44">
        <v>69</v>
      </c>
      <c r="I40" s="43">
        <v>0</v>
      </c>
      <c r="J40" s="44">
        <f t="shared" si="6"/>
        <v>457.89413376000016</v>
      </c>
      <c r="K40" s="43">
        <v>0</v>
      </c>
      <c r="L40" s="43">
        <v>688</v>
      </c>
      <c r="M40" s="45">
        <v>0</v>
      </c>
      <c r="N40" s="46">
        <v>15.1</v>
      </c>
      <c r="P40" s="113">
        <f t="shared" si="2"/>
        <v>12</v>
      </c>
      <c r="Q40" s="114">
        <f t="shared" si="3"/>
        <v>49.06008576000005</v>
      </c>
      <c r="R40" s="114">
        <v>0</v>
      </c>
      <c r="S40" s="114">
        <f t="shared" si="4"/>
        <v>0</v>
      </c>
      <c r="T40" s="114">
        <v>0</v>
      </c>
      <c r="U40" s="76">
        <v>0</v>
      </c>
      <c r="V40" s="151">
        <v>0</v>
      </c>
      <c r="AS40" s="9">
        <f t="shared" si="1"/>
        <v>0</v>
      </c>
    </row>
    <row r="41" spans="1:49" ht="15" x14ac:dyDescent="0.25">
      <c r="A41" s="40" t="s">
        <v>69</v>
      </c>
      <c r="B41" s="36">
        <f t="shared" si="5"/>
        <v>4099.6314298112002</v>
      </c>
      <c r="C41" s="41">
        <f>+ThermalUnits!C46</f>
        <v>1585</v>
      </c>
      <c r="D41" s="42">
        <f>+HydroUnits!C46</f>
        <v>1054.44</v>
      </c>
      <c r="E41" s="43">
        <v>0</v>
      </c>
      <c r="F41" s="43">
        <v>180</v>
      </c>
      <c r="G41" s="43">
        <v>0</v>
      </c>
      <c r="H41" s="44">
        <f>+H40*1.15</f>
        <v>79.349999999999994</v>
      </c>
      <c r="I41" s="43">
        <v>0</v>
      </c>
      <c r="J41" s="44">
        <f t="shared" si="6"/>
        <v>512.84142981120021</v>
      </c>
      <c r="K41" s="43">
        <v>0</v>
      </c>
      <c r="L41" s="43">
        <v>688</v>
      </c>
      <c r="M41" s="45">
        <v>0</v>
      </c>
      <c r="N41" s="46">
        <v>15.1</v>
      </c>
      <c r="P41" s="113">
        <f t="shared" si="2"/>
        <v>10.349999999999994</v>
      </c>
      <c r="Q41" s="114">
        <f t="shared" si="3"/>
        <v>54.947296051200055</v>
      </c>
      <c r="R41" s="114">
        <v>0</v>
      </c>
      <c r="S41" s="114">
        <f t="shared" si="4"/>
        <v>0</v>
      </c>
      <c r="T41" s="114">
        <v>0</v>
      </c>
      <c r="U41" s="76">
        <v>0</v>
      </c>
      <c r="V41" s="151">
        <v>0</v>
      </c>
      <c r="AS41" s="9">
        <f t="shared" si="1"/>
        <v>0</v>
      </c>
    </row>
    <row r="42" spans="1:49" ht="15" x14ac:dyDescent="0.25">
      <c r="A42" s="40" t="s">
        <v>70</v>
      </c>
      <c r="B42" s="36">
        <f t="shared" si="5"/>
        <v>3872.0749013885443</v>
      </c>
      <c r="C42" s="41">
        <f>+ThermalUnits!C47</f>
        <v>1240</v>
      </c>
      <c r="D42" s="42">
        <f>+HydroUnits!C47</f>
        <v>1098.44</v>
      </c>
      <c r="E42" s="43">
        <v>0</v>
      </c>
      <c r="F42" s="43">
        <v>180</v>
      </c>
      <c r="G42" s="43">
        <v>0</v>
      </c>
      <c r="H42" s="44">
        <f t="shared" ref="H42:H55" si="7">+H41*1.15</f>
        <v>91.252499999999984</v>
      </c>
      <c r="I42" s="43">
        <v>0</v>
      </c>
      <c r="J42" s="44">
        <f t="shared" si="6"/>
        <v>574.38240138854428</v>
      </c>
      <c r="K42" s="43">
        <v>0</v>
      </c>
      <c r="L42" s="43">
        <v>688</v>
      </c>
      <c r="M42" s="45">
        <v>0</v>
      </c>
      <c r="N42" s="46">
        <f>+N41*1.018</f>
        <v>15.3718</v>
      </c>
      <c r="P42" s="113">
        <f t="shared" si="2"/>
        <v>11.902499999999989</v>
      </c>
      <c r="Q42" s="114">
        <f t="shared" si="3"/>
        <v>61.540971577344067</v>
      </c>
      <c r="R42" s="156">
        <v>44</v>
      </c>
      <c r="S42" s="114">
        <f t="shared" si="4"/>
        <v>0</v>
      </c>
      <c r="T42" s="114">
        <v>0</v>
      </c>
      <c r="U42" s="76">
        <v>0</v>
      </c>
      <c r="V42" s="155">
        <v>-345</v>
      </c>
      <c r="AS42" s="9">
        <f t="shared" si="1"/>
        <v>0</v>
      </c>
    </row>
    <row r="43" spans="1:49" ht="15" x14ac:dyDescent="0.25">
      <c r="A43" s="40" t="s">
        <v>71</v>
      </c>
      <c r="B43" s="36">
        <f t="shared" si="5"/>
        <v>4354.6886645551695</v>
      </c>
      <c r="C43" s="41">
        <f>+ThermalUnits!C48</f>
        <v>1640</v>
      </c>
      <c r="D43" s="42">
        <f>+HydroUnits!C48</f>
        <v>1098.44</v>
      </c>
      <c r="E43" s="43">
        <v>0</v>
      </c>
      <c r="F43" s="43">
        <v>180</v>
      </c>
      <c r="G43" s="43">
        <v>0</v>
      </c>
      <c r="H43" s="44">
        <f t="shared" si="7"/>
        <v>104.94037499999997</v>
      </c>
      <c r="I43" s="43">
        <v>0</v>
      </c>
      <c r="J43" s="44">
        <f t="shared" si="6"/>
        <v>643.30828955516961</v>
      </c>
      <c r="K43" s="43">
        <v>0</v>
      </c>
      <c r="L43" s="43">
        <v>688</v>
      </c>
      <c r="M43" s="45">
        <v>0</v>
      </c>
      <c r="N43" s="46">
        <f t="shared" ref="N43:N55" si="8">+N42*1.018</f>
        <v>15.6484924</v>
      </c>
      <c r="P43" s="113">
        <f t="shared" si="2"/>
        <v>13.687874999999991</v>
      </c>
      <c r="Q43" s="114">
        <f t="shared" si="3"/>
        <v>68.925888166625327</v>
      </c>
      <c r="R43" s="114">
        <v>0</v>
      </c>
      <c r="S43" s="114">
        <f t="shared" si="4"/>
        <v>0</v>
      </c>
      <c r="T43" s="114">
        <v>0</v>
      </c>
      <c r="U43" s="154">
        <v>400</v>
      </c>
      <c r="V43" s="151">
        <v>0</v>
      </c>
    </row>
    <row r="44" spans="1:49" ht="15" x14ac:dyDescent="0.25">
      <c r="A44" s="40" t="s">
        <v>72</v>
      </c>
      <c r="B44" s="36">
        <f t="shared" si="5"/>
        <v>4447.6267155517908</v>
      </c>
      <c r="C44" s="41">
        <f>+ThermalUnits!C49</f>
        <v>1640</v>
      </c>
      <c r="D44" s="42">
        <f>+HydroUnits!C49</f>
        <v>1098.44</v>
      </c>
      <c r="E44" s="43">
        <v>0</v>
      </c>
      <c r="F44" s="43">
        <v>180</v>
      </c>
      <c r="G44" s="43">
        <v>0</v>
      </c>
      <c r="H44" s="44">
        <f t="shared" si="7"/>
        <v>120.68143124999996</v>
      </c>
      <c r="I44" s="43">
        <v>0</v>
      </c>
      <c r="J44" s="44">
        <f t="shared" si="6"/>
        <v>720.50528430179008</v>
      </c>
      <c r="K44" s="43">
        <v>0</v>
      </c>
      <c r="L44" s="43">
        <v>688</v>
      </c>
      <c r="M44" s="45">
        <v>0</v>
      </c>
      <c r="N44" s="46">
        <f t="shared" si="8"/>
        <v>15.930165263200001</v>
      </c>
      <c r="P44" s="113">
        <f t="shared" si="2"/>
        <v>15.741056249999986</v>
      </c>
      <c r="Q44" s="114">
        <f t="shared" si="3"/>
        <v>77.196994746620476</v>
      </c>
      <c r="R44" s="114">
        <v>0</v>
      </c>
      <c r="S44" s="114">
        <f t="shared" si="4"/>
        <v>0</v>
      </c>
      <c r="T44" s="114">
        <v>0</v>
      </c>
      <c r="U44" s="76">
        <v>0</v>
      </c>
      <c r="V44" s="151">
        <v>0</v>
      </c>
    </row>
    <row r="45" spans="1:49" ht="15" x14ac:dyDescent="0.25">
      <c r="A45" s="40" t="s">
        <v>73</v>
      </c>
      <c r="B45" s="36">
        <f t="shared" si="5"/>
        <v>4623.1895643555054</v>
      </c>
      <c r="C45" s="41">
        <f>+ThermalUnits!C50</f>
        <v>1640</v>
      </c>
      <c r="D45" s="42">
        <f>+HydroUnits!C50</f>
        <v>1169.44</v>
      </c>
      <c r="E45" s="43">
        <v>0</v>
      </c>
      <c r="F45" s="43">
        <v>180</v>
      </c>
      <c r="G45" s="43">
        <v>0</v>
      </c>
      <c r="H45" s="44">
        <f t="shared" si="7"/>
        <v>138.78364593749995</v>
      </c>
      <c r="I45" s="43">
        <v>0</v>
      </c>
      <c r="J45" s="44">
        <f t="shared" si="6"/>
        <v>806.965918418005</v>
      </c>
      <c r="K45" s="43">
        <v>0</v>
      </c>
      <c r="L45" s="43">
        <v>688</v>
      </c>
      <c r="M45" s="45">
        <v>0</v>
      </c>
      <c r="N45" s="46">
        <f t="shared" si="8"/>
        <v>16.216908237937602</v>
      </c>
      <c r="P45" s="113">
        <f t="shared" si="2"/>
        <v>18.102214687499995</v>
      </c>
      <c r="Q45" s="114">
        <f t="shared" si="3"/>
        <v>86.460634116214919</v>
      </c>
      <c r="R45" s="156">
        <v>71</v>
      </c>
      <c r="S45" s="114">
        <f t="shared" si="4"/>
        <v>0</v>
      </c>
      <c r="T45" s="114">
        <v>0</v>
      </c>
      <c r="U45" s="76">
        <v>0</v>
      </c>
      <c r="V45" s="151">
        <v>0</v>
      </c>
    </row>
    <row r="46" spans="1:49" ht="15" x14ac:dyDescent="0.25">
      <c r="A46" s="40" t="s">
        <v>76</v>
      </c>
      <c r="B46" s="36">
        <f t="shared" si="5"/>
        <v>4740.8430214562904</v>
      </c>
      <c r="C46" s="41">
        <f>+ThermalUnits!C51</f>
        <v>1640</v>
      </c>
      <c r="D46" s="42">
        <f>+HydroUnits!C51</f>
        <v>1169.44</v>
      </c>
      <c r="E46" s="43">
        <v>0</v>
      </c>
      <c r="F46" s="43">
        <v>180</v>
      </c>
      <c r="G46" s="43">
        <v>0</v>
      </c>
      <c r="H46" s="44">
        <f t="shared" si="7"/>
        <v>159.60119282812494</v>
      </c>
      <c r="I46" s="43">
        <v>0</v>
      </c>
      <c r="J46" s="44">
        <f t="shared" si="6"/>
        <v>903.80182862816571</v>
      </c>
      <c r="K46" s="43">
        <v>0</v>
      </c>
      <c r="L46" s="43">
        <v>688</v>
      </c>
      <c r="M46" s="45">
        <v>0</v>
      </c>
      <c r="N46" s="46">
        <f t="shared" si="8"/>
        <v>16.508812586220479</v>
      </c>
      <c r="P46" s="113">
        <f t="shared" si="2"/>
        <v>20.817546890624982</v>
      </c>
      <c r="Q46" s="114">
        <f t="shared" si="3"/>
        <v>96.835910210160705</v>
      </c>
      <c r="R46" s="114">
        <v>0</v>
      </c>
      <c r="S46" s="114">
        <f t="shared" si="4"/>
        <v>0</v>
      </c>
      <c r="T46" s="114">
        <v>0</v>
      </c>
      <c r="U46" s="76">
        <v>0</v>
      </c>
      <c r="V46" s="151">
        <v>0</v>
      </c>
    </row>
    <row r="47" spans="1:49" ht="15" x14ac:dyDescent="0.25">
      <c r="A47" s="40" t="s">
        <v>77</v>
      </c>
      <c r="B47" s="36">
        <f t="shared" si="5"/>
        <v>4873.23941981589</v>
      </c>
      <c r="C47" s="41">
        <f>+ThermalUnits!C52</f>
        <v>1640</v>
      </c>
      <c r="D47" s="42">
        <f>+HydroUnits!C52</f>
        <v>1169.44</v>
      </c>
      <c r="E47" s="43">
        <v>0</v>
      </c>
      <c r="F47" s="43">
        <v>180</v>
      </c>
      <c r="G47" s="43">
        <v>0</v>
      </c>
      <c r="H47" s="44">
        <f t="shared" si="7"/>
        <v>183.54137175234365</v>
      </c>
      <c r="I47" s="43">
        <v>0</v>
      </c>
      <c r="J47" s="44">
        <f t="shared" si="6"/>
        <v>1012.2580480635457</v>
      </c>
      <c r="K47" s="43">
        <v>0</v>
      </c>
      <c r="L47" s="43">
        <v>688</v>
      </c>
      <c r="M47" s="45">
        <v>0</v>
      </c>
      <c r="N47" s="46">
        <f t="shared" si="8"/>
        <v>16.805971212772448</v>
      </c>
      <c r="P47" s="113">
        <f t="shared" si="2"/>
        <v>23.940178924218714</v>
      </c>
      <c r="Q47" s="114">
        <f t="shared" si="3"/>
        <v>108.45621943538004</v>
      </c>
      <c r="R47" s="114">
        <v>0</v>
      </c>
      <c r="S47" s="114">
        <f t="shared" si="4"/>
        <v>0</v>
      </c>
      <c r="T47" s="114">
        <v>0</v>
      </c>
      <c r="U47" s="76">
        <v>0</v>
      </c>
      <c r="V47" s="151">
        <v>0</v>
      </c>
    </row>
    <row r="48" spans="1:49" ht="15" x14ac:dyDescent="0.25">
      <c r="A48" s="40" t="s">
        <v>78</v>
      </c>
      <c r="B48" s="36">
        <f t="shared" si="5"/>
        <v>4422.2415913463665</v>
      </c>
      <c r="C48" s="41">
        <f>+ThermalUnits!C53</f>
        <v>1040</v>
      </c>
      <c r="D48" s="42">
        <f>+HydroUnits!C53</f>
        <v>1169.44</v>
      </c>
      <c r="E48" s="43">
        <v>0</v>
      </c>
      <c r="F48" s="43">
        <v>180</v>
      </c>
      <c r="G48" s="43">
        <v>0</v>
      </c>
      <c r="H48" s="44">
        <f t="shared" si="7"/>
        <v>211.07257751519518</v>
      </c>
      <c r="I48" s="43">
        <v>0</v>
      </c>
      <c r="J48" s="44">
        <f t="shared" si="6"/>
        <v>1133.7290138311714</v>
      </c>
      <c r="K48" s="43">
        <v>0</v>
      </c>
      <c r="L48" s="43">
        <v>688</v>
      </c>
      <c r="M48" s="45">
        <v>0</v>
      </c>
      <c r="N48" s="46">
        <f t="shared" si="8"/>
        <v>17.108478694602354</v>
      </c>
      <c r="P48" s="113">
        <f t="shared" si="2"/>
        <v>27.531205762851528</v>
      </c>
      <c r="Q48" s="114">
        <f t="shared" si="3"/>
        <v>121.47096576762567</v>
      </c>
      <c r="R48" s="114">
        <v>0</v>
      </c>
      <c r="S48" s="114">
        <f t="shared" si="4"/>
        <v>0</v>
      </c>
      <c r="T48" s="114">
        <v>0</v>
      </c>
      <c r="U48" s="76">
        <v>0</v>
      </c>
      <c r="V48" s="155">
        <v>-600</v>
      </c>
    </row>
    <row r="49" spans="1:22" ht="15" x14ac:dyDescent="0.25">
      <c r="A49" s="40" t="s">
        <v>79</v>
      </c>
      <c r="B49" s="36">
        <f t="shared" si="5"/>
        <v>4589.9499596333862</v>
      </c>
      <c r="C49" s="41">
        <f>+ThermalUnits!C54</f>
        <v>1040</v>
      </c>
      <c r="D49" s="42">
        <f>+HydroUnits!C54</f>
        <v>1169.44</v>
      </c>
      <c r="E49" s="43">
        <v>0</v>
      </c>
      <c r="F49" s="43">
        <v>180</v>
      </c>
      <c r="G49" s="43">
        <v>0</v>
      </c>
      <c r="H49" s="44">
        <f t="shared" si="7"/>
        <v>242.73346414247445</v>
      </c>
      <c r="I49" s="43">
        <v>0</v>
      </c>
      <c r="J49" s="44">
        <f t="shared" si="6"/>
        <v>1269.7764954909121</v>
      </c>
      <c r="K49" s="43">
        <v>0</v>
      </c>
      <c r="L49" s="43">
        <v>688</v>
      </c>
      <c r="M49" s="45">
        <v>0</v>
      </c>
      <c r="N49" s="46">
        <f t="shared" si="8"/>
        <v>17.416431311105196</v>
      </c>
      <c r="P49" s="113">
        <f t="shared" si="2"/>
        <v>31.660886627279268</v>
      </c>
      <c r="Q49" s="114">
        <f t="shared" si="3"/>
        <v>136.0474816597407</v>
      </c>
      <c r="R49" s="114">
        <v>0</v>
      </c>
      <c r="S49" s="114">
        <f t="shared" si="4"/>
        <v>0</v>
      </c>
      <c r="T49" s="114">
        <v>0</v>
      </c>
      <c r="U49" s="76">
        <v>0</v>
      </c>
      <c r="V49" s="151">
        <v>0</v>
      </c>
    </row>
    <row r="50" spans="1:22" ht="15" x14ac:dyDescent="0.25">
      <c r="A50" s="40" t="s">
        <v>80</v>
      </c>
      <c r="B50" s="36">
        <f t="shared" si="5"/>
        <v>6378.7331587136678</v>
      </c>
      <c r="C50" s="41">
        <f>+ThermalUnits!C55</f>
        <v>1640</v>
      </c>
      <c r="D50" s="42">
        <f>+HydroUnits!C55</f>
        <v>1169.44</v>
      </c>
      <c r="E50" s="43">
        <v>0</v>
      </c>
      <c r="F50" s="43">
        <v>180</v>
      </c>
      <c r="G50" s="43">
        <v>0</v>
      </c>
      <c r="H50" s="44">
        <f t="shared" si="7"/>
        <v>279.14348376384561</v>
      </c>
      <c r="I50" s="43">
        <v>0</v>
      </c>
      <c r="J50" s="44">
        <f t="shared" si="6"/>
        <v>1422.1496749498217</v>
      </c>
      <c r="K50" s="43">
        <v>0</v>
      </c>
      <c r="L50" s="43">
        <v>1688</v>
      </c>
      <c r="M50" s="45">
        <v>0</v>
      </c>
      <c r="N50" s="46">
        <f t="shared" si="8"/>
        <v>17.729927074705088</v>
      </c>
      <c r="P50" s="113">
        <f t="shared" si="2"/>
        <v>36.410019621371163</v>
      </c>
      <c r="Q50" s="114">
        <f t="shared" si="3"/>
        <v>152.37317945890959</v>
      </c>
      <c r="R50" s="114">
        <v>0</v>
      </c>
      <c r="S50" s="114">
        <f t="shared" si="4"/>
        <v>0</v>
      </c>
      <c r="T50" s="157">
        <v>1000</v>
      </c>
      <c r="U50" s="154">
        <v>600</v>
      </c>
      <c r="V50" s="151">
        <v>0</v>
      </c>
    </row>
    <row r="51" spans="1:22" ht="15" x14ac:dyDescent="0.25">
      <c r="A51" s="40" t="s">
        <v>81</v>
      </c>
      <c r="B51" s="36">
        <f t="shared" si="5"/>
        <v>6591.2626422722224</v>
      </c>
      <c r="C51" s="41">
        <f>+ThermalUnits!C56</f>
        <v>1640</v>
      </c>
      <c r="D51" s="42">
        <f>+HydroUnits!C56</f>
        <v>1169.44</v>
      </c>
      <c r="E51" s="43">
        <v>0</v>
      </c>
      <c r="F51" s="43">
        <v>180</v>
      </c>
      <c r="G51" s="43">
        <v>0</v>
      </c>
      <c r="H51" s="44">
        <f t="shared" si="7"/>
        <v>321.01500632842243</v>
      </c>
      <c r="I51" s="43">
        <v>0</v>
      </c>
      <c r="J51" s="44">
        <f t="shared" si="6"/>
        <v>1592.8076359438005</v>
      </c>
      <c r="K51" s="43">
        <v>0</v>
      </c>
      <c r="L51" s="43">
        <v>1688</v>
      </c>
      <c r="M51" s="45">
        <v>0</v>
      </c>
      <c r="N51" s="46">
        <f t="shared" si="8"/>
        <v>18.049065762049779</v>
      </c>
      <c r="P51" s="113">
        <f t="shared" si="2"/>
        <v>41.871522564576821</v>
      </c>
      <c r="Q51" s="114">
        <f t="shared" si="3"/>
        <v>170.6579609939788</v>
      </c>
      <c r="R51" s="114">
        <v>0</v>
      </c>
      <c r="S51" s="114">
        <f t="shared" si="4"/>
        <v>0</v>
      </c>
      <c r="T51" s="114">
        <v>0</v>
      </c>
      <c r="U51" s="76">
        <v>0</v>
      </c>
      <c r="V51" s="151">
        <v>0</v>
      </c>
    </row>
    <row r="52" spans="1:22" ht="15" x14ac:dyDescent="0.25">
      <c r="A52" s="40" t="s">
        <v>82</v>
      </c>
      <c r="B52" s="36">
        <f t="shared" si="5"/>
        <v>6830.5518095347425</v>
      </c>
      <c r="C52" s="41">
        <f>+ThermalUnits!C57</f>
        <v>1640</v>
      </c>
      <c r="D52" s="42">
        <f>+HydroUnits!C57</f>
        <v>1169.44</v>
      </c>
      <c r="E52" s="43">
        <v>0</v>
      </c>
      <c r="F52" s="43">
        <v>180</v>
      </c>
      <c r="G52" s="43">
        <v>0</v>
      </c>
      <c r="H52" s="44">
        <f t="shared" si="7"/>
        <v>369.16725727768579</v>
      </c>
      <c r="I52" s="43">
        <v>0</v>
      </c>
      <c r="J52" s="44">
        <f t="shared" si="6"/>
        <v>1783.9445522570568</v>
      </c>
      <c r="K52" s="43">
        <v>0</v>
      </c>
      <c r="L52" s="43">
        <v>1688</v>
      </c>
      <c r="M52" s="45">
        <v>0</v>
      </c>
      <c r="N52" s="46">
        <f t="shared" si="8"/>
        <v>18.373948945766674</v>
      </c>
      <c r="P52" s="113">
        <f t="shared" si="2"/>
        <v>48.152250949263362</v>
      </c>
      <c r="Q52" s="114">
        <f t="shared" si="3"/>
        <v>191.13691631325628</v>
      </c>
      <c r="R52" s="114">
        <v>0</v>
      </c>
      <c r="S52" s="114">
        <f t="shared" si="4"/>
        <v>0</v>
      </c>
      <c r="T52" s="114">
        <v>0</v>
      </c>
      <c r="U52" s="76">
        <v>0</v>
      </c>
      <c r="V52" s="151">
        <v>0</v>
      </c>
    </row>
    <row r="53" spans="1:22" ht="15" x14ac:dyDescent="0.25">
      <c r="A53" s="40" t="s">
        <v>83</v>
      </c>
      <c r="B53" s="36">
        <f t="shared" si="5"/>
        <v>7100.0002443972426</v>
      </c>
      <c r="C53" s="41">
        <f>+ThermalUnits!C58</f>
        <v>1640</v>
      </c>
      <c r="D53" s="42">
        <f>+HydroUnits!C58</f>
        <v>1169.44</v>
      </c>
      <c r="E53" s="43">
        <v>0</v>
      </c>
      <c r="F53" s="43">
        <v>180</v>
      </c>
      <c r="G53" s="43">
        <v>0</v>
      </c>
      <c r="H53" s="44">
        <f t="shared" si="7"/>
        <v>424.54234586933865</v>
      </c>
      <c r="I53" s="43">
        <v>0</v>
      </c>
      <c r="J53" s="44">
        <f t="shared" si="6"/>
        <v>1998.0178985279038</v>
      </c>
      <c r="K53" s="43">
        <v>0</v>
      </c>
      <c r="L53" s="43">
        <v>1688</v>
      </c>
      <c r="M53" s="45">
        <v>0</v>
      </c>
      <c r="N53" s="46">
        <f t="shared" si="8"/>
        <v>18.704680026790474</v>
      </c>
      <c r="P53" s="113">
        <f t="shared" si="2"/>
        <v>55.375088591652855</v>
      </c>
      <c r="Q53" s="114">
        <f t="shared" si="3"/>
        <v>214.07334627084697</v>
      </c>
      <c r="R53" s="114">
        <v>0</v>
      </c>
      <c r="S53" s="114">
        <f t="shared" si="4"/>
        <v>0</v>
      </c>
      <c r="T53" s="114">
        <v>0</v>
      </c>
      <c r="U53" s="76">
        <v>0</v>
      </c>
      <c r="V53" s="151">
        <v>0</v>
      </c>
    </row>
    <row r="54" spans="1:22" ht="15" x14ac:dyDescent="0.25">
      <c r="A54" s="40" t="s">
        <v>84</v>
      </c>
      <c r="B54" s="36">
        <f t="shared" si="5"/>
        <v>7403.4437441009923</v>
      </c>
      <c r="C54" s="41">
        <f>+ThermalUnits!C59</f>
        <v>1640</v>
      </c>
      <c r="D54" s="42">
        <f>+HydroUnits!C59</f>
        <v>1169.44</v>
      </c>
      <c r="E54" s="43">
        <v>0</v>
      </c>
      <c r="F54" s="43">
        <v>180</v>
      </c>
      <c r="G54" s="43">
        <v>0</v>
      </c>
      <c r="H54" s="44">
        <f t="shared" si="7"/>
        <v>488.22369774973942</v>
      </c>
      <c r="I54" s="43">
        <v>0</v>
      </c>
      <c r="J54" s="44">
        <f t="shared" si="6"/>
        <v>2237.7800463512526</v>
      </c>
      <c r="K54" s="43">
        <v>0</v>
      </c>
      <c r="L54" s="43">
        <v>1688</v>
      </c>
      <c r="M54" s="45">
        <v>0</v>
      </c>
      <c r="N54" s="46">
        <f t="shared" si="8"/>
        <v>19.041364267272701</v>
      </c>
      <c r="P54" s="113">
        <f t="shared" si="2"/>
        <v>63.681351880400769</v>
      </c>
      <c r="Q54" s="114">
        <f t="shared" si="3"/>
        <v>239.76214782334887</v>
      </c>
      <c r="R54" s="114">
        <v>0</v>
      </c>
      <c r="S54" s="114">
        <f t="shared" si="4"/>
        <v>0</v>
      </c>
      <c r="T54" s="114">
        <v>0</v>
      </c>
      <c r="U54" s="76">
        <v>0</v>
      </c>
      <c r="V54" s="151">
        <v>0</v>
      </c>
    </row>
    <row r="55" spans="1:22" ht="15" x14ac:dyDescent="0.25">
      <c r="A55" s="40" t="s">
        <v>85</v>
      </c>
      <c r="B55" s="36">
        <f t="shared" si="5"/>
        <v>7745.2109043256041</v>
      </c>
      <c r="C55" s="41">
        <f>+ThermalUnits!C60</f>
        <v>1640</v>
      </c>
      <c r="D55" s="42">
        <f>+HydroUnits!C60</f>
        <v>1169.44</v>
      </c>
      <c r="E55" s="43">
        <v>0</v>
      </c>
      <c r="F55" s="43">
        <v>180</v>
      </c>
      <c r="G55" s="43">
        <v>0</v>
      </c>
      <c r="H55" s="44">
        <f t="shared" si="7"/>
        <v>561.45725241220032</v>
      </c>
      <c r="I55" s="43">
        <v>0</v>
      </c>
      <c r="J55" s="44">
        <f t="shared" si="6"/>
        <v>2506.3136519134032</v>
      </c>
      <c r="K55" s="43">
        <v>0</v>
      </c>
      <c r="L55" s="43">
        <v>1688</v>
      </c>
      <c r="M55" s="45">
        <v>0</v>
      </c>
      <c r="N55" s="46">
        <f t="shared" si="8"/>
        <v>19.384108824083611</v>
      </c>
      <c r="P55" s="115">
        <f t="shared" si="2"/>
        <v>73.233554662460904</v>
      </c>
      <c r="Q55" s="116">
        <f t="shared" si="3"/>
        <v>268.53360556215057</v>
      </c>
      <c r="R55" s="116">
        <v>0</v>
      </c>
      <c r="S55" s="116">
        <f t="shared" si="4"/>
        <v>0</v>
      </c>
      <c r="T55" s="116">
        <v>0</v>
      </c>
      <c r="U55" s="81">
        <v>0</v>
      </c>
      <c r="V55" s="152">
        <v>0</v>
      </c>
    </row>
    <row r="75" spans="21:21" x14ac:dyDescent="0.2">
      <c r="U75" s="5"/>
    </row>
    <row r="91" spans="1:1" x14ac:dyDescent="0.2">
      <c r="A91" s="149" t="s">
        <v>145</v>
      </c>
    </row>
  </sheetData>
  <mergeCells count="2">
    <mergeCell ref="P3:U3"/>
    <mergeCell ref="P2:V2"/>
  </mergeCells>
  <pageMargins left="0.7" right="0.7" top="0.75" bottom="0.75" header="0.3" footer="0.3"/>
  <pageSetup paperSize="9" orientation="portrait" horizontalDpi="300" verticalDpi="300" r:id="rId1"/>
  <ignoredErrors>
    <ignoredError sqref="B5:B5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3300"/>
  </sheetPr>
  <dimension ref="A1:AH60"/>
  <sheetViews>
    <sheetView zoomScale="85" zoomScaleNormal="85" workbookViewId="0">
      <selection activeCell="C47" sqref="C47"/>
    </sheetView>
  </sheetViews>
  <sheetFormatPr defaultRowHeight="14.25" x14ac:dyDescent="0.2"/>
  <cols>
    <col min="2" max="2" width="11.875" customWidth="1"/>
    <col min="3" max="3" width="10.75" customWidth="1"/>
    <col min="32" max="32" width="13.875" customWidth="1"/>
    <col min="33" max="33" width="14.875" bestFit="1" customWidth="1"/>
  </cols>
  <sheetData>
    <row r="1" spans="1:33" ht="15.75" x14ac:dyDescent="0.25">
      <c r="A1" s="153" t="s">
        <v>149</v>
      </c>
      <c r="B1" s="6"/>
    </row>
    <row r="3" spans="1:33" ht="15" x14ac:dyDescent="0.25">
      <c r="A3" s="56"/>
      <c r="B3" s="56"/>
      <c r="C3" s="57" t="s">
        <v>136</v>
      </c>
      <c r="D3" s="163" t="s">
        <v>162</v>
      </c>
      <c r="E3" s="164"/>
      <c r="F3" s="164"/>
      <c r="G3" s="164"/>
      <c r="H3" s="164"/>
      <c r="I3" s="164"/>
      <c r="J3" s="164"/>
      <c r="K3" s="164"/>
      <c r="L3" s="164"/>
      <c r="M3" s="165"/>
      <c r="N3" s="166" t="s">
        <v>161</v>
      </c>
      <c r="O3" s="166"/>
      <c r="P3" s="166"/>
      <c r="Q3" s="166"/>
      <c r="R3" s="166"/>
      <c r="S3" s="166"/>
      <c r="T3" s="163" t="s">
        <v>167</v>
      </c>
      <c r="U3" s="164"/>
      <c r="V3" s="164"/>
      <c r="W3" s="164"/>
      <c r="X3" s="164"/>
      <c r="Y3" s="164"/>
      <c r="Z3" s="165"/>
      <c r="AA3" s="163" t="s">
        <v>175</v>
      </c>
      <c r="AB3" s="164"/>
      <c r="AC3" s="164"/>
      <c r="AD3" s="164"/>
      <c r="AE3" s="165"/>
    </row>
    <row r="4" spans="1:33" ht="15" x14ac:dyDescent="0.25">
      <c r="A4" s="56"/>
      <c r="B4" s="56"/>
      <c r="C4" s="57" t="s">
        <v>168</v>
      </c>
      <c r="D4" s="163" t="s">
        <v>169</v>
      </c>
      <c r="E4" s="164"/>
      <c r="F4" s="164"/>
      <c r="G4" s="164"/>
      <c r="H4" s="164"/>
      <c r="I4" s="164"/>
      <c r="J4" s="164"/>
      <c r="K4" s="165"/>
      <c r="L4" s="158"/>
      <c r="M4" s="158"/>
      <c r="N4" s="161" t="s">
        <v>169</v>
      </c>
      <c r="O4" s="162"/>
      <c r="P4" s="162"/>
      <c r="Q4" s="162"/>
      <c r="R4" s="162"/>
      <c r="S4" s="162"/>
      <c r="T4" s="163" t="s">
        <v>170</v>
      </c>
      <c r="U4" s="164"/>
      <c r="V4" s="164"/>
      <c r="W4" s="164"/>
      <c r="X4" s="164"/>
      <c r="Y4" s="164"/>
      <c r="Z4" s="165"/>
      <c r="AA4" s="163" t="s">
        <v>114</v>
      </c>
      <c r="AB4" s="164"/>
      <c r="AC4" s="164"/>
      <c r="AD4" s="164"/>
      <c r="AE4" s="165"/>
    </row>
    <row r="5" spans="1:33" ht="15" x14ac:dyDescent="0.25">
      <c r="A5" s="56"/>
      <c r="B5" s="56"/>
      <c r="C5" s="57" t="s">
        <v>135</v>
      </c>
      <c r="D5" s="61" t="s">
        <v>121</v>
      </c>
      <c r="E5" s="61" t="s">
        <v>122</v>
      </c>
      <c r="F5" s="61" t="s">
        <v>123</v>
      </c>
      <c r="G5" s="61" t="s">
        <v>88</v>
      </c>
      <c r="H5" s="61" t="s">
        <v>87</v>
      </c>
      <c r="I5" s="61" t="s">
        <v>89</v>
      </c>
      <c r="J5" s="61" t="s">
        <v>140</v>
      </c>
      <c r="K5" s="61" t="s">
        <v>141</v>
      </c>
      <c r="L5" s="61" t="s">
        <v>225</v>
      </c>
      <c r="M5" s="61" t="s">
        <v>226</v>
      </c>
      <c r="N5" s="61" t="s">
        <v>155</v>
      </c>
      <c r="O5" s="61" t="s">
        <v>156</v>
      </c>
      <c r="P5" s="61" t="s">
        <v>157</v>
      </c>
      <c r="Q5" s="61" t="s">
        <v>158</v>
      </c>
      <c r="R5" s="61" t="s">
        <v>159</v>
      </c>
      <c r="S5" s="61" t="s">
        <v>160</v>
      </c>
      <c r="T5" s="61" t="s">
        <v>150</v>
      </c>
      <c r="U5" s="61" t="s">
        <v>151</v>
      </c>
      <c r="V5" s="61" t="s">
        <v>152</v>
      </c>
      <c r="W5" s="61" t="s">
        <v>153</v>
      </c>
      <c r="X5" s="61" t="s">
        <v>164</v>
      </c>
      <c r="Y5" s="61" t="s">
        <v>165</v>
      </c>
      <c r="Z5" s="61" t="s">
        <v>166</v>
      </c>
      <c r="AA5" s="61" t="s">
        <v>171</v>
      </c>
      <c r="AB5" s="61" t="s">
        <v>172</v>
      </c>
      <c r="AC5" s="61" t="s">
        <v>173</v>
      </c>
      <c r="AD5" s="61" t="s">
        <v>174</v>
      </c>
      <c r="AE5" s="61" t="s">
        <v>174</v>
      </c>
    </row>
    <row r="6" spans="1:33" ht="15" x14ac:dyDescent="0.25">
      <c r="A6" s="56"/>
      <c r="B6" s="56"/>
      <c r="C6" s="57" t="s">
        <v>137</v>
      </c>
      <c r="D6" s="67">
        <v>1956</v>
      </c>
      <c r="E6" s="67">
        <v>1956</v>
      </c>
      <c r="F6" s="67">
        <v>1960</v>
      </c>
      <c r="G6" s="67">
        <v>1972</v>
      </c>
      <c r="H6" s="62">
        <v>1977</v>
      </c>
      <c r="I6" s="62">
        <v>2016</v>
      </c>
      <c r="J6" s="62">
        <v>2008</v>
      </c>
      <c r="K6" s="62">
        <v>2008</v>
      </c>
      <c r="L6" s="62">
        <v>2028</v>
      </c>
      <c r="M6" s="62">
        <v>2035</v>
      </c>
      <c r="N6" s="67">
        <v>1938</v>
      </c>
      <c r="O6" s="67">
        <v>1938</v>
      </c>
      <c r="P6" s="67">
        <v>1956</v>
      </c>
      <c r="Q6" s="67">
        <v>1968</v>
      </c>
      <c r="R6" s="62">
        <v>1976</v>
      </c>
      <c r="S6" s="62">
        <v>1976</v>
      </c>
      <c r="T6" s="62">
        <v>1975</v>
      </c>
      <c r="U6" s="62">
        <v>1975</v>
      </c>
      <c r="V6" s="62">
        <v>1975</v>
      </c>
      <c r="W6" s="62">
        <v>2000</v>
      </c>
      <c r="X6" s="62">
        <v>2000</v>
      </c>
      <c r="Y6" s="62">
        <v>2018</v>
      </c>
      <c r="Z6" s="62">
        <v>2022</v>
      </c>
      <c r="AA6" s="62">
        <v>1966</v>
      </c>
      <c r="AB6" s="62">
        <v>1967</v>
      </c>
      <c r="AC6" s="62">
        <v>1984</v>
      </c>
      <c r="AD6" s="62">
        <v>2022</v>
      </c>
      <c r="AE6" s="62">
        <v>2022</v>
      </c>
    </row>
    <row r="7" spans="1:33" ht="15" x14ac:dyDescent="0.25">
      <c r="A7" s="56"/>
      <c r="B7" s="56"/>
      <c r="C7" s="57" t="s">
        <v>138</v>
      </c>
      <c r="D7" s="67">
        <v>2010</v>
      </c>
      <c r="E7" s="67">
        <v>2008</v>
      </c>
      <c r="F7" s="67">
        <v>2014</v>
      </c>
      <c r="G7" s="67">
        <v>2016</v>
      </c>
      <c r="H7" s="62">
        <v>2027</v>
      </c>
      <c r="I7" s="63">
        <v>2033</v>
      </c>
      <c r="J7" s="64" t="s">
        <v>145</v>
      </c>
      <c r="K7" s="64" t="s">
        <v>145</v>
      </c>
      <c r="L7" s="64" t="s">
        <v>145</v>
      </c>
      <c r="M7" s="64" t="s">
        <v>145</v>
      </c>
      <c r="N7" s="67">
        <v>1974</v>
      </c>
      <c r="O7" s="67">
        <v>1974</v>
      </c>
      <c r="P7" s="67">
        <v>1974</v>
      </c>
      <c r="Q7" s="67">
        <v>2014</v>
      </c>
      <c r="R7" s="64" t="s">
        <v>145</v>
      </c>
      <c r="S7" s="64" t="s">
        <v>145</v>
      </c>
      <c r="T7" s="64">
        <v>2022</v>
      </c>
      <c r="U7" s="64">
        <v>2022</v>
      </c>
      <c r="V7" s="64">
        <v>2022</v>
      </c>
      <c r="W7" s="64" t="s">
        <v>145</v>
      </c>
      <c r="X7" s="64" t="s">
        <v>145</v>
      </c>
      <c r="Y7" s="64" t="s">
        <v>145</v>
      </c>
      <c r="Z7" s="64" t="s">
        <v>145</v>
      </c>
      <c r="AA7" s="64">
        <v>2022</v>
      </c>
      <c r="AB7" s="64">
        <v>2022</v>
      </c>
      <c r="AC7" s="64" t="s">
        <v>145</v>
      </c>
      <c r="AD7" s="64" t="s">
        <v>145</v>
      </c>
      <c r="AE7" s="64" t="s">
        <v>145</v>
      </c>
    </row>
    <row r="8" spans="1:33" ht="15" x14ac:dyDescent="0.25">
      <c r="A8" s="56"/>
      <c r="B8" s="56"/>
      <c r="C8" s="57" t="s">
        <v>139</v>
      </c>
      <c r="D8" s="65" t="s">
        <v>143</v>
      </c>
      <c r="E8" s="65" t="s">
        <v>143</v>
      </c>
      <c r="F8" s="65" t="s">
        <v>143</v>
      </c>
      <c r="G8" s="65" t="s">
        <v>143</v>
      </c>
      <c r="H8" s="65" t="s">
        <v>143</v>
      </c>
      <c r="I8" s="65" t="s">
        <v>143</v>
      </c>
      <c r="J8" s="70" t="s">
        <v>144</v>
      </c>
      <c r="K8" s="70" t="s">
        <v>144</v>
      </c>
      <c r="L8" s="70" t="s">
        <v>144</v>
      </c>
      <c r="M8" s="70" t="s">
        <v>144</v>
      </c>
      <c r="N8" s="65" t="s">
        <v>154</v>
      </c>
      <c r="O8" s="65" t="s">
        <v>154</v>
      </c>
      <c r="P8" s="65" t="s">
        <v>154</v>
      </c>
      <c r="Q8" s="65" t="s">
        <v>154</v>
      </c>
      <c r="R8" s="70" t="s">
        <v>144</v>
      </c>
      <c r="S8" s="70" t="s">
        <v>144</v>
      </c>
      <c r="T8" s="70" t="s">
        <v>144</v>
      </c>
      <c r="U8" s="70" t="s">
        <v>144</v>
      </c>
      <c r="V8" s="70" t="s">
        <v>144</v>
      </c>
      <c r="W8" s="70" t="s">
        <v>144</v>
      </c>
      <c r="X8" s="70" t="s">
        <v>144</v>
      </c>
      <c r="Y8" s="70" t="s">
        <v>144</v>
      </c>
      <c r="Z8" s="70" t="s">
        <v>144</v>
      </c>
      <c r="AA8" s="65" t="s">
        <v>154</v>
      </c>
      <c r="AB8" s="65" t="s">
        <v>154</v>
      </c>
      <c r="AC8" s="65" t="s">
        <v>154</v>
      </c>
      <c r="AD8" s="70" t="s">
        <v>144</v>
      </c>
      <c r="AE8" s="70" t="s">
        <v>144</v>
      </c>
    </row>
    <row r="9" spans="1:33" ht="45" x14ac:dyDescent="0.25">
      <c r="A9" s="18" t="s">
        <v>100</v>
      </c>
      <c r="B9" s="68" t="s">
        <v>148</v>
      </c>
      <c r="C9" s="69" t="s">
        <v>163</v>
      </c>
      <c r="D9" s="66">
        <v>30</v>
      </c>
      <c r="E9" s="66">
        <v>30</v>
      </c>
      <c r="F9" s="66">
        <v>75</v>
      </c>
      <c r="G9" s="66">
        <v>275</v>
      </c>
      <c r="H9" s="66">
        <v>345</v>
      </c>
      <c r="I9" s="66">
        <v>600</v>
      </c>
      <c r="J9" s="66">
        <v>42</v>
      </c>
      <c r="K9" s="66">
        <v>42</v>
      </c>
      <c r="L9" s="66">
        <v>400</v>
      </c>
      <c r="M9" s="66">
        <v>600</v>
      </c>
      <c r="N9" s="66">
        <v>12.5</v>
      </c>
      <c r="O9" s="66">
        <v>24</v>
      </c>
      <c r="P9" s="66">
        <v>20</v>
      </c>
      <c r="Q9" s="66">
        <v>125</v>
      </c>
      <c r="R9" s="66">
        <v>29</v>
      </c>
      <c r="S9" s="66">
        <v>29</v>
      </c>
      <c r="T9" s="66">
        <v>23</v>
      </c>
      <c r="U9" s="66">
        <v>23</v>
      </c>
      <c r="V9" s="66">
        <v>23</v>
      </c>
      <c r="W9" s="66">
        <v>114</v>
      </c>
      <c r="X9" s="66">
        <v>114</v>
      </c>
      <c r="Y9" s="66">
        <v>53</v>
      </c>
      <c r="Z9" s="66">
        <v>53</v>
      </c>
      <c r="AA9" s="66">
        <v>42</v>
      </c>
      <c r="AB9" s="66">
        <v>42</v>
      </c>
      <c r="AC9" s="66">
        <v>50</v>
      </c>
      <c r="AD9" s="66">
        <v>57</v>
      </c>
      <c r="AE9" s="66">
        <v>57</v>
      </c>
      <c r="AF9" s="85" t="s">
        <v>97</v>
      </c>
      <c r="AG9" s="85" t="s">
        <v>98</v>
      </c>
    </row>
    <row r="10" spans="1:33" x14ac:dyDescent="0.2">
      <c r="A10" s="8" t="s">
        <v>12</v>
      </c>
      <c r="B10" s="53">
        <v>1060</v>
      </c>
      <c r="C10" s="9">
        <f>+SUM(D10:AE10)</f>
        <v>1141</v>
      </c>
      <c r="D10" s="71">
        <v>30</v>
      </c>
      <c r="E10" s="72">
        <v>30</v>
      </c>
      <c r="F10" s="72">
        <v>75</v>
      </c>
      <c r="G10" s="73">
        <v>275</v>
      </c>
      <c r="H10" s="73">
        <v>345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125</v>
      </c>
      <c r="R10" s="73">
        <v>29</v>
      </c>
      <c r="S10" s="73">
        <v>29</v>
      </c>
      <c r="T10" s="73">
        <v>23</v>
      </c>
      <c r="U10" s="73">
        <v>23</v>
      </c>
      <c r="V10" s="73">
        <v>23</v>
      </c>
      <c r="W10" s="73">
        <v>0</v>
      </c>
      <c r="X10" s="73">
        <v>0</v>
      </c>
      <c r="Y10" s="73">
        <v>0</v>
      </c>
      <c r="Z10" s="73">
        <v>0</v>
      </c>
      <c r="AA10" s="73">
        <v>42</v>
      </c>
      <c r="AB10" s="73">
        <v>42</v>
      </c>
      <c r="AC10" s="73">
        <v>50</v>
      </c>
      <c r="AD10" s="73">
        <v>0</v>
      </c>
      <c r="AE10" s="74">
        <v>0</v>
      </c>
      <c r="AF10" s="86">
        <v>0</v>
      </c>
      <c r="AG10" s="91">
        <v>0</v>
      </c>
    </row>
    <row r="11" spans="1:33" x14ac:dyDescent="0.2">
      <c r="A11" s="8" t="s">
        <v>13</v>
      </c>
      <c r="B11" s="53">
        <v>1060</v>
      </c>
      <c r="C11" s="9">
        <f t="shared" ref="C11:C60" si="0">+SUM(D11:AE11)</f>
        <v>1141</v>
      </c>
      <c r="D11" s="75">
        <v>30</v>
      </c>
      <c r="E11" s="13">
        <v>30</v>
      </c>
      <c r="F11" s="13">
        <v>75</v>
      </c>
      <c r="G11" s="76">
        <v>275</v>
      </c>
      <c r="H11" s="76">
        <v>345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  <c r="Q11" s="76">
        <v>125</v>
      </c>
      <c r="R11" s="76">
        <v>29</v>
      </c>
      <c r="S11" s="76">
        <v>29</v>
      </c>
      <c r="T11" s="76">
        <v>23</v>
      </c>
      <c r="U11" s="76">
        <v>23</v>
      </c>
      <c r="V11" s="76">
        <v>23</v>
      </c>
      <c r="W11" s="76">
        <v>0</v>
      </c>
      <c r="X11" s="76">
        <v>0</v>
      </c>
      <c r="Y11" s="76">
        <v>0</v>
      </c>
      <c r="Z11" s="76">
        <v>0</v>
      </c>
      <c r="AA11" s="76">
        <v>42</v>
      </c>
      <c r="AB11" s="76">
        <v>42</v>
      </c>
      <c r="AC11" s="76">
        <v>50</v>
      </c>
      <c r="AD11" s="76">
        <v>0</v>
      </c>
      <c r="AE11" s="77">
        <v>0</v>
      </c>
      <c r="AF11" s="87">
        <v>0</v>
      </c>
      <c r="AG11" s="91">
        <v>0</v>
      </c>
    </row>
    <row r="12" spans="1:33" x14ac:dyDescent="0.2">
      <c r="A12" s="8" t="s">
        <v>14</v>
      </c>
      <c r="B12" s="53">
        <v>1060</v>
      </c>
      <c r="C12" s="9">
        <f t="shared" si="0"/>
        <v>1141</v>
      </c>
      <c r="D12" s="75">
        <v>30</v>
      </c>
      <c r="E12" s="13">
        <v>30</v>
      </c>
      <c r="F12" s="13">
        <v>75</v>
      </c>
      <c r="G12" s="76">
        <v>275</v>
      </c>
      <c r="H12" s="76">
        <v>345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125</v>
      </c>
      <c r="R12" s="76">
        <v>29</v>
      </c>
      <c r="S12" s="76">
        <v>29</v>
      </c>
      <c r="T12" s="76">
        <v>23</v>
      </c>
      <c r="U12" s="76">
        <v>23</v>
      </c>
      <c r="V12" s="76">
        <v>23</v>
      </c>
      <c r="W12" s="76">
        <v>0</v>
      </c>
      <c r="X12" s="76">
        <v>0</v>
      </c>
      <c r="Y12" s="76">
        <v>0</v>
      </c>
      <c r="Z12" s="76">
        <v>0</v>
      </c>
      <c r="AA12" s="76">
        <v>42</v>
      </c>
      <c r="AB12" s="76">
        <v>42</v>
      </c>
      <c r="AC12" s="76">
        <v>50</v>
      </c>
      <c r="AD12" s="76">
        <v>0</v>
      </c>
      <c r="AE12" s="77">
        <v>0</v>
      </c>
      <c r="AF12" s="87">
        <v>0</v>
      </c>
      <c r="AG12" s="91">
        <v>0</v>
      </c>
    </row>
    <row r="13" spans="1:33" x14ac:dyDescent="0.2">
      <c r="A13" s="8" t="s">
        <v>15</v>
      </c>
      <c r="B13" s="53">
        <v>1010</v>
      </c>
      <c r="C13" s="9">
        <f t="shared" si="0"/>
        <v>1141</v>
      </c>
      <c r="D13" s="75">
        <v>30</v>
      </c>
      <c r="E13" s="13">
        <v>30</v>
      </c>
      <c r="F13" s="13">
        <v>75</v>
      </c>
      <c r="G13" s="76">
        <v>275</v>
      </c>
      <c r="H13" s="76">
        <v>345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125</v>
      </c>
      <c r="R13" s="76">
        <v>29</v>
      </c>
      <c r="S13" s="76">
        <v>29</v>
      </c>
      <c r="T13" s="76">
        <v>23</v>
      </c>
      <c r="U13" s="76">
        <v>23</v>
      </c>
      <c r="V13" s="76">
        <v>23</v>
      </c>
      <c r="W13" s="76">
        <v>0</v>
      </c>
      <c r="X13" s="76">
        <v>0</v>
      </c>
      <c r="Y13" s="76">
        <v>0</v>
      </c>
      <c r="Z13" s="76">
        <v>0</v>
      </c>
      <c r="AA13" s="76">
        <v>42</v>
      </c>
      <c r="AB13" s="76">
        <v>42</v>
      </c>
      <c r="AC13" s="76">
        <v>50</v>
      </c>
      <c r="AD13" s="76">
        <v>0</v>
      </c>
      <c r="AE13" s="77">
        <v>0</v>
      </c>
      <c r="AF13" s="87">
        <v>0</v>
      </c>
      <c r="AG13" s="91">
        <v>0</v>
      </c>
    </row>
    <row r="14" spans="1:33" x14ac:dyDescent="0.2">
      <c r="A14" s="8" t="s">
        <v>16</v>
      </c>
      <c r="B14" s="53">
        <v>1020</v>
      </c>
      <c r="C14" s="9">
        <f t="shared" si="0"/>
        <v>1141</v>
      </c>
      <c r="D14" s="75">
        <v>30</v>
      </c>
      <c r="E14" s="13">
        <v>30</v>
      </c>
      <c r="F14" s="13">
        <v>75</v>
      </c>
      <c r="G14" s="76">
        <v>275</v>
      </c>
      <c r="H14" s="76">
        <v>345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125</v>
      </c>
      <c r="R14" s="76">
        <v>29</v>
      </c>
      <c r="S14" s="76">
        <v>29</v>
      </c>
      <c r="T14" s="76">
        <v>23</v>
      </c>
      <c r="U14" s="76">
        <v>23</v>
      </c>
      <c r="V14" s="76">
        <v>23</v>
      </c>
      <c r="W14" s="76">
        <v>0</v>
      </c>
      <c r="X14" s="76">
        <v>0</v>
      </c>
      <c r="Y14" s="76">
        <v>0</v>
      </c>
      <c r="Z14" s="76">
        <v>0</v>
      </c>
      <c r="AA14" s="76">
        <v>42</v>
      </c>
      <c r="AB14" s="76">
        <v>42</v>
      </c>
      <c r="AC14" s="76">
        <v>50</v>
      </c>
      <c r="AD14" s="76">
        <v>0</v>
      </c>
      <c r="AE14" s="77">
        <v>0</v>
      </c>
      <c r="AF14" s="87">
        <v>0</v>
      </c>
      <c r="AG14" s="91">
        <v>0</v>
      </c>
    </row>
    <row r="15" spans="1:33" x14ac:dyDescent="0.2">
      <c r="A15" s="8" t="s">
        <v>17</v>
      </c>
      <c r="B15" s="53">
        <v>1013</v>
      </c>
      <c r="C15" s="9">
        <f t="shared" si="0"/>
        <v>1141</v>
      </c>
      <c r="D15" s="75">
        <v>30</v>
      </c>
      <c r="E15" s="13">
        <v>30</v>
      </c>
      <c r="F15" s="13">
        <v>75</v>
      </c>
      <c r="G15" s="76">
        <v>275</v>
      </c>
      <c r="H15" s="76">
        <v>345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125</v>
      </c>
      <c r="R15" s="76">
        <v>29</v>
      </c>
      <c r="S15" s="76">
        <v>29</v>
      </c>
      <c r="T15" s="76">
        <v>23</v>
      </c>
      <c r="U15" s="76">
        <v>23</v>
      </c>
      <c r="V15" s="76">
        <v>23</v>
      </c>
      <c r="W15" s="76">
        <v>0</v>
      </c>
      <c r="X15" s="76">
        <v>0</v>
      </c>
      <c r="Y15" s="76">
        <v>0</v>
      </c>
      <c r="Z15" s="76">
        <v>0</v>
      </c>
      <c r="AA15" s="76">
        <v>42</v>
      </c>
      <c r="AB15" s="76">
        <v>42</v>
      </c>
      <c r="AC15" s="76">
        <v>50</v>
      </c>
      <c r="AD15" s="76">
        <v>0</v>
      </c>
      <c r="AE15" s="77">
        <v>0</v>
      </c>
      <c r="AF15" s="87">
        <v>0</v>
      </c>
      <c r="AG15" s="91">
        <v>0</v>
      </c>
    </row>
    <row r="16" spans="1:33" x14ac:dyDescent="0.2">
      <c r="A16" s="8" t="s">
        <v>18</v>
      </c>
      <c r="B16" s="53">
        <v>1013</v>
      </c>
      <c r="C16" s="9">
        <f t="shared" si="0"/>
        <v>1141</v>
      </c>
      <c r="D16" s="75">
        <v>30</v>
      </c>
      <c r="E16" s="13">
        <v>30</v>
      </c>
      <c r="F16" s="13">
        <v>75</v>
      </c>
      <c r="G16" s="76">
        <v>275</v>
      </c>
      <c r="H16" s="76">
        <v>345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125</v>
      </c>
      <c r="R16" s="76">
        <v>29</v>
      </c>
      <c r="S16" s="76">
        <v>29</v>
      </c>
      <c r="T16" s="76">
        <v>23</v>
      </c>
      <c r="U16" s="76">
        <v>23</v>
      </c>
      <c r="V16" s="76">
        <v>23</v>
      </c>
      <c r="W16" s="76">
        <v>0</v>
      </c>
      <c r="X16" s="76">
        <v>0</v>
      </c>
      <c r="Y16" s="76">
        <v>0</v>
      </c>
      <c r="Z16" s="76">
        <v>0</v>
      </c>
      <c r="AA16" s="76">
        <v>42</v>
      </c>
      <c r="AB16" s="76">
        <v>42</v>
      </c>
      <c r="AC16" s="76">
        <v>50</v>
      </c>
      <c r="AD16" s="76">
        <v>0</v>
      </c>
      <c r="AE16" s="77">
        <v>0</v>
      </c>
      <c r="AF16" s="87">
        <v>0</v>
      </c>
      <c r="AG16" s="91">
        <v>0</v>
      </c>
    </row>
    <row r="17" spans="1:34" x14ac:dyDescent="0.2">
      <c r="A17" s="8" t="s">
        <v>19</v>
      </c>
      <c r="B17" s="53">
        <v>1013</v>
      </c>
      <c r="C17" s="9">
        <f t="shared" si="0"/>
        <v>1141</v>
      </c>
      <c r="D17" s="75">
        <v>30</v>
      </c>
      <c r="E17" s="13">
        <v>30</v>
      </c>
      <c r="F17" s="13">
        <v>75</v>
      </c>
      <c r="G17" s="76">
        <v>275</v>
      </c>
      <c r="H17" s="76">
        <v>345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125</v>
      </c>
      <c r="R17" s="76">
        <v>29</v>
      </c>
      <c r="S17" s="76">
        <v>29</v>
      </c>
      <c r="T17" s="76">
        <v>23</v>
      </c>
      <c r="U17" s="76">
        <v>23</v>
      </c>
      <c r="V17" s="76">
        <v>23</v>
      </c>
      <c r="W17" s="76">
        <v>0</v>
      </c>
      <c r="X17" s="76">
        <v>0</v>
      </c>
      <c r="Y17" s="76">
        <v>0</v>
      </c>
      <c r="Z17" s="76">
        <v>0</v>
      </c>
      <c r="AA17" s="76">
        <v>42</v>
      </c>
      <c r="AB17" s="76">
        <v>42</v>
      </c>
      <c r="AC17" s="76">
        <v>50</v>
      </c>
      <c r="AD17" s="76">
        <v>0</v>
      </c>
      <c r="AE17" s="77">
        <v>0</v>
      </c>
      <c r="AF17" s="87">
        <v>0</v>
      </c>
      <c r="AG17" s="91">
        <v>0</v>
      </c>
    </row>
    <row r="18" spans="1:34" x14ac:dyDescent="0.2">
      <c r="A18" s="8" t="s">
        <v>20</v>
      </c>
      <c r="B18" s="53">
        <v>1013</v>
      </c>
      <c r="C18" s="9">
        <f t="shared" si="0"/>
        <v>1141</v>
      </c>
      <c r="D18" s="75">
        <v>30</v>
      </c>
      <c r="E18" s="13">
        <v>30</v>
      </c>
      <c r="F18" s="13">
        <v>75</v>
      </c>
      <c r="G18" s="76">
        <v>275</v>
      </c>
      <c r="H18" s="76">
        <v>345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125</v>
      </c>
      <c r="R18" s="76">
        <v>29</v>
      </c>
      <c r="S18" s="76">
        <v>29</v>
      </c>
      <c r="T18" s="76">
        <v>23</v>
      </c>
      <c r="U18" s="76">
        <v>23</v>
      </c>
      <c r="V18" s="76">
        <v>23</v>
      </c>
      <c r="W18" s="76">
        <v>0</v>
      </c>
      <c r="X18" s="76">
        <v>0</v>
      </c>
      <c r="Y18" s="76">
        <v>0</v>
      </c>
      <c r="Z18" s="76">
        <v>0</v>
      </c>
      <c r="AA18" s="76">
        <v>42</v>
      </c>
      <c r="AB18" s="76">
        <v>42</v>
      </c>
      <c r="AC18" s="76">
        <v>50</v>
      </c>
      <c r="AD18" s="76">
        <v>0</v>
      </c>
      <c r="AE18" s="77">
        <v>0</v>
      </c>
      <c r="AF18" s="87">
        <v>0</v>
      </c>
      <c r="AG18" s="91">
        <v>0</v>
      </c>
    </row>
    <row r="19" spans="1:34" x14ac:dyDescent="0.2">
      <c r="A19" s="8" t="s">
        <v>21</v>
      </c>
      <c r="B19" s="53">
        <v>1013</v>
      </c>
      <c r="C19" s="9">
        <f t="shared" si="0"/>
        <v>1141</v>
      </c>
      <c r="D19" s="75">
        <v>30</v>
      </c>
      <c r="E19" s="13">
        <v>30</v>
      </c>
      <c r="F19" s="13">
        <v>75</v>
      </c>
      <c r="G19" s="76">
        <v>275</v>
      </c>
      <c r="H19" s="76">
        <v>345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125</v>
      </c>
      <c r="R19" s="76">
        <v>29</v>
      </c>
      <c r="S19" s="76">
        <v>29</v>
      </c>
      <c r="T19" s="76">
        <v>23</v>
      </c>
      <c r="U19" s="76">
        <v>23</v>
      </c>
      <c r="V19" s="76">
        <v>23</v>
      </c>
      <c r="W19" s="76">
        <v>0</v>
      </c>
      <c r="X19" s="76">
        <v>0</v>
      </c>
      <c r="Y19" s="76">
        <v>0</v>
      </c>
      <c r="Z19" s="76">
        <v>0</v>
      </c>
      <c r="AA19" s="76">
        <v>42</v>
      </c>
      <c r="AB19" s="76">
        <v>42</v>
      </c>
      <c r="AC19" s="76">
        <v>50</v>
      </c>
      <c r="AD19" s="76">
        <v>0</v>
      </c>
      <c r="AE19" s="77">
        <v>0</v>
      </c>
      <c r="AF19" s="87">
        <v>0</v>
      </c>
      <c r="AG19" s="91">
        <v>0</v>
      </c>
    </row>
    <row r="20" spans="1:34" x14ac:dyDescent="0.2">
      <c r="A20" s="8" t="s">
        <v>22</v>
      </c>
      <c r="B20" s="53">
        <v>1019</v>
      </c>
      <c r="C20" s="9">
        <f t="shared" si="0"/>
        <v>1369</v>
      </c>
      <c r="D20" s="75">
        <v>30</v>
      </c>
      <c r="E20" s="13">
        <v>30</v>
      </c>
      <c r="F20" s="13">
        <v>75</v>
      </c>
      <c r="G20" s="76">
        <v>275</v>
      </c>
      <c r="H20" s="76">
        <v>345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125</v>
      </c>
      <c r="R20" s="76">
        <v>29</v>
      </c>
      <c r="S20" s="76">
        <v>29</v>
      </c>
      <c r="T20" s="76">
        <v>23</v>
      </c>
      <c r="U20" s="76">
        <v>23</v>
      </c>
      <c r="V20" s="76">
        <v>23</v>
      </c>
      <c r="W20" s="76">
        <v>114</v>
      </c>
      <c r="X20" s="76">
        <v>114</v>
      </c>
      <c r="Y20" s="76">
        <v>0</v>
      </c>
      <c r="Z20" s="76">
        <v>0</v>
      </c>
      <c r="AA20" s="76">
        <v>42</v>
      </c>
      <c r="AB20" s="76">
        <v>42</v>
      </c>
      <c r="AC20" s="76">
        <v>50</v>
      </c>
      <c r="AD20" s="76">
        <v>0</v>
      </c>
      <c r="AE20" s="77">
        <v>0</v>
      </c>
      <c r="AF20" s="87">
        <f>2*114</f>
        <v>228</v>
      </c>
      <c r="AG20" s="91">
        <v>0</v>
      </c>
    </row>
    <row r="21" spans="1:34" x14ac:dyDescent="0.2">
      <c r="A21" s="8" t="s">
        <v>23</v>
      </c>
      <c r="B21" s="53">
        <v>1238</v>
      </c>
      <c r="C21" s="9">
        <f t="shared" si="0"/>
        <v>1369</v>
      </c>
      <c r="D21" s="75">
        <v>30</v>
      </c>
      <c r="E21" s="13">
        <v>30</v>
      </c>
      <c r="F21" s="13">
        <v>75</v>
      </c>
      <c r="G21" s="76">
        <v>275</v>
      </c>
      <c r="H21" s="76">
        <v>345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125</v>
      </c>
      <c r="R21" s="76">
        <v>29</v>
      </c>
      <c r="S21" s="76">
        <v>29</v>
      </c>
      <c r="T21" s="76">
        <v>23</v>
      </c>
      <c r="U21" s="76">
        <v>23</v>
      </c>
      <c r="V21" s="76">
        <v>23</v>
      </c>
      <c r="W21" s="76">
        <v>114</v>
      </c>
      <c r="X21" s="76">
        <v>114</v>
      </c>
      <c r="Y21" s="76">
        <v>0</v>
      </c>
      <c r="Z21" s="76">
        <v>0</v>
      </c>
      <c r="AA21" s="76">
        <v>42</v>
      </c>
      <c r="AB21" s="76">
        <v>42</v>
      </c>
      <c r="AC21" s="76">
        <v>50</v>
      </c>
      <c r="AD21" s="76">
        <v>0</v>
      </c>
      <c r="AE21" s="77">
        <v>0</v>
      </c>
      <c r="AF21" s="87">
        <v>0</v>
      </c>
      <c r="AG21" s="91">
        <v>0</v>
      </c>
    </row>
    <row r="22" spans="1:34" x14ac:dyDescent="0.2">
      <c r="A22" s="8" t="s">
        <v>24</v>
      </c>
      <c r="B22" s="53">
        <v>1257</v>
      </c>
      <c r="C22" s="9">
        <f t="shared" si="0"/>
        <v>1369</v>
      </c>
      <c r="D22" s="75">
        <v>30</v>
      </c>
      <c r="E22" s="13">
        <v>30</v>
      </c>
      <c r="F22" s="13">
        <v>75</v>
      </c>
      <c r="G22" s="76">
        <v>275</v>
      </c>
      <c r="H22" s="76">
        <v>345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125</v>
      </c>
      <c r="R22" s="76">
        <v>29</v>
      </c>
      <c r="S22" s="76">
        <v>29</v>
      </c>
      <c r="T22" s="76">
        <v>23</v>
      </c>
      <c r="U22" s="76">
        <v>23</v>
      </c>
      <c r="V22" s="76">
        <v>23</v>
      </c>
      <c r="W22" s="76">
        <v>114</v>
      </c>
      <c r="X22" s="76">
        <v>114</v>
      </c>
      <c r="Y22" s="76">
        <v>0</v>
      </c>
      <c r="Z22" s="76">
        <v>0</v>
      </c>
      <c r="AA22" s="76">
        <v>42</v>
      </c>
      <c r="AB22" s="76">
        <v>42</v>
      </c>
      <c r="AC22" s="76">
        <v>50</v>
      </c>
      <c r="AD22" s="76">
        <v>0</v>
      </c>
      <c r="AE22" s="77">
        <v>0</v>
      </c>
      <c r="AF22" s="87">
        <v>0</v>
      </c>
      <c r="AG22" s="91">
        <v>0</v>
      </c>
    </row>
    <row r="23" spans="1:34" x14ac:dyDescent="0.2">
      <c r="A23" s="8" t="s">
        <v>25</v>
      </c>
      <c r="B23" s="53">
        <v>1260</v>
      </c>
      <c r="C23" s="9">
        <f t="shared" si="0"/>
        <v>1369</v>
      </c>
      <c r="D23" s="75">
        <v>30</v>
      </c>
      <c r="E23" s="13">
        <v>30</v>
      </c>
      <c r="F23" s="13">
        <v>75</v>
      </c>
      <c r="G23" s="76">
        <v>275</v>
      </c>
      <c r="H23" s="76">
        <v>345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125</v>
      </c>
      <c r="R23" s="76">
        <v>29</v>
      </c>
      <c r="S23" s="76">
        <v>29</v>
      </c>
      <c r="T23" s="76">
        <v>23</v>
      </c>
      <c r="U23" s="76">
        <v>23</v>
      </c>
      <c r="V23" s="76">
        <v>23</v>
      </c>
      <c r="W23" s="76">
        <v>114</v>
      </c>
      <c r="X23" s="76">
        <v>114</v>
      </c>
      <c r="Y23" s="76">
        <v>0</v>
      </c>
      <c r="Z23" s="76">
        <v>0</v>
      </c>
      <c r="AA23" s="76">
        <v>42</v>
      </c>
      <c r="AB23" s="76">
        <v>42</v>
      </c>
      <c r="AC23" s="76">
        <v>50</v>
      </c>
      <c r="AD23" s="76">
        <v>0</v>
      </c>
      <c r="AE23" s="77">
        <v>0</v>
      </c>
      <c r="AF23" s="87">
        <v>0</v>
      </c>
      <c r="AG23" s="91">
        <v>0</v>
      </c>
    </row>
    <row r="24" spans="1:34" x14ac:dyDescent="0.2">
      <c r="A24" s="8" t="s">
        <v>26</v>
      </c>
      <c r="B24" s="53">
        <v>1257</v>
      </c>
      <c r="C24" s="9">
        <f t="shared" si="0"/>
        <v>1369</v>
      </c>
      <c r="D24" s="75">
        <v>30</v>
      </c>
      <c r="E24" s="13">
        <v>30</v>
      </c>
      <c r="F24" s="13">
        <v>75</v>
      </c>
      <c r="G24" s="76">
        <v>275</v>
      </c>
      <c r="H24" s="76">
        <v>345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125</v>
      </c>
      <c r="R24" s="76">
        <v>29</v>
      </c>
      <c r="S24" s="76">
        <v>29</v>
      </c>
      <c r="T24" s="76">
        <v>23</v>
      </c>
      <c r="U24" s="76">
        <v>23</v>
      </c>
      <c r="V24" s="76">
        <v>23</v>
      </c>
      <c r="W24" s="76">
        <v>114</v>
      </c>
      <c r="X24" s="76">
        <v>114</v>
      </c>
      <c r="Y24" s="76">
        <v>0</v>
      </c>
      <c r="Z24" s="76">
        <v>0</v>
      </c>
      <c r="AA24" s="76">
        <v>42</v>
      </c>
      <c r="AB24" s="76">
        <v>42</v>
      </c>
      <c r="AC24" s="76">
        <v>50</v>
      </c>
      <c r="AD24" s="76">
        <v>0</v>
      </c>
      <c r="AE24" s="77">
        <v>0</v>
      </c>
      <c r="AF24" s="87">
        <v>0</v>
      </c>
      <c r="AG24" s="91">
        <v>0</v>
      </c>
    </row>
    <row r="25" spans="1:34" x14ac:dyDescent="0.2">
      <c r="A25" s="8" t="s">
        <v>27</v>
      </c>
      <c r="B25" s="53">
        <v>1279</v>
      </c>
      <c r="C25" s="9">
        <f t="shared" si="0"/>
        <v>1369</v>
      </c>
      <c r="D25" s="75">
        <v>30</v>
      </c>
      <c r="E25" s="13">
        <v>30</v>
      </c>
      <c r="F25" s="13">
        <v>75</v>
      </c>
      <c r="G25" s="76">
        <v>275</v>
      </c>
      <c r="H25" s="76">
        <v>345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125</v>
      </c>
      <c r="R25" s="76">
        <v>29</v>
      </c>
      <c r="S25" s="76">
        <v>29</v>
      </c>
      <c r="T25" s="76">
        <v>23</v>
      </c>
      <c r="U25" s="76">
        <v>23</v>
      </c>
      <c r="V25" s="76">
        <v>23</v>
      </c>
      <c r="W25" s="76">
        <v>114</v>
      </c>
      <c r="X25" s="76">
        <v>114</v>
      </c>
      <c r="Y25" s="76">
        <v>0</v>
      </c>
      <c r="Z25" s="76">
        <v>0</v>
      </c>
      <c r="AA25" s="76">
        <v>42</v>
      </c>
      <c r="AB25" s="76">
        <v>42</v>
      </c>
      <c r="AC25" s="76">
        <v>50</v>
      </c>
      <c r="AD25" s="76">
        <v>0</v>
      </c>
      <c r="AE25" s="77">
        <v>0</v>
      </c>
      <c r="AF25" s="87">
        <v>0</v>
      </c>
      <c r="AG25" s="91">
        <v>0</v>
      </c>
    </row>
    <row r="26" spans="1:34" x14ac:dyDescent="0.2">
      <c r="A26" s="8" t="s">
        <v>28</v>
      </c>
      <c r="B26" s="53">
        <v>1287</v>
      </c>
      <c r="C26" s="9">
        <f t="shared" si="0"/>
        <v>1369</v>
      </c>
      <c r="D26" s="75">
        <v>30</v>
      </c>
      <c r="E26" s="13">
        <v>30</v>
      </c>
      <c r="F26" s="13">
        <v>75</v>
      </c>
      <c r="G26" s="76">
        <v>275</v>
      </c>
      <c r="H26" s="76">
        <v>345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125</v>
      </c>
      <c r="R26" s="76">
        <v>29</v>
      </c>
      <c r="S26" s="76">
        <v>29</v>
      </c>
      <c r="T26" s="76">
        <v>23</v>
      </c>
      <c r="U26" s="76">
        <v>23</v>
      </c>
      <c r="V26" s="76">
        <v>23</v>
      </c>
      <c r="W26" s="76">
        <v>114</v>
      </c>
      <c r="X26" s="76">
        <v>114</v>
      </c>
      <c r="Y26" s="76">
        <v>0</v>
      </c>
      <c r="Z26" s="76">
        <v>0</v>
      </c>
      <c r="AA26" s="76">
        <v>42</v>
      </c>
      <c r="AB26" s="76">
        <v>42</v>
      </c>
      <c r="AC26" s="76">
        <v>50</v>
      </c>
      <c r="AD26" s="76">
        <v>0</v>
      </c>
      <c r="AE26" s="77">
        <v>0</v>
      </c>
      <c r="AF26" s="87">
        <v>0</v>
      </c>
      <c r="AG26" s="91">
        <v>0</v>
      </c>
    </row>
    <row r="27" spans="1:34" x14ac:dyDescent="0.2">
      <c r="A27" s="8" t="s">
        <v>29</v>
      </c>
      <c r="B27" s="53">
        <v>1289</v>
      </c>
      <c r="C27" s="9">
        <f t="shared" si="0"/>
        <v>1369</v>
      </c>
      <c r="D27" s="75">
        <v>30</v>
      </c>
      <c r="E27" s="13">
        <v>30</v>
      </c>
      <c r="F27" s="13">
        <v>75</v>
      </c>
      <c r="G27" s="76">
        <v>275</v>
      </c>
      <c r="H27" s="76">
        <v>345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125</v>
      </c>
      <c r="R27" s="76">
        <v>29</v>
      </c>
      <c r="S27" s="76">
        <v>29</v>
      </c>
      <c r="T27" s="76">
        <v>23</v>
      </c>
      <c r="U27" s="76">
        <v>23</v>
      </c>
      <c r="V27" s="76">
        <v>23</v>
      </c>
      <c r="W27" s="76">
        <v>114</v>
      </c>
      <c r="X27" s="76">
        <v>114</v>
      </c>
      <c r="Y27" s="76">
        <v>0</v>
      </c>
      <c r="Z27" s="76">
        <v>0</v>
      </c>
      <c r="AA27" s="76">
        <v>42</v>
      </c>
      <c r="AB27" s="76">
        <v>42</v>
      </c>
      <c r="AC27" s="76">
        <v>50</v>
      </c>
      <c r="AD27" s="76">
        <v>0</v>
      </c>
      <c r="AE27" s="77">
        <v>0</v>
      </c>
      <c r="AF27" s="87">
        <v>0</v>
      </c>
      <c r="AG27" s="91">
        <v>0</v>
      </c>
    </row>
    <row r="28" spans="1:34" x14ac:dyDescent="0.2">
      <c r="A28" s="8" t="s">
        <v>30</v>
      </c>
      <c r="B28" s="53">
        <v>1234</v>
      </c>
      <c r="C28" s="9">
        <f t="shared" si="0"/>
        <v>1423</v>
      </c>
      <c r="D28" s="75">
        <v>30</v>
      </c>
      <c r="E28" s="13">
        <v>0</v>
      </c>
      <c r="F28" s="13">
        <v>75</v>
      </c>
      <c r="G28" s="76">
        <v>275</v>
      </c>
      <c r="H28" s="76">
        <v>345</v>
      </c>
      <c r="I28" s="76">
        <v>0</v>
      </c>
      <c r="J28" s="76">
        <v>42</v>
      </c>
      <c r="K28" s="76">
        <v>42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125</v>
      </c>
      <c r="R28" s="76">
        <v>29</v>
      </c>
      <c r="S28" s="76">
        <v>29</v>
      </c>
      <c r="T28" s="76">
        <v>23</v>
      </c>
      <c r="U28" s="76">
        <v>23</v>
      </c>
      <c r="V28" s="76">
        <v>23</v>
      </c>
      <c r="W28" s="76">
        <v>114</v>
      </c>
      <c r="X28" s="76">
        <v>114</v>
      </c>
      <c r="Y28" s="76">
        <v>0</v>
      </c>
      <c r="Z28" s="76">
        <v>0</v>
      </c>
      <c r="AA28" s="76">
        <v>42</v>
      </c>
      <c r="AB28" s="76">
        <v>42</v>
      </c>
      <c r="AC28" s="76">
        <v>50</v>
      </c>
      <c r="AD28" s="76">
        <v>0</v>
      </c>
      <c r="AE28" s="77">
        <v>0</v>
      </c>
      <c r="AF28" s="87">
        <v>84</v>
      </c>
      <c r="AG28" s="86">
        <v>30</v>
      </c>
    </row>
    <row r="29" spans="1:34" x14ac:dyDescent="0.2">
      <c r="A29" s="8" t="s">
        <v>31</v>
      </c>
      <c r="B29" s="53">
        <v>1242</v>
      </c>
      <c r="C29" s="9">
        <f t="shared" si="0"/>
        <v>1423</v>
      </c>
      <c r="D29" s="75">
        <v>30</v>
      </c>
      <c r="E29" s="13">
        <v>0</v>
      </c>
      <c r="F29" s="13">
        <v>75</v>
      </c>
      <c r="G29" s="76">
        <v>275</v>
      </c>
      <c r="H29" s="76">
        <v>345</v>
      </c>
      <c r="I29" s="76">
        <v>0</v>
      </c>
      <c r="J29" s="76">
        <v>42</v>
      </c>
      <c r="K29" s="76">
        <v>42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125</v>
      </c>
      <c r="R29" s="76">
        <v>29</v>
      </c>
      <c r="S29" s="76">
        <v>29</v>
      </c>
      <c r="T29" s="76">
        <v>23</v>
      </c>
      <c r="U29" s="76">
        <v>23</v>
      </c>
      <c r="V29" s="76">
        <v>23</v>
      </c>
      <c r="W29" s="76">
        <v>114</v>
      </c>
      <c r="X29" s="76">
        <v>114</v>
      </c>
      <c r="Y29" s="76">
        <v>0</v>
      </c>
      <c r="Z29" s="76">
        <v>0</v>
      </c>
      <c r="AA29" s="76">
        <v>42</v>
      </c>
      <c r="AB29" s="76">
        <v>42</v>
      </c>
      <c r="AC29" s="76">
        <v>50</v>
      </c>
      <c r="AD29" s="76">
        <v>0</v>
      </c>
      <c r="AE29" s="77">
        <v>0</v>
      </c>
      <c r="AF29" s="87">
        <v>0</v>
      </c>
      <c r="AG29" s="86">
        <v>0</v>
      </c>
    </row>
    <row r="30" spans="1:34" x14ac:dyDescent="0.2">
      <c r="A30" s="8" t="s">
        <v>32</v>
      </c>
      <c r="B30" s="53">
        <v>1204</v>
      </c>
      <c r="C30" s="9">
        <f t="shared" si="0"/>
        <v>1393</v>
      </c>
      <c r="D30" s="75">
        <v>0</v>
      </c>
      <c r="E30" s="13">
        <v>0</v>
      </c>
      <c r="F30" s="13">
        <v>75</v>
      </c>
      <c r="G30" s="76">
        <v>275</v>
      </c>
      <c r="H30" s="76">
        <v>345</v>
      </c>
      <c r="I30" s="76">
        <v>0</v>
      </c>
      <c r="J30" s="76">
        <v>42</v>
      </c>
      <c r="K30" s="76">
        <v>42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125</v>
      </c>
      <c r="R30" s="76">
        <v>29</v>
      </c>
      <c r="S30" s="76">
        <v>29</v>
      </c>
      <c r="T30" s="76">
        <v>23</v>
      </c>
      <c r="U30" s="76">
        <v>23</v>
      </c>
      <c r="V30" s="76">
        <v>23</v>
      </c>
      <c r="W30" s="76">
        <v>114</v>
      </c>
      <c r="X30" s="76">
        <v>114</v>
      </c>
      <c r="Y30" s="76">
        <v>0</v>
      </c>
      <c r="Z30" s="76">
        <v>0</v>
      </c>
      <c r="AA30" s="76">
        <v>42</v>
      </c>
      <c r="AB30" s="76">
        <v>42</v>
      </c>
      <c r="AC30" s="76">
        <v>50</v>
      </c>
      <c r="AD30" s="76">
        <v>0</v>
      </c>
      <c r="AE30" s="77">
        <v>0</v>
      </c>
      <c r="AF30" s="87">
        <v>0</v>
      </c>
      <c r="AG30" s="86">
        <v>30</v>
      </c>
    </row>
    <row r="31" spans="1:34" x14ac:dyDescent="0.2">
      <c r="A31" s="8" t="s">
        <v>33</v>
      </c>
      <c r="B31" s="53">
        <v>1213</v>
      </c>
      <c r="C31" s="9">
        <f t="shared" si="0"/>
        <v>1393</v>
      </c>
      <c r="D31" s="75">
        <v>0</v>
      </c>
      <c r="E31" s="13">
        <v>0</v>
      </c>
      <c r="F31" s="13">
        <v>75</v>
      </c>
      <c r="G31" s="76">
        <v>275</v>
      </c>
      <c r="H31" s="76">
        <v>345</v>
      </c>
      <c r="I31" s="76">
        <v>0</v>
      </c>
      <c r="J31" s="76">
        <v>42</v>
      </c>
      <c r="K31" s="76">
        <v>42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125</v>
      </c>
      <c r="R31" s="76">
        <v>29</v>
      </c>
      <c r="S31" s="76">
        <v>29</v>
      </c>
      <c r="T31" s="76">
        <v>23</v>
      </c>
      <c r="U31" s="76">
        <v>23</v>
      </c>
      <c r="V31" s="76">
        <v>23</v>
      </c>
      <c r="W31" s="76">
        <v>114</v>
      </c>
      <c r="X31" s="76">
        <v>114</v>
      </c>
      <c r="Y31" s="76">
        <v>0</v>
      </c>
      <c r="Z31" s="76">
        <v>0</v>
      </c>
      <c r="AA31" s="76">
        <v>42</v>
      </c>
      <c r="AB31" s="76">
        <v>42</v>
      </c>
      <c r="AC31" s="76">
        <v>50</v>
      </c>
      <c r="AD31" s="76">
        <v>0</v>
      </c>
      <c r="AE31" s="77">
        <v>0</v>
      </c>
      <c r="AF31" s="87">
        <v>0</v>
      </c>
      <c r="AG31" s="86">
        <v>0</v>
      </c>
      <c r="AH31" s="84"/>
    </row>
    <row r="32" spans="1:34" x14ac:dyDescent="0.2">
      <c r="A32" s="8" t="s">
        <v>34</v>
      </c>
      <c r="B32" s="53">
        <v>1227</v>
      </c>
      <c r="C32" s="9">
        <f t="shared" si="0"/>
        <v>1393</v>
      </c>
      <c r="D32" s="75">
        <v>0</v>
      </c>
      <c r="E32" s="13">
        <v>0</v>
      </c>
      <c r="F32" s="13">
        <v>75</v>
      </c>
      <c r="G32" s="76">
        <v>275</v>
      </c>
      <c r="H32" s="76">
        <v>345</v>
      </c>
      <c r="I32" s="76">
        <v>0</v>
      </c>
      <c r="J32" s="76">
        <v>42</v>
      </c>
      <c r="K32" s="76">
        <v>42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125</v>
      </c>
      <c r="R32" s="76">
        <v>29</v>
      </c>
      <c r="S32" s="76">
        <v>29</v>
      </c>
      <c r="T32" s="76">
        <v>23</v>
      </c>
      <c r="U32" s="76">
        <v>23</v>
      </c>
      <c r="V32" s="76">
        <v>23</v>
      </c>
      <c r="W32" s="76">
        <v>114</v>
      </c>
      <c r="X32" s="76">
        <v>114</v>
      </c>
      <c r="Y32" s="76">
        <v>0</v>
      </c>
      <c r="Z32" s="76">
        <v>0</v>
      </c>
      <c r="AA32" s="76">
        <v>42</v>
      </c>
      <c r="AB32" s="76">
        <v>42</v>
      </c>
      <c r="AC32" s="76">
        <v>50</v>
      </c>
      <c r="AD32" s="76">
        <v>0</v>
      </c>
      <c r="AE32" s="77">
        <v>0</v>
      </c>
      <c r="AF32" s="87">
        <v>0</v>
      </c>
      <c r="AG32" s="86">
        <v>0</v>
      </c>
    </row>
    <row r="33" spans="1:33" x14ac:dyDescent="0.2">
      <c r="A33" s="8" t="s">
        <v>35</v>
      </c>
      <c r="B33" s="53">
        <v>1214</v>
      </c>
      <c r="C33" s="9">
        <f t="shared" si="0"/>
        <v>1393</v>
      </c>
      <c r="D33" s="75">
        <v>0</v>
      </c>
      <c r="E33" s="13">
        <v>0</v>
      </c>
      <c r="F33" s="13">
        <v>75</v>
      </c>
      <c r="G33" s="76">
        <v>275</v>
      </c>
      <c r="H33" s="76">
        <v>345</v>
      </c>
      <c r="I33" s="76">
        <v>0</v>
      </c>
      <c r="J33" s="76">
        <v>42</v>
      </c>
      <c r="K33" s="76">
        <v>42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125</v>
      </c>
      <c r="R33" s="76">
        <v>29</v>
      </c>
      <c r="S33" s="76">
        <v>29</v>
      </c>
      <c r="T33" s="76">
        <v>23</v>
      </c>
      <c r="U33" s="76">
        <v>23</v>
      </c>
      <c r="V33" s="76">
        <v>23</v>
      </c>
      <c r="W33" s="76">
        <v>114</v>
      </c>
      <c r="X33" s="76">
        <v>114</v>
      </c>
      <c r="Y33" s="76">
        <v>0</v>
      </c>
      <c r="Z33" s="76">
        <v>0</v>
      </c>
      <c r="AA33" s="76">
        <v>42</v>
      </c>
      <c r="AB33" s="76">
        <v>42</v>
      </c>
      <c r="AC33" s="76">
        <v>50</v>
      </c>
      <c r="AD33" s="76">
        <v>0</v>
      </c>
      <c r="AE33" s="77">
        <v>0</v>
      </c>
      <c r="AF33" s="87">
        <v>0</v>
      </c>
      <c r="AG33" s="86">
        <v>0</v>
      </c>
    </row>
    <row r="34" spans="1:33" x14ac:dyDescent="0.2">
      <c r="A34" s="8" t="s">
        <v>36</v>
      </c>
      <c r="B34" s="53">
        <v>1192</v>
      </c>
      <c r="C34" s="9">
        <f t="shared" si="0"/>
        <v>1193</v>
      </c>
      <c r="D34" s="75">
        <v>0</v>
      </c>
      <c r="E34" s="13">
        <v>0</v>
      </c>
      <c r="F34" s="13">
        <v>0</v>
      </c>
      <c r="G34" s="76">
        <v>275</v>
      </c>
      <c r="H34" s="76">
        <v>345</v>
      </c>
      <c r="I34" s="76">
        <v>0</v>
      </c>
      <c r="J34" s="76">
        <v>42</v>
      </c>
      <c r="K34" s="76">
        <v>42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29</v>
      </c>
      <c r="S34" s="76">
        <v>29</v>
      </c>
      <c r="T34" s="76">
        <v>23</v>
      </c>
      <c r="U34" s="76">
        <v>23</v>
      </c>
      <c r="V34" s="76">
        <v>23</v>
      </c>
      <c r="W34" s="76">
        <v>114</v>
      </c>
      <c r="X34" s="76">
        <v>114</v>
      </c>
      <c r="Y34" s="76">
        <v>0</v>
      </c>
      <c r="Z34" s="76">
        <v>0</v>
      </c>
      <c r="AA34" s="76">
        <v>42</v>
      </c>
      <c r="AB34" s="76">
        <v>42</v>
      </c>
      <c r="AC34" s="76">
        <v>50</v>
      </c>
      <c r="AD34" s="76">
        <v>0</v>
      </c>
      <c r="AE34" s="77">
        <v>0</v>
      </c>
      <c r="AF34" s="87">
        <v>0</v>
      </c>
      <c r="AG34" s="86">
        <f>75+125</f>
        <v>200</v>
      </c>
    </row>
    <row r="35" spans="1:33" x14ac:dyDescent="0.2">
      <c r="A35" s="8" t="s">
        <v>37</v>
      </c>
      <c r="B35" s="53">
        <v>1086</v>
      </c>
      <c r="C35" s="9">
        <f t="shared" si="0"/>
        <v>1193</v>
      </c>
      <c r="D35" s="75">
        <v>0</v>
      </c>
      <c r="E35" s="13">
        <v>0</v>
      </c>
      <c r="F35" s="13">
        <v>0</v>
      </c>
      <c r="G35" s="76">
        <v>275</v>
      </c>
      <c r="H35" s="76">
        <v>345</v>
      </c>
      <c r="I35" s="76">
        <v>0</v>
      </c>
      <c r="J35" s="76">
        <v>42</v>
      </c>
      <c r="K35" s="76">
        <v>42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29</v>
      </c>
      <c r="S35" s="76">
        <v>29</v>
      </c>
      <c r="T35" s="76">
        <v>23</v>
      </c>
      <c r="U35" s="76">
        <v>23</v>
      </c>
      <c r="V35" s="76">
        <v>23</v>
      </c>
      <c r="W35" s="76">
        <v>114</v>
      </c>
      <c r="X35" s="76">
        <v>114</v>
      </c>
      <c r="Y35" s="76">
        <v>0</v>
      </c>
      <c r="Z35" s="76">
        <v>0</v>
      </c>
      <c r="AA35" s="76">
        <v>42</v>
      </c>
      <c r="AB35" s="76">
        <v>42</v>
      </c>
      <c r="AC35" s="76">
        <v>50</v>
      </c>
      <c r="AD35" s="76">
        <v>0</v>
      </c>
      <c r="AE35" s="77">
        <v>0</v>
      </c>
      <c r="AF35" s="87">
        <v>0</v>
      </c>
      <c r="AG35" s="86">
        <v>0</v>
      </c>
    </row>
    <row r="36" spans="1:33" x14ac:dyDescent="0.2">
      <c r="A36" s="8" t="s">
        <v>38</v>
      </c>
      <c r="B36" s="53">
        <v>1272</v>
      </c>
      <c r="C36" s="9">
        <f t="shared" si="0"/>
        <v>1518</v>
      </c>
      <c r="D36" s="75">
        <v>0</v>
      </c>
      <c r="E36" s="13">
        <v>0</v>
      </c>
      <c r="F36" s="13">
        <v>0</v>
      </c>
      <c r="G36" s="14">
        <v>0</v>
      </c>
      <c r="H36" s="76">
        <v>345</v>
      </c>
      <c r="I36" s="76">
        <v>600</v>
      </c>
      <c r="J36" s="76">
        <v>42</v>
      </c>
      <c r="K36" s="76">
        <v>42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29</v>
      </c>
      <c r="S36" s="76">
        <v>29</v>
      </c>
      <c r="T36" s="76">
        <v>23</v>
      </c>
      <c r="U36" s="76">
        <v>23</v>
      </c>
      <c r="V36" s="76">
        <v>23</v>
      </c>
      <c r="W36" s="76">
        <v>114</v>
      </c>
      <c r="X36" s="76">
        <v>114</v>
      </c>
      <c r="Y36" s="76">
        <v>0</v>
      </c>
      <c r="Z36" s="76">
        <v>0</v>
      </c>
      <c r="AA36" s="76">
        <v>42</v>
      </c>
      <c r="AB36" s="76">
        <v>42</v>
      </c>
      <c r="AC36" s="76">
        <v>50</v>
      </c>
      <c r="AD36" s="76">
        <v>0</v>
      </c>
      <c r="AE36" s="77">
        <v>0</v>
      </c>
      <c r="AF36" s="87">
        <v>600</v>
      </c>
      <c r="AG36" s="86">
        <v>275</v>
      </c>
    </row>
    <row r="37" spans="1:33" x14ac:dyDescent="0.2">
      <c r="A37" s="8" t="s">
        <v>39</v>
      </c>
      <c r="B37" s="53">
        <v>1285.7739999999999</v>
      </c>
      <c r="C37" s="9">
        <f t="shared" si="0"/>
        <v>1518</v>
      </c>
      <c r="D37" s="75">
        <v>0</v>
      </c>
      <c r="E37" s="13">
        <v>0</v>
      </c>
      <c r="F37" s="13">
        <v>0</v>
      </c>
      <c r="G37" s="14">
        <v>0</v>
      </c>
      <c r="H37" s="76">
        <v>345</v>
      </c>
      <c r="I37" s="76">
        <v>600</v>
      </c>
      <c r="J37" s="76">
        <v>42</v>
      </c>
      <c r="K37" s="76">
        <v>42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29</v>
      </c>
      <c r="S37" s="76">
        <v>29</v>
      </c>
      <c r="T37" s="76">
        <v>23</v>
      </c>
      <c r="U37" s="76">
        <v>23</v>
      </c>
      <c r="V37" s="76">
        <v>23</v>
      </c>
      <c r="W37" s="76">
        <v>114</v>
      </c>
      <c r="X37" s="76">
        <v>114</v>
      </c>
      <c r="Y37" s="76">
        <v>0</v>
      </c>
      <c r="Z37" s="76">
        <v>0</v>
      </c>
      <c r="AA37" s="76">
        <v>42</v>
      </c>
      <c r="AB37" s="76">
        <v>42</v>
      </c>
      <c r="AC37" s="76">
        <v>50</v>
      </c>
      <c r="AD37" s="76">
        <v>0</v>
      </c>
      <c r="AE37" s="77">
        <v>0</v>
      </c>
      <c r="AF37" s="87">
        <v>0</v>
      </c>
      <c r="AG37" s="91">
        <v>0</v>
      </c>
    </row>
    <row r="38" spans="1:33" x14ac:dyDescent="0.2">
      <c r="A38" s="8" t="s">
        <v>40</v>
      </c>
      <c r="B38" s="53">
        <v>1467.4780000000001</v>
      </c>
      <c r="C38" s="9">
        <f t="shared" si="0"/>
        <v>1571</v>
      </c>
      <c r="D38" s="75">
        <v>0</v>
      </c>
      <c r="E38" s="13">
        <v>0</v>
      </c>
      <c r="F38" s="13">
        <v>0</v>
      </c>
      <c r="G38" s="14">
        <v>0</v>
      </c>
      <c r="H38" s="76">
        <v>345</v>
      </c>
      <c r="I38" s="76">
        <v>600</v>
      </c>
      <c r="J38" s="76">
        <v>42</v>
      </c>
      <c r="K38" s="76">
        <v>42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29</v>
      </c>
      <c r="S38" s="76">
        <v>29</v>
      </c>
      <c r="T38" s="76">
        <v>23</v>
      </c>
      <c r="U38" s="76">
        <v>23</v>
      </c>
      <c r="V38" s="76">
        <v>23</v>
      </c>
      <c r="W38" s="76">
        <v>114</v>
      </c>
      <c r="X38" s="76">
        <v>114</v>
      </c>
      <c r="Y38" s="76">
        <v>53</v>
      </c>
      <c r="Z38" s="76">
        <v>0</v>
      </c>
      <c r="AA38" s="76">
        <v>42</v>
      </c>
      <c r="AB38" s="76">
        <v>42</v>
      </c>
      <c r="AC38" s="76">
        <v>50</v>
      </c>
      <c r="AD38" s="76">
        <v>0</v>
      </c>
      <c r="AE38" s="77">
        <v>0</v>
      </c>
      <c r="AF38" s="87">
        <v>53</v>
      </c>
      <c r="AG38" s="91">
        <v>0</v>
      </c>
    </row>
    <row r="39" spans="1:33" x14ac:dyDescent="0.2">
      <c r="A39" s="54" t="s">
        <v>41</v>
      </c>
      <c r="B39" s="53">
        <v>1467.816</v>
      </c>
      <c r="C39" s="9">
        <f t="shared" si="0"/>
        <v>1571</v>
      </c>
      <c r="D39" s="75">
        <v>0</v>
      </c>
      <c r="E39" s="13">
        <v>0</v>
      </c>
      <c r="F39" s="13">
        <v>0</v>
      </c>
      <c r="G39" s="14">
        <v>0</v>
      </c>
      <c r="H39" s="76">
        <v>345</v>
      </c>
      <c r="I39" s="76">
        <v>600</v>
      </c>
      <c r="J39" s="76">
        <v>42</v>
      </c>
      <c r="K39" s="76">
        <v>42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29</v>
      </c>
      <c r="S39" s="76">
        <v>29</v>
      </c>
      <c r="T39" s="76">
        <v>23</v>
      </c>
      <c r="U39" s="76">
        <v>23</v>
      </c>
      <c r="V39" s="76">
        <v>23</v>
      </c>
      <c r="W39" s="76">
        <v>114</v>
      </c>
      <c r="X39" s="76">
        <v>114</v>
      </c>
      <c r="Y39" s="76">
        <v>53</v>
      </c>
      <c r="Z39" s="76">
        <v>0</v>
      </c>
      <c r="AA39" s="76">
        <v>42</v>
      </c>
      <c r="AB39" s="76">
        <v>42</v>
      </c>
      <c r="AC39" s="76">
        <v>50</v>
      </c>
      <c r="AD39" s="76">
        <v>0</v>
      </c>
      <c r="AE39" s="77">
        <v>0</v>
      </c>
      <c r="AF39" s="87">
        <v>0</v>
      </c>
      <c r="AG39" s="91">
        <v>0</v>
      </c>
    </row>
    <row r="40" spans="1:33" x14ac:dyDescent="0.2">
      <c r="A40" s="55" t="s">
        <v>63</v>
      </c>
      <c r="B40" s="55"/>
      <c r="C40" s="9">
        <f t="shared" si="0"/>
        <v>1571</v>
      </c>
      <c r="D40" s="75">
        <v>0</v>
      </c>
      <c r="E40" s="13">
        <v>0</v>
      </c>
      <c r="F40" s="13">
        <v>0</v>
      </c>
      <c r="G40" s="14">
        <v>0</v>
      </c>
      <c r="H40" s="76">
        <v>345</v>
      </c>
      <c r="I40" s="76">
        <v>600</v>
      </c>
      <c r="J40" s="76">
        <v>42</v>
      </c>
      <c r="K40" s="76">
        <v>42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29</v>
      </c>
      <c r="S40" s="76">
        <v>29</v>
      </c>
      <c r="T40" s="76">
        <v>23</v>
      </c>
      <c r="U40" s="76">
        <v>23</v>
      </c>
      <c r="V40" s="76">
        <v>23</v>
      </c>
      <c r="W40" s="76">
        <v>114</v>
      </c>
      <c r="X40" s="76">
        <v>114</v>
      </c>
      <c r="Y40" s="76">
        <v>53</v>
      </c>
      <c r="Z40" s="76">
        <v>0</v>
      </c>
      <c r="AA40" s="76">
        <v>42</v>
      </c>
      <c r="AB40" s="76">
        <v>42</v>
      </c>
      <c r="AC40" s="76">
        <v>50</v>
      </c>
      <c r="AD40" s="76">
        <v>0</v>
      </c>
      <c r="AE40" s="77">
        <v>0</v>
      </c>
      <c r="AF40" s="87">
        <v>0</v>
      </c>
      <c r="AG40" s="91">
        <v>0</v>
      </c>
    </row>
    <row r="41" spans="1:33" x14ac:dyDescent="0.2">
      <c r="A41" s="55" t="s">
        <v>64</v>
      </c>
      <c r="B41" s="55"/>
      <c r="C41" s="9">
        <f t="shared" si="0"/>
        <v>1571</v>
      </c>
      <c r="D41" s="75">
        <v>0</v>
      </c>
      <c r="E41" s="13">
        <v>0</v>
      </c>
      <c r="F41" s="13">
        <v>0</v>
      </c>
      <c r="G41" s="14">
        <v>0</v>
      </c>
      <c r="H41" s="76">
        <v>345</v>
      </c>
      <c r="I41" s="76">
        <v>600</v>
      </c>
      <c r="J41" s="76">
        <v>42</v>
      </c>
      <c r="K41" s="76">
        <v>42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29</v>
      </c>
      <c r="S41" s="76">
        <v>29</v>
      </c>
      <c r="T41" s="76">
        <v>23</v>
      </c>
      <c r="U41" s="76">
        <v>23</v>
      </c>
      <c r="V41" s="76">
        <v>23</v>
      </c>
      <c r="W41" s="76">
        <v>114</v>
      </c>
      <c r="X41" s="76">
        <v>114</v>
      </c>
      <c r="Y41" s="76">
        <v>53</v>
      </c>
      <c r="Z41" s="76">
        <v>0</v>
      </c>
      <c r="AA41" s="76">
        <v>42</v>
      </c>
      <c r="AB41" s="76">
        <v>42</v>
      </c>
      <c r="AC41" s="76">
        <v>50</v>
      </c>
      <c r="AD41" s="76">
        <v>0</v>
      </c>
      <c r="AE41" s="77">
        <v>0</v>
      </c>
      <c r="AF41" s="87">
        <v>0</v>
      </c>
      <c r="AG41" s="91">
        <v>0</v>
      </c>
    </row>
    <row r="42" spans="1:33" x14ac:dyDescent="0.2">
      <c r="A42" s="55" t="s">
        <v>65</v>
      </c>
      <c r="B42" s="55"/>
      <c r="C42" s="9">
        <f t="shared" si="0"/>
        <v>1585</v>
      </c>
      <c r="D42" s="75">
        <v>0</v>
      </c>
      <c r="E42" s="13">
        <v>0</v>
      </c>
      <c r="F42" s="13">
        <v>0</v>
      </c>
      <c r="G42" s="14">
        <v>0</v>
      </c>
      <c r="H42" s="76">
        <v>345</v>
      </c>
      <c r="I42" s="76">
        <v>600</v>
      </c>
      <c r="J42" s="76">
        <v>42</v>
      </c>
      <c r="K42" s="76">
        <v>42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29</v>
      </c>
      <c r="S42" s="76">
        <v>29</v>
      </c>
      <c r="T42" s="76">
        <v>0</v>
      </c>
      <c r="U42" s="76">
        <v>0</v>
      </c>
      <c r="V42" s="76">
        <v>0</v>
      </c>
      <c r="W42" s="76">
        <v>114</v>
      </c>
      <c r="X42" s="76">
        <v>114</v>
      </c>
      <c r="Y42" s="76">
        <v>53</v>
      </c>
      <c r="Z42" s="76">
        <v>53</v>
      </c>
      <c r="AA42" s="76">
        <v>0</v>
      </c>
      <c r="AB42" s="76">
        <v>0</v>
      </c>
      <c r="AC42" s="76">
        <v>50</v>
      </c>
      <c r="AD42" s="76">
        <v>57</v>
      </c>
      <c r="AE42" s="77">
        <v>57</v>
      </c>
      <c r="AF42" s="87">
        <f>53+57*2</f>
        <v>167</v>
      </c>
      <c r="AG42" s="91">
        <f>23*3+2*42</f>
        <v>153</v>
      </c>
    </row>
    <row r="43" spans="1:33" x14ac:dyDescent="0.2">
      <c r="A43" s="55" t="s">
        <v>66</v>
      </c>
      <c r="B43" s="55"/>
      <c r="C43" s="9">
        <f t="shared" si="0"/>
        <v>1585</v>
      </c>
      <c r="D43" s="75">
        <v>0</v>
      </c>
      <c r="E43" s="13">
        <v>0</v>
      </c>
      <c r="F43" s="13">
        <v>0</v>
      </c>
      <c r="G43" s="14">
        <v>0</v>
      </c>
      <c r="H43" s="76">
        <v>345</v>
      </c>
      <c r="I43" s="76">
        <v>600</v>
      </c>
      <c r="J43" s="76">
        <v>42</v>
      </c>
      <c r="K43" s="76">
        <v>42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29</v>
      </c>
      <c r="S43" s="76">
        <v>29</v>
      </c>
      <c r="T43" s="76">
        <v>0</v>
      </c>
      <c r="U43" s="76">
        <v>0</v>
      </c>
      <c r="V43" s="76">
        <v>0</v>
      </c>
      <c r="W43" s="76">
        <v>114</v>
      </c>
      <c r="X43" s="76">
        <v>114</v>
      </c>
      <c r="Y43" s="76">
        <v>53</v>
      </c>
      <c r="Z43" s="76">
        <v>53</v>
      </c>
      <c r="AA43" s="76">
        <v>0</v>
      </c>
      <c r="AB43" s="76">
        <v>0</v>
      </c>
      <c r="AC43" s="76">
        <v>50</v>
      </c>
      <c r="AD43" s="76">
        <v>57</v>
      </c>
      <c r="AE43" s="77">
        <v>57</v>
      </c>
      <c r="AF43" s="87">
        <v>0</v>
      </c>
      <c r="AG43" s="91">
        <v>0</v>
      </c>
    </row>
    <row r="44" spans="1:33" x14ac:dyDescent="0.2">
      <c r="A44" s="55" t="s">
        <v>67</v>
      </c>
      <c r="B44" s="55"/>
      <c r="C44" s="9">
        <f t="shared" si="0"/>
        <v>1585</v>
      </c>
      <c r="D44" s="75">
        <v>0</v>
      </c>
      <c r="E44" s="13">
        <v>0</v>
      </c>
      <c r="F44" s="13">
        <v>0</v>
      </c>
      <c r="G44" s="14">
        <v>0</v>
      </c>
      <c r="H44" s="76">
        <v>345</v>
      </c>
      <c r="I44" s="76">
        <v>600</v>
      </c>
      <c r="J44" s="76">
        <v>42</v>
      </c>
      <c r="K44" s="76">
        <v>42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29</v>
      </c>
      <c r="S44" s="76">
        <v>29</v>
      </c>
      <c r="T44" s="76">
        <v>0</v>
      </c>
      <c r="U44" s="76">
        <v>0</v>
      </c>
      <c r="V44" s="76">
        <v>0</v>
      </c>
      <c r="W44" s="76">
        <v>114</v>
      </c>
      <c r="X44" s="76">
        <v>114</v>
      </c>
      <c r="Y44" s="76">
        <v>53</v>
      </c>
      <c r="Z44" s="76">
        <v>53</v>
      </c>
      <c r="AA44" s="76">
        <v>0</v>
      </c>
      <c r="AB44" s="76">
        <v>0</v>
      </c>
      <c r="AC44" s="76">
        <v>50</v>
      </c>
      <c r="AD44" s="76">
        <v>57</v>
      </c>
      <c r="AE44" s="77">
        <v>57</v>
      </c>
      <c r="AF44" s="87">
        <v>0</v>
      </c>
      <c r="AG44" s="91">
        <v>0</v>
      </c>
    </row>
    <row r="45" spans="1:33" x14ac:dyDescent="0.2">
      <c r="A45" s="55" t="s">
        <v>68</v>
      </c>
      <c r="B45" s="55"/>
      <c r="C45" s="9">
        <f t="shared" si="0"/>
        <v>1585</v>
      </c>
      <c r="D45" s="75">
        <v>0</v>
      </c>
      <c r="E45" s="13">
        <v>0</v>
      </c>
      <c r="F45" s="13">
        <v>0</v>
      </c>
      <c r="G45" s="14">
        <v>0</v>
      </c>
      <c r="H45" s="76">
        <v>345</v>
      </c>
      <c r="I45" s="76">
        <v>600</v>
      </c>
      <c r="J45" s="76">
        <v>42</v>
      </c>
      <c r="K45" s="76">
        <v>42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29</v>
      </c>
      <c r="S45" s="76">
        <v>29</v>
      </c>
      <c r="T45" s="76">
        <v>0</v>
      </c>
      <c r="U45" s="76">
        <v>0</v>
      </c>
      <c r="V45" s="76">
        <v>0</v>
      </c>
      <c r="W45" s="76">
        <v>114</v>
      </c>
      <c r="X45" s="76">
        <v>114</v>
      </c>
      <c r="Y45" s="76">
        <v>53</v>
      </c>
      <c r="Z45" s="76">
        <v>53</v>
      </c>
      <c r="AA45" s="76">
        <v>0</v>
      </c>
      <c r="AB45" s="76">
        <v>0</v>
      </c>
      <c r="AC45" s="76">
        <v>50</v>
      </c>
      <c r="AD45" s="76">
        <v>57</v>
      </c>
      <c r="AE45" s="77">
        <v>57</v>
      </c>
      <c r="AF45" s="87">
        <v>0</v>
      </c>
      <c r="AG45" s="91">
        <v>0</v>
      </c>
    </row>
    <row r="46" spans="1:33" x14ac:dyDescent="0.2">
      <c r="A46" s="55" t="s">
        <v>69</v>
      </c>
      <c r="B46" s="55"/>
      <c r="C46" s="9">
        <f t="shared" si="0"/>
        <v>1585</v>
      </c>
      <c r="D46" s="75">
        <v>0</v>
      </c>
      <c r="E46" s="13">
        <v>0</v>
      </c>
      <c r="F46" s="13">
        <v>0</v>
      </c>
      <c r="G46" s="14">
        <v>0</v>
      </c>
      <c r="H46" s="76">
        <v>345</v>
      </c>
      <c r="I46" s="76">
        <v>600</v>
      </c>
      <c r="J46" s="76">
        <v>42</v>
      </c>
      <c r="K46" s="76">
        <v>42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29</v>
      </c>
      <c r="S46" s="76">
        <v>29</v>
      </c>
      <c r="T46" s="76">
        <v>0</v>
      </c>
      <c r="U46" s="76">
        <v>0</v>
      </c>
      <c r="V46" s="76">
        <v>0</v>
      </c>
      <c r="W46" s="76">
        <v>114</v>
      </c>
      <c r="X46" s="76">
        <v>114</v>
      </c>
      <c r="Y46" s="76">
        <v>53</v>
      </c>
      <c r="Z46" s="76">
        <v>53</v>
      </c>
      <c r="AA46" s="76">
        <v>0</v>
      </c>
      <c r="AB46" s="76">
        <v>0</v>
      </c>
      <c r="AC46" s="76">
        <v>50</v>
      </c>
      <c r="AD46" s="76">
        <v>57</v>
      </c>
      <c r="AE46" s="77">
        <v>57</v>
      </c>
      <c r="AF46" s="87">
        <v>0</v>
      </c>
      <c r="AG46" s="91">
        <v>0</v>
      </c>
    </row>
    <row r="47" spans="1:33" x14ac:dyDescent="0.2">
      <c r="A47" s="55" t="s">
        <v>70</v>
      </c>
      <c r="B47" s="55"/>
      <c r="C47" s="9">
        <f t="shared" si="0"/>
        <v>1240</v>
      </c>
      <c r="D47" s="75">
        <v>0</v>
      </c>
      <c r="E47" s="13">
        <v>0</v>
      </c>
      <c r="F47" s="13">
        <v>0</v>
      </c>
      <c r="G47" s="14">
        <v>0</v>
      </c>
      <c r="H47" s="76">
        <v>0</v>
      </c>
      <c r="I47" s="76">
        <v>600</v>
      </c>
      <c r="J47" s="76">
        <v>42</v>
      </c>
      <c r="K47" s="76">
        <v>42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29</v>
      </c>
      <c r="S47" s="76">
        <v>29</v>
      </c>
      <c r="T47" s="76">
        <v>0</v>
      </c>
      <c r="U47" s="76">
        <v>0</v>
      </c>
      <c r="V47" s="76">
        <v>0</v>
      </c>
      <c r="W47" s="76">
        <v>114</v>
      </c>
      <c r="X47" s="76">
        <v>114</v>
      </c>
      <c r="Y47" s="76">
        <v>53</v>
      </c>
      <c r="Z47" s="76">
        <v>53</v>
      </c>
      <c r="AA47" s="76">
        <v>0</v>
      </c>
      <c r="AB47" s="76">
        <v>0</v>
      </c>
      <c r="AC47" s="76">
        <v>50</v>
      </c>
      <c r="AD47" s="76">
        <v>57</v>
      </c>
      <c r="AE47" s="77">
        <v>57</v>
      </c>
      <c r="AF47" s="87">
        <v>0</v>
      </c>
      <c r="AG47" s="91">
        <v>345</v>
      </c>
    </row>
    <row r="48" spans="1:33" x14ac:dyDescent="0.2">
      <c r="A48" s="55" t="s">
        <v>71</v>
      </c>
      <c r="B48" s="55"/>
      <c r="C48" s="9">
        <f t="shared" si="0"/>
        <v>1640</v>
      </c>
      <c r="D48" s="75">
        <v>0</v>
      </c>
      <c r="E48" s="13">
        <v>0</v>
      </c>
      <c r="F48" s="13">
        <v>0</v>
      </c>
      <c r="G48" s="14">
        <v>0</v>
      </c>
      <c r="H48" s="14">
        <v>0</v>
      </c>
      <c r="I48" s="76">
        <v>600</v>
      </c>
      <c r="J48" s="76">
        <v>42</v>
      </c>
      <c r="K48" s="76">
        <v>42</v>
      </c>
      <c r="L48" s="159">
        <v>400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29</v>
      </c>
      <c r="S48" s="76">
        <v>29</v>
      </c>
      <c r="T48" s="76">
        <v>0</v>
      </c>
      <c r="U48" s="76">
        <v>0</v>
      </c>
      <c r="V48" s="76">
        <v>0</v>
      </c>
      <c r="W48" s="76">
        <v>114</v>
      </c>
      <c r="X48" s="76">
        <v>114</v>
      </c>
      <c r="Y48" s="76">
        <v>53</v>
      </c>
      <c r="Z48" s="76">
        <v>53</v>
      </c>
      <c r="AA48" s="76">
        <v>0</v>
      </c>
      <c r="AB48" s="76">
        <v>0</v>
      </c>
      <c r="AC48" s="76">
        <v>50</v>
      </c>
      <c r="AD48" s="76">
        <v>57</v>
      </c>
      <c r="AE48" s="77">
        <v>57</v>
      </c>
      <c r="AF48" s="87">
        <v>400</v>
      </c>
      <c r="AG48" s="91">
        <v>0</v>
      </c>
    </row>
    <row r="49" spans="1:33" x14ac:dyDescent="0.2">
      <c r="A49" s="55" t="s">
        <v>72</v>
      </c>
      <c r="B49" s="55"/>
      <c r="C49" s="9">
        <f t="shared" si="0"/>
        <v>1640</v>
      </c>
      <c r="D49" s="75">
        <v>0</v>
      </c>
      <c r="E49" s="13">
        <v>0</v>
      </c>
      <c r="F49" s="13">
        <v>0</v>
      </c>
      <c r="G49" s="14">
        <v>0</v>
      </c>
      <c r="H49" s="14">
        <v>0</v>
      </c>
      <c r="I49" s="76">
        <v>600</v>
      </c>
      <c r="J49" s="76">
        <v>42</v>
      </c>
      <c r="K49" s="76">
        <v>42</v>
      </c>
      <c r="L49" s="159">
        <v>400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29</v>
      </c>
      <c r="S49" s="76">
        <v>29</v>
      </c>
      <c r="T49" s="76">
        <v>0</v>
      </c>
      <c r="U49" s="76">
        <v>0</v>
      </c>
      <c r="V49" s="76">
        <v>0</v>
      </c>
      <c r="W49" s="76">
        <v>114</v>
      </c>
      <c r="X49" s="76">
        <v>114</v>
      </c>
      <c r="Y49" s="76">
        <v>53</v>
      </c>
      <c r="Z49" s="76">
        <v>53</v>
      </c>
      <c r="AA49" s="76">
        <v>0</v>
      </c>
      <c r="AB49" s="76">
        <v>0</v>
      </c>
      <c r="AC49" s="76">
        <v>50</v>
      </c>
      <c r="AD49" s="76">
        <v>57</v>
      </c>
      <c r="AE49" s="77">
        <v>57</v>
      </c>
      <c r="AF49" s="87">
        <v>0</v>
      </c>
      <c r="AG49" s="91">
        <v>0</v>
      </c>
    </row>
    <row r="50" spans="1:33" x14ac:dyDescent="0.2">
      <c r="A50" s="55" t="s">
        <v>73</v>
      </c>
      <c r="B50" s="55"/>
      <c r="C50" s="9">
        <f t="shared" si="0"/>
        <v>1640</v>
      </c>
      <c r="D50" s="75">
        <v>0</v>
      </c>
      <c r="E50" s="13">
        <v>0</v>
      </c>
      <c r="F50" s="13">
        <v>0</v>
      </c>
      <c r="G50" s="14">
        <v>0</v>
      </c>
      <c r="H50" s="14">
        <v>0</v>
      </c>
      <c r="I50" s="76">
        <v>600</v>
      </c>
      <c r="J50" s="76">
        <v>42</v>
      </c>
      <c r="K50" s="76">
        <v>42</v>
      </c>
      <c r="L50" s="159">
        <v>400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6">
        <v>29</v>
      </c>
      <c r="S50" s="76">
        <v>29</v>
      </c>
      <c r="T50" s="76">
        <v>0</v>
      </c>
      <c r="U50" s="76">
        <v>0</v>
      </c>
      <c r="V50" s="76">
        <v>0</v>
      </c>
      <c r="W50" s="76">
        <v>114</v>
      </c>
      <c r="X50" s="76">
        <v>114</v>
      </c>
      <c r="Y50" s="76">
        <v>53</v>
      </c>
      <c r="Z50" s="76">
        <v>53</v>
      </c>
      <c r="AA50" s="76">
        <v>0</v>
      </c>
      <c r="AB50" s="76">
        <v>0</v>
      </c>
      <c r="AC50" s="76">
        <v>50</v>
      </c>
      <c r="AD50" s="76">
        <v>57</v>
      </c>
      <c r="AE50" s="77">
        <v>57</v>
      </c>
      <c r="AF50" s="87">
        <v>0</v>
      </c>
      <c r="AG50" s="91">
        <v>0</v>
      </c>
    </row>
    <row r="51" spans="1:33" x14ac:dyDescent="0.2">
      <c r="A51" s="55" t="s">
        <v>76</v>
      </c>
      <c r="B51" s="55"/>
      <c r="C51" s="9">
        <f t="shared" si="0"/>
        <v>1640</v>
      </c>
      <c r="D51" s="75">
        <v>0</v>
      </c>
      <c r="E51" s="13">
        <v>0</v>
      </c>
      <c r="F51" s="13">
        <v>0</v>
      </c>
      <c r="G51" s="14">
        <v>0</v>
      </c>
      <c r="H51" s="14">
        <v>0</v>
      </c>
      <c r="I51" s="76">
        <v>600</v>
      </c>
      <c r="J51" s="76">
        <v>42</v>
      </c>
      <c r="K51" s="76">
        <v>42</v>
      </c>
      <c r="L51" s="159">
        <v>400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6">
        <v>29</v>
      </c>
      <c r="S51" s="76">
        <v>29</v>
      </c>
      <c r="T51" s="76">
        <v>0</v>
      </c>
      <c r="U51" s="76">
        <v>0</v>
      </c>
      <c r="V51" s="76">
        <v>0</v>
      </c>
      <c r="W51" s="76">
        <v>114</v>
      </c>
      <c r="X51" s="76">
        <v>114</v>
      </c>
      <c r="Y51" s="76">
        <v>53</v>
      </c>
      <c r="Z51" s="76">
        <v>53</v>
      </c>
      <c r="AA51" s="76">
        <v>0</v>
      </c>
      <c r="AB51" s="76">
        <v>0</v>
      </c>
      <c r="AC51" s="76">
        <v>50</v>
      </c>
      <c r="AD51" s="76">
        <v>57</v>
      </c>
      <c r="AE51" s="77">
        <v>57</v>
      </c>
      <c r="AF51" s="87">
        <v>0</v>
      </c>
      <c r="AG51" s="91">
        <v>0</v>
      </c>
    </row>
    <row r="52" spans="1:33" x14ac:dyDescent="0.2">
      <c r="A52" s="55" t="s">
        <v>77</v>
      </c>
      <c r="B52" s="55"/>
      <c r="C52" s="9">
        <f t="shared" si="0"/>
        <v>1640</v>
      </c>
      <c r="D52" s="75">
        <v>0</v>
      </c>
      <c r="E52" s="13">
        <v>0</v>
      </c>
      <c r="F52" s="13">
        <v>0</v>
      </c>
      <c r="G52" s="14">
        <v>0</v>
      </c>
      <c r="H52" s="14">
        <v>0</v>
      </c>
      <c r="I52" s="76">
        <v>600</v>
      </c>
      <c r="J52" s="76">
        <v>42</v>
      </c>
      <c r="K52" s="76">
        <v>42</v>
      </c>
      <c r="L52" s="159">
        <v>400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29</v>
      </c>
      <c r="S52" s="76">
        <v>29</v>
      </c>
      <c r="T52" s="76">
        <v>0</v>
      </c>
      <c r="U52" s="76">
        <v>0</v>
      </c>
      <c r="V52" s="76">
        <v>0</v>
      </c>
      <c r="W52" s="76">
        <v>114</v>
      </c>
      <c r="X52" s="76">
        <v>114</v>
      </c>
      <c r="Y52" s="76">
        <v>53</v>
      </c>
      <c r="Z52" s="76">
        <v>53</v>
      </c>
      <c r="AA52" s="76">
        <v>0</v>
      </c>
      <c r="AB52" s="76">
        <v>0</v>
      </c>
      <c r="AC52" s="76">
        <v>50</v>
      </c>
      <c r="AD52" s="76">
        <v>57</v>
      </c>
      <c r="AE52" s="77">
        <v>57</v>
      </c>
      <c r="AF52" s="87">
        <v>0</v>
      </c>
      <c r="AG52" s="91">
        <v>0</v>
      </c>
    </row>
    <row r="53" spans="1:33" x14ac:dyDescent="0.2">
      <c r="A53" s="55" t="s">
        <v>78</v>
      </c>
      <c r="B53" s="55"/>
      <c r="C53" s="9">
        <f t="shared" si="0"/>
        <v>1040</v>
      </c>
      <c r="D53" s="75">
        <v>0</v>
      </c>
      <c r="E53" s="13">
        <v>0</v>
      </c>
      <c r="F53" s="13">
        <v>0</v>
      </c>
      <c r="G53" s="14">
        <v>0</v>
      </c>
      <c r="H53" s="14">
        <v>0</v>
      </c>
      <c r="I53" s="76">
        <v>0</v>
      </c>
      <c r="J53" s="76">
        <v>42</v>
      </c>
      <c r="K53" s="76">
        <v>42</v>
      </c>
      <c r="L53" s="159">
        <v>400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29</v>
      </c>
      <c r="S53" s="76">
        <v>29</v>
      </c>
      <c r="T53" s="76">
        <v>0</v>
      </c>
      <c r="U53" s="76">
        <v>0</v>
      </c>
      <c r="V53" s="76">
        <v>0</v>
      </c>
      <c r="W53" s="76">
        <v>114</v>
      </c>
      <c r="X53" s="76">
        <v>114</v>
      </c>
      <c r="Y53" s="76">
        <v>53</v>
      </c>
      <c r="Z53" s="76">
        <v>53</v>
      </c>
      <c r="AA53" s="76">
        <v>0</v>
      </c>
      <c r="AB53" s="76">
        <v>0</v>
      </c>
      <c r="AC53" s="76">
        <v>50</v>
      </c>
      <c r="AD53" s="76">
        <v>57</v>
      </c>
      <c r="AE53" s="77">
        <v>57</v>
      </c>
      <c r="AF53" s="87">
        <v>0</v>
      </c>
      <c r="AG53" s="91">
        <v>600</v>
      </c>
    </row>
    <row r="54" spans="1:33" x14ac:dyDescent="0.2">
      <c r="A54" s="55" t="s">
        <v>79</v>
      </c>
      <c r="B54" s="55"/>
      <c r="C54" s="9">
        <f t="shared" si="0"/>
        <v>1040</v>
      </c>
      <c r="D54" s="75">
        <v>0</v>
      </c>
      <c r="E54" s="13">
        <v>0</v>
      </c>
      <c r="F54" s="13">
        <v>0</v>
      </c>
      <c r="G54" s="14">
        <v>0</v>
      </c>
      <c r="H54" s="14">
        <v>0</v>
      </c>
      <c r="I54" s="14">
        <v>0</v>
      </c>
      <c r="J54" s="76">
        <v>42</v>
      </c>
      <c r="K54" s="76">
        <v>42</v>
      </c>
      <c r="L54" s="159">
        <v>400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29</v>
      </c>
      <c r="S54" s="76">
        <v>29</v>
      </c>
      <c r="T54" s="76">
        <v>0</v>
      </c>
      <c r="U54" s="76">
        <v>0</v>
      </c>
      <c r="V54" s="76">
        <v>0</v>
      </c>
      <c r="W54" s="76">
        <v>114</v>
      </c>
      <c r="X54" s="76">
        <v>114</v>
      </c>
      <c r="Y54" s="76">
        <v>53</v>
      </c>
      <c r="Z54" s="76">
        <v>53</v>
      </c>
      <c r="AA54" s="76">
        <v>0</v>
      </c>
      <c r="AB54" s="76">
        <v>0</v>
      </c>
      <c r="AC54" s="76">
        <v>50</v>
      </c>
      <c r="AD54" s="76">
        <v>57</v>
      </c>
      <c r="AE54" s="77">
        <v>57</v>
      </c>
      <c r="AF54" s="87">
        <v>0</v>
      </c>
      <c r="AG54" s="91">
        <v>0</v>
      </c>
    </row>
    <row r="55" spans="1:33" x14ac:dyDescent="0.2">
      <c r="A55" s="55" t="s">
        <v>80</v>
      </c>
      <c r="B55" s="55"/>
      <c r="C55" s="9">
        <f t="shared" si="0"/>
        <v>1640</v>
      </c>
      <c r="D55" s="75">
        <v>0</v>
      </c>
      <c r="E55" s="13">
        <v>0</v>
      </c>
      <c r="F55" s="13">
        <v>0</v>
      </c>
      <c r="G55" s="14">
        <v>0</v>
      </c>
      <c r="H55" s="14">
        <v>0</v>
      </c>
      <c r="I55" s="14">
        <v>0</v>
      </c>
      <c r="J55" s="76">
        <v>42</v>
      </c>
      <c r="K55" s="76">
        <v>42</v>
      </c>
      <c r="L55" s="159">
        <v>400</v>
      </c>
      <c r="M55" s="159">
        <v>600</v>
      </c>
      <c r="N55" s="76">
        <v>0</v>
      </c>
      <c r="O55" s="76">
        <v>0</v>
      </c>
      <c r="P55" s="76">
        <v>0</v>
      </c>
      <c r="Q55" s="76">
        <v>0</v>
      </c>
      <c r="R55" s="76">
        <v>29</v>
      </c>
      <c r="S55" s="76">
        <v>29</v>
      </c>
      <c r="T55" s="76">
        <v>0</v>
      </c>
      <c r="U55" s="76">
        <v>0</v>
      </c>
      <c r="V55" s="76">
        <v>0</v>
      </c>
      <c r="W55" s="76">
        <v>114</v>
      </c>
      <c r="X55" s="76">
        <v>114</v>
      </c>
      <c r="Y55" s="76">
        <v>53</v>
      </c>
      <c r="Z55" s="76">
        <v>53</v>
      </c>
      <c r="AA55" s="76">
        <v>0</v>
      </c>
      <c r="AB55" s="76">
        <v>0</v>
      </c>
      <c r="AC55" s="76">
        <v>50</v>
      </c>
      <c r="AD55" s="76">
        <v>57</v>
      </c>
      <c r="AE55" s="77">
        <v>57</v>
      </c>
      <c r="AF55" s="87">
        <v>600</v>
      </c>
      <c r="AG55" s="91">
        <v>0</v>
      </c>
    </row>
    <row r="56" spans="1:33" x14ac:dyDescent="0.2">
      <c r="A56" s="55" t="s">
        <v>81</v>
      </c>
      <c r="B56" s="55"/>
      <c r="C56" s="9">
        <f t="shared" si="0"/>
        <v>1640</v>
      </c>
      <c r="D56" s="75">
        <v>0</v>
      </c>
      <c r="E56" s="13">
        <v>0</v>
      </c>
      <c r="F56" s="13">
        <v>0</v>
      </c>
      <c r="G56" s="14">
        <v>0</v>
      </c>
      <c r="H56" s="14">
        <v>0</v>
      </c>
      <c r="I56" s="14">
        <v>0</v>
      </c>
      <c r="J56" s="76">
        <v>42</v>
      </c>
      <c r="K56" s="76">
        <v>42</v>
      </c>
      <c r="L56" s="159">
        <v>400</v>
      </c>
      <c r="M56" s="159">
        <v>600</v>
      </c>
      <c r="N56" s="76">
        <v>0</v>
      </c>
      <c r="O56" s="76">
        <v>0</v>
      </c>
      <c r="P56" s="76">
        <v>0</v>
      </c>
      <c r="Q56" s="76">
        <v>0</v>
      </c>
      <c r="R56" s="76">
        <v>29</v>
      </c>
      <c r="S56" s="76">
        <v>29</v>
      </c>
      <c r="T56" s="76">
        <v>0</v>
      </c>
      <c r="U56" s="76">
        <v>0</v>
      </c>
      <c r="V56" s="76">
        <v>0</v>
      </c>
      <c r="W56" s="76">
        <v>114</v>
      </c>
      <c r="X56" s="76">
        <v>114</v>
      </c>
      <c r="Y56" s="76">
        <v>53</v>
      </c>
      <c r="Z56" s="76">
        <v>53</v>
      </c>
      <c r="AA56" s="76">
        <v>0</v>
      </c>
      <c r="AB56" s="76">
        <v>0</v>
      </c>
      <c r="AC56" s="76">
        <v>50</v>
      </c>
      <c r="AD56" s="76">
        <v>57</v>
      </c>
      <c r="AE56" s="77">
        <v>57</v>
      </c>
      <c r="AF56" s="87">
        <v>0</v>
      </c>
      <c r="AG56" s="91">
        <v>0</v>
      </c>
    </row>
    <row r="57" spans="1:33" x14ac:dyDescent="0.2">
      <c r="A57" s="55" t="s">
        <v>82</v>
      </c>
      <c r="B57" s="55"/>
      <c r="C57" s="9">
        <f t="shared" si="0"/>
        <v>1640</v>
      </c>
      <c r="D57" s="75">
        <v>0</v>
      </c>
      <c r="E57" s="13">
        <v>0</v>
      </c>
      <c r="F57" s="13">
        <v>0</v>
      </c>
      <c r="G57" s="14">
        <v>0</v>
      </c>
      <c r="H57" s="14">
        <v>0</v>
      </c>
      <c r="I57" s="14">
        <v>0</v>
      </c>
      <c r="J57" s="76">
        <v>42</v>
      </c>
      <c r="K57" s="76">
        <v>42</v>
      </c>
      <c r="L57" s="159">
        <v>400</v>
      </c>
      <c r="M57" s="159">
        <v>600</v>
      </c>
      <c r="N57" s="76">
        <v>0</v>
      </c>
      <c r="O57" s="76">
        <v>0</v>
      </c>
      <c r="P57" s="76">
        <v>0</v>
      </c>
      <c r="Q57" s="76">
        <v>0</v>
      </c>
      <c r="R57" s="76">
        <v>29</v>
      </c>
      <c r="S57" s="76">
        <v>29</v>
      </c>
      <c r="T57" s="76">
        <v>0</v>
      </c>
      <c r="U57" s="76">
        <v>0</v>
      </c>
      <c r="V57" s="76">
        <v>0</v>
      </c>
      <c r="W57" s="76">
        <v>114</v>
      </c>
      <c r="X57" s="76">
        <v>114</v>
      </c>
      <c r="Y57" s="76">
        <v>53</v>
      </c>
      <c r="Z57" s="76">
        <v>53</v>
      </c>
      <c r="AA57" s="76">
        <v>0</v>
      </c>
      <c r="AB57" s="76">
        <v>0</v>
      </c>
      <c r="AC57" s="76">
        <v>50</v>
      </c>
      <c r="AD57" s="76">
        <v>57</v>
      </c>
      <c r="AE57" s="77">
        <v>57</v>
      </c>
      <c r="AF57" s="87">
        <v>0</v>
      </c>
      <c r="AG57" s="91">
        <v>0</v>
      </c>
    </row>
    <row r="58" spans="1:33" x14ac:dyDescent="0.2">
      <c r="A58" s="55" t="s">
        <v>83</v>
      </c>
      <c r="B58" s="55"/>
      <c r="C58" s="9">
        <f t="shared" si="0"/>
        <v>1640</v>
      </c>
      <c r="D58" s="75">
        <v>0</v>
      </c>
      <c r="E58" s="13">
        <v>0</v>
      </c>
      <c r="F58" s="13">
        <v>0</v>
      </c>
      <c r="G58" s="14">
        <v>0</v>
      </c>
      <c r="H58" s="14">
        <v>0</v>
      </c>
      <c r="I58" s="14">
        <v>0</v>
      </c>
      <c r="J58" s="76">
        <v>42</v>
      </c>
      <c r="K58" s="76">
        <v>42</v>
      </c>
      <c r="L58" s="159">
        <v>400</v>
      </c>
      <c r="M58" s="159">
        <v>600</v>
      </c>
      <c r="N58" s="76">
        <v>0</v>
      </c>
      <c r="O58" s="76">
        <v>0</v>
      </c>
      <c r="P58" s="76">
        <v>0</v>
      </c>
      <c r="Q58" s="76">
        <v>0</v>
      </c>
      <c r="R58" s="76">
        <v>29</v>
      </c>
      <c r="S58" s="76">
        <v>29</v>
      </c>
      <c r="T58" s="76">
        <v>0</v>
      </c>
      <c r="U58" s="76">
        <v>0</v>
      </c>
      <c r="V58" s="76">
        <v>0</v>
      </c>
      <c r="W58" s="76">
        <v>114</v>
      </c>
      <c r="X58" s="76">
        <v>114</v>
      </c>
      <c r="Y58" s="76">
        <v>53</v>
      </c>
      <c r="Z58" s="76">
        <v>53</v>
      </c>
      <c r="AA58" s="76">
        <v>0</v>
      </c>
      <c r="AB58" s="76">
        <v>0</v>
      </c>
      <c r="AC58" s="76">
        <v>50</v>
      </c>
      <c r="AD58" s="76">
        <v>57</v>
      </c>
      <c r="AE58" s="77">
        <v>57</v>
      </c>
      <c r="AF58" s="87">
        <v>0</v>
      </c>
      <c r="AG58" s="91">
        <v>0</v>
      </c>
    </row>
    <row r="59" spans="1:33" x14ac:dyDescent="0.2">
      <c r="A59" s="55" t="s">
        <v>84</v>
      </c>
      <c r="B59" s="55"/>
      <c r="C59" s="9">
        <f t="shared" si="0"/>
        <v>1640</v>
      </c>
      <c r="D59" s="75">
        <v>0</v>
      </c>
      <c r="E59" s="13">
        <v>0</v>
      </c>
      <c r="F59" s="13">
        <v>0</v>
      </c>
      <c r="G59" s="14">
        <v>0</v>
      </c>
      <c r="H59" s="14">
        <v>0</v>
      </c>
      <c r="I59" s="14">
        <v>0</v>
      </c>
      <c r="J59" s="76">
        <v>42</v>
      </c>
      <c r="K59" s="76">
        <v>42</v>
      </c>
      <c r="L59" s="159">
        <v>400</v>
      </c>
      <c r="M59" s="159">
        <v>600</v>
      </c>
      <c r="N59" s="76">
        <v>0</v>
      </c>
      <c r="O59" s="76">
        <v>0</v>
      </c>
      <c r="P59" s="76">
        <v>0</v>
      </c>
      <c r="Q59" s="76">
        <v>0</v>
      </c>
      <c r="R59" s="76">
        <v>29</v>
      </c>
      <c r="S59" s="76">
        <v>29</v>
      </c>
      <c r="T59" s="76">
        <v>0</v>
      </c>
      <c r="U59" s="76">
        <v>0</v>
      </c>
      <c r="V59" s="76">
        <v>0</v>
      </c>
      <c r="W59" s="76">
        <v>114</v>
      </c>
      <c r="X59" s="76">
        <v>114</v>
      </c>
      <c r="Y59" s="76">
        <v>53</v>
      </c>
      <c r="Z59" s="76">
        <v>53</v>
      </c>
      <c r="AA59" s="76">
        <v>0</v>
      </c>
      <c r="AB59" s="76">
        <v>0</v>
      </c>
      <c r="AC59" s="76">
        <v>50</v>
      </c>
      <c r="AD59" s="76">
        <v>57</v>
      </c>
      <c r="AE59" s="77">
        <v>57</v>
      </c>
      <c r="AF59" s="87">
        <v>0</v>
      </c>
      <c r="AG59" s="91">
        <v>0</v>
      </c>
    </row>
    <row r="60" spans="1:33" x14ac:dyDescent="0.2">
      <c r="A60" s="55" t="s">
        <v>85</v>
      </c>
      <c r="B60" s="55"/>
      <c r="C60" s="9">
        <f t="shared" si="0"/>
        <v>1640</v>
      </c>
      <c r="D60" s="78">
        <v>0</v>
      </c>
      <c r="E60" s="79">
        <v>0</v>
      </c>
      <c r="F60" s="79">
        <v>0</v>
      </c>
      <c r="G60" s="80">
        <v>0</v>
      </c>
      <c r="H60" s="80">
        <v>0</v>
      </c>
      <c r="I60" s="80">
        <v>0</v>
      </c>
      <c r="J60" s="81">
        <v>42</v>
      </c>
      <c r="K60" s="81">
        <v>42</v>
      </c>
      <c r="L60" s="160">
        <v>400</v>
      </c>
      <c r="M60" s="160">
        <v>600</v>
      </c>
      <c r="N60" s="81">
        <v>0</v>
      </c>
      <c r="O60" s="81">
        <v>0</v>
      </c>
      <c r="P60" s="81">
        <v>0</v>
      </c>
      <c r="Q60" s="81">
        <v>0</v>
      </c>
      <c r="R60" s="81">
        <v>29</v>
      </c>
      <c r="S60" s="81">
        <v>29</v>
      </c>
      <c r="T60" s="81">
        <v>0</v>
      </c>
      <c r="U60" s="81">
        <v>0</v>
      </c>
      <c r="V60" s="81">
        <v>0</v>
      </c>
      <c r="W60" s="81">
        <v>114</v>
      </c>
      <c r="X60" s="81">
        <v>114</v>
      </c>
      <c r="Y60" s="81">
        <v>53</v>
      </c>
      <c r="Z60" s="81">
        <v>53</v>
      </c>
      <c r="AA60" s="81">
        <v>0</v>
      </c>
      <c r="AB60" s="81">
        <v>0</v>
      </c>
      <c r="AC60" s="81">
        <v>50</v>
      </c>
      <c r="AD60" s="81">
        <v>57</v>
      </c>
      <c r="AE60" s="82">
        <v>57</v>
      </c>
      <c r="AF60" s="87">
        <v>0</v>
      </c>
      <c r="AG60" s="91">
        <v>0</v>
      </c>
    </row>
  </sheetData>
  <mergeCells count="8">
    <mergeCell ref="AA3:AE3"/>
    <mergeCell ref="AA4:AE4"/>
    <mergeCell ref="N3:S3"/>
    <mergeCell ref="T3:Z3"/>
    <mergeCell ref="D4:K4"/>
    <mergeCell ref="N4:S4"/>
    <mergeCell ref="T4:Z4"/>
    <mergeCell ref="D3:M3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P60"/>
  <sheetViews>
    <sheetView topLeftCell="M1" zoomScale="85" zoomScaleNormal="85" workbookViewId="0">
      <selection activeCell="AI6" sqref="AI6:AK6"/>
    </sheetView>
  </sheetViews>
  <sheetFormatPr defaultRowHeight="14.25" x14ac:dyDescent="0.2"/>
  <cols>
    <col min="2" max="2" width="11.875" customWidth="1"/>
    <col min="3" max="3" width="10.75" customWidth="1"/>
    <col min="4" max="7" width="8.25" customWidth="1"/>
    <col min="42" max="42" width="13" customWidth="1"/>
  </cols>
  <sheetData>
    <row r="1" spans="1:42" ht="15.75" x14ac:dyDescent="0.25">
      <c r="A1" s="153" t="s">
        <v>176</v>
      </c>
      <c r="B1" s="6"/>
    </row>
    <row r="3" spans="1:42" ht="15" x14ac:dyDescent="0.25">
      <c r="A3" s="56"/>
      <c r="B3" s="56"/>
      <c r="C3" s="57" t="s">
        <v>136</v>
      </c>
      <c r="D3" s="83" t="s">
        <v>93</v>
      </c>
      <c r="E3" s="83" t="s">
        <v>94</v>
      </c>
      <c r="F3" s="83" t="s">
        <v>95</v>
      </c>
      <c r="G3" s="83" t="s">
        <v>120</v>
      </c>
      <c r="H3" s="167" t="s">
        <v>179</v>
      </c>
      <c r="I3" s="167"/>
      <c r="J3" s="167"/>
      <c r="K3" s="167"/>
      <c r="L3" s="167"/>
      <c r="M3" s="167"/>
      <c r="N3" s="167"/>
      <c r="O3" s="167"/>
      <c r="P3" s="167"/>
      <c r="Q3" s="167" t="s">
        <v>178</v>
      </c>
      <c r="R3" s="167"/>
      <c r="S3" s="167"/>
      <c r="T3" s="167"/>
      <c r="U3" s="167"/>
      <c r="V3" s="167"/>
      <c r="W3" s="169" t="s">
        <v>180</v>
      </c>
      <c r="X3" s="170"/>
      <c r="Y3" s="170"/>
      <c r="Z3" s="170"/>
      <c r="AA3" s="170"/>
      <c r="AB3" s="169" t="s">
        <v>207</v>
      </c>
      <c r="AC3" s="170"/>
      <c r="AD3" s="170"/>
      <c r="AE3" s="170"/>
      <c r="AF3" s="167" t="s">
        <v>194</v>
      </c>
      <c r="AG3" s="167"/>
      <c r="AH3" s="167"/>
      <c r="AI3" s="167"/>
      <c r="AJ3" s="167"/>
      <c r="AK3" s="167"/>
      <c r="AL3" s="167"/>
      <c r="AM3" s="167"/>
      <c r="AN3" s="167"/>
      <c r="AO3" s="167"/>
    </row>
    <row r="4" spans="1:42" s="109" customFormat="1" ht="75" x14ac:dyDescent="0.25">
      <c r="A4" s="108"/>
      <c r="B4" s="108"/>
      <c r="C4" s="59" t="s">
        <v>168</v>
      </c>
      <c r="D4" s="110" t="s">
        <v>169</v>
      </c>
      <c r="E4" s="110" t="s">
        <v>169</v>
      </c>
      <c r="F4" s="110" t="s">
        <v>184</v>
      </c>
      <c r="G4" s="110" t="s">
        <v>170</v>
      </c>
      <c r="H4" s="171" t="s">
        <v>169</v>
      </c>
      <c r="I4" s="172"/>
      <c r="J4" s="172"/>
      <c r="K4" s="172"/>
      <c r="L4" s="172"/>
      <c r="M4" s="172"/>
      <c r="N4" s="172"/>
      <c r="O4" s="172"/>
      <c r="P4" s="173"/>
      <c r="Q4" s="174" t="s">
        <v>169</v>
      </c>
      <c r="R4" s="175"/>
      <c r="S4" s="175"/>
      <c r="T4" s="175"/>
      <c r="U4" s="175"/>
      <c r="V4" s="175"/>
      <c r="W4" s="171" t="s">
        <v>184</v>
      </c>
      <c r="X4" s="172"/>
      <c r="Y4" s="172"/>
      <c r="Z4" s="172"/>
      <c r="AA4" s="172"/>
      <c r="AB4" s="171" t="s">
        <v>170</v>
      </c>
      <c r="AC4" s="172"/>
      <c r="AD4" s="172"/>
      <c r="AE4" s="172"/>
      <c r="AF4" s="168" t="s">
        <v>205</v>
      </c>
      <c r="AG4" s="168"/>
      <c r="AH4" s="168"/>
      <c r="AI4" s="168"/>
      <c r="AJ4" s="168"/>
      <c r="AK4" s="168"/>
      <c r="AL4" s="168"/>
      <c r="AM4" s="168"/>
      <c r="AN4" s="168"/>
      <c r="AO4" s="168"/>
    </row>
    <row r="5" spans="1:42" ht="15" x14ac:dyDescent="0.25">
      <c r="A5" s="56"/>
      <c r="B5" s="56"/>
      <c r="C5" s="57" t="s">
        <v>135</v>
      </c>
      <c r="D5" s="99"/>
      <c r="E5" s="100"/>
      <c r="F5" s="100"/>
      <c r="G5" s="101"/>
      <c r="H5" s="94" t="s">
        <v>185</v>
      </c>
      <c r="I5" s="61" t="s">
        <v>186</v>
      </c>
      <c r="J5" s="61" t="s">
        <v>187</v>
      </c>
      <c r="K5" s="61" t="s">
        <v>188</v>
      </c>
      <c r="L5" s="61" t="s">
        <v>189</v>
      </c>
      <c r="M5" s="61" t="s">
        <v>190</v>
      </c>
      <c r="N5" s="61" t="s">
        <v>191</v>
      </c>
      <c r="O5" s="61" t="s">
        <v>192</v>
      </c>
      <c r="P5" s="61" t="s">
        <v>193</v>
      </c>
      <c r="Q5" s="61" t="s">
        <v>213</v>
      </c>
      <c r="R5" s="61" t="s">
        <v>219</v>
      </c>
      <c r="S5" s="61" t="s">
        <v>181</v>
      </c>
      <c r="T5" s="61" t="s">
        <v>182</v>
      </c>
      <c r="U5" s="61" t="s">
        <v>183</v>
      </c>
      <c r="V5" s="61" t="s">
        <v>193</v>
      </c>
      <c r="W5" s="61" t="s">
        <v>208</v>
      </c>
      <c r="X5" s="61" t="s">
        <v>209</v>
      </c>
      <c r="Y5" s="61" t="s">
        <v>210</v>
      </c>
      <c r="Z5" s="61" t="s">
        <v>211</v>
      </c>
      <c r="AA5" s="61" t="s">
        <v>212</v>
      </c>
      <c r="AB5" s="61" t="s">
        <v>214</v>
      </c>
      <c r="AC5" s="61" t="s">
        <v>215</v>
      </c>
      <c r="AD5" s="61" t="s">
        <v>216</v>
      </c>
      <c r="AE5" s="61" t="s">
        <v>217</v>
      </c>
      <c r="AF5" s="61" t="s">
        <v>195</v>
      </c>
      <c r="AG5" s="61" t="s">
        <v>196</v>
      </c>
      <c r="AH5" s="61" t="s">
        <v>197</v>
      </c>
      <c r="AI5" s="61" t="s">
        <v>198</v>
      </c>
      <c r="AJ5" s="61" t="s">
        <v>199</v>
      </c>
      <c r="AK5" s="61" t="s">
        <v>200</v>
      </c>
      <c r="AL5" s="61" t="s">
        <v>201</v>
      </c>
      <c r="AM5" s="61" t="s">
        <v>202</v>
      </c>
      <c r="AN5" s="61" t="s">
        <v>203</v>
      </c>
      <c r="AO5" s="61" t="s">
        <v>204</v>
      </c>
    </row>
    <row r="6" spans="1:42" ht="15" x14ac:dyDescent="0.25">
      <c r="A6" s="56"/>
      <c r="B6" s="56"/>
      <c r="C6" s="57" t="s">
        <v>137</v>
      </c>
      <c r="D6" s="102"/>
      <c r="E6" s="98"/>
      <c r="F6" s="98"/>
      <c r="G6" s="103"/>
      <c r="H6" s="95">
        <v>1944</v>
      </c>
      <c r="I6" s="62">
        <v>1957</v>
      </c>
      <c r="J6" s="62">
        <v>1956</v>
      </c>
      <c r="K6" s="62">
        <v>1962</v>
      </c>
      <c r="L6" s="62">
        <v>1918</v>
      </c>
      <c r="M6" s="62">
        <v>1960</v>
      </c>
      <c r="N6" s="62">
        <v>1969</v>
      </c>
      <c r="O6" s="62">
        <v>1978</v>
      </c>
      <c r="P6" s="64" t="s">
        <v>145</v>
      </c>
      <c r="Q6" s="63">
        <v>1939</v>
      </c>
      <c r="R6" s="62">
        <v>2002</v>
      </c>
      <c r="S6" s="62">
        <v>1940</v>
      </c>
      <c r="T6" s="62">
        <v>2002</v>
      </c>
      <c r="U6" s="62">
        <v>1984</v>
      </c>
      <c r="V6" s="64" t="s">
        <v>145</v>
      </c>
      <c r="W6" s="62">
        <v>2006</v>
      </c>
      <c r="X6" s="62">
        <v>2009</v>
      </c>
      <c r="Y6" s="62">
        <v>2014</v>
      </c>
      <c r="Z6" s="62">
        <v>2017</v>
      </c>
      <c r="AA6" s="62">
        <v>2022</v>
      </c>
      <c r="AB6" s="62">
        <v>1952</v>
      </c>
      <c r="AC6" s="62">
        <v>1953</v>
      </c>
      <c r="AD6" s="62">
        <v>1986</v>
      </c>
      <c r="AE6" s="62">
        <v>1991</v>
      </c>
      <c r="AF6" s="92">
        <v>2027</v>
      </c>
      <c r="AG6" s="92">
        <v>2030</v>
      </c>
      <c r="AH6" s="92">
        <v>2030</v>
      </c>
      <c r="AI6" s="92" t="s">
        <v>206</v>
      </c>
      <c r="AJ6" s="92" t="s">
        <v>206</v>
      </c>
      <c r="AK6" s="92" t="s">
        <v>206</v>
      </c>
      <c r="AL6" s="92" t="s">
        <v>206</v>
      </c>
      <c r="AM6" s="92" t="s">
        <v>206</v>
      </c>
      <c r="AN6" s="92" t="s">
        <v>206</v>
      </c>
      <c r="AO6" s="92" t="s">
        <v>206</v>
      </c>
    </row>
    <row r="7" spans="1:42" ht="15" x14ac:dyDescent="0.25">
      <c r="A7" s="56"/>
      <c r="B7" s="56"/>
      <c r="C7" s="57" t="s">
        <v>138</v>
      </c>
      <c r="D7" s="104"/>
      <c r="E7" s="105"/>
      <c r="F7" s="105"/>
      <c r="G7" s="106"/>
      <c r="H7" s="96" t="s">
        <v>145</v>
      </c>
      <c r="I7" s="64" t="s">
        <v>145</v>
      </c>
      <c r="J7" s="64" t="s">
        <v>145</v>
      </c>
      <c r="K7" s="64" t="s">
        <v>145</v>
      </c>
      <c r="L7" s="64" t="s">
        <v>145</v>
      </c>
      <c r="M7" s="64" t="s">
        <v>145</v>
      </c>
      <c r="N7" s="64" t="s">
        <v>145</v>
      </c>
      <c r="O7" s="64" t="s">
        <v>145</v>
      </c>
      <c r="P7" s="64" t="s">
        <v>145</v>
      </c>
      <c r="Q7" s="64" t="s">
        <v>145</v>
      </c>
      <c r="R7" s="64" t="s">
        <v>145</v>
      </c>
      <c r="S7" s="64" t="s">
        <v>145</v>
      </c>
      <c r="T7" s="64" t="s">
        <v>145</v>
      </c>
      <c r="U7" s="64" t="s">
        <v>145</v>
      </c>
      <c r="V7" s="64" t="s">
        <v>145</v>
      </c>
      <c r="W7" s="64" t="s">
        <v>145</v>
      </c>
      <c r="X7" s="64" t="s">
        <v>145</v>
      </c>
      <c r="Y7" s="64" t="s">
        <v>145</v>
      </c>
      <c r="Z7" s="64" t="s">
        <v>145</v>
      </c>
      <c r="AA7" s="64" t="s">
        <v>145</v>
      </c>
      <c r="AB7" s="64" t="s">
        <v>145</v>
      </c>
      <c r="AC7" s="64" t="s">
        <v>145</v>
      </c>
      <c r="AD7" s="64" t="s">
        <v>145</v>
      </c>
      <c r="AE7" s="64" t="s">
        <v>145</v>
      </c>
      <c r="AF7" s="93" t="s">
        <v>145</v>
      </c>
      <c r="AG7" s="93" t="s">
        <v>145</v>
      </c>
      <c r="AH7" s="93" t="s">
        <v>145</v>
      </c>
      <c r="AI7" s="93" t="s">
        <v>145</v>
      </c>
      <c r="AJ7" s="93" t="s">
        <v>145</v>
      </c>
      <c r="AK7" s="93" t="s">
        <v>145</v>
      </c>
      <c r="AL7" s="93" t="s">
        <v>145</v>
      </c>
      <c r="AM7" s="93" t="s">
        <v>145</v>
      </c>
      <c r="AN7" s="93" t="s">
        <v>145</v>
      </c>
      <c r="AO7" s="93" t="s">
        <v>145</v>
      </c>
    </row>
    <row r="8" spans="1:42" ht="15" x14ac:dyDescent="0.25">
      <c r="A8" s="56"/>
      <c r="B8" s="56"/>
      <c r="C8" s="57" t="s">
        <v>139</v>
      </c>
      <c r="D8" s="97" t="s">
        <v>47</v>
      </c>
      <c r="E8" s="97" t="s">
        <v>47</v>
      </c>
      <c r="F8" s="97" t="s">
        <v>47</v>
      </c>
      <c r="G8" s="97" t="s">
        <v>47</v>
      </c>
      <c r="H8" s="83" t="s">
        <v>47</v>
      </c>
      <c r="I8" s="83" t="s">
        <v>47</v>
      </c>
      <c r="J8" s="83" t="s">
        <v>47</v>
      </c>
      <c r="K8" s="83" t="s">
        <v>47</v>
      </c>
      <c r="L8" s="83" t="s">
        <v>47</v>
      </c>
      <c r="M8" s="83" t="s">
        <v>47</v>
      </c>
      <c r="N8" s="83" t="s">
        <v>47</v>
      </c>
      <c r="O8" s="83" t="s">
        <v>47</v>
      </c>
      <c r="P8" s="83" t="s">
        <v>47</v>
      </c>
      <c r="Q8" s="83" t="s">
        <v>47</v>
      </c>
      <c r="R8" s="83" t="s">
        <v>47</v>
      </c>
      <c r="S8" s="83" t="s">
        <v>47</v>
      </c>
      <c r="T8" s="83" t="s">
        <v>47</v>
      </c>
      <c r="U8" s="83" t="s">
        <v>47</v>
      </c>
      <c r="V8" s="83" t="s">
        <v>47</v>
      </c>
      <c r="W8" s="83" t="s">
        <v>47</v>
      </c>
      <c r="X8" s="83" t="s">
        <v>47</v>
      </c>
      <c r="Y8" s="83" t="s">
        <v>47</v>
      </c>
      <c r="Z8" s="83" t="s">
        <v>47</v>
      </c>
      <c r="AA8" s="83" t="s">
        <v>47</v>
      </c>
      <c r="AB8" s="83" t="s">
        <v>47</v>
      </c>
      <c r="AC8" s="83" t="s">
        <v>47</v>
      </c>
      <c r="AD8" s="83" t="s">
        <v>47</v>
      </c>
      <c r="AE8" s="83" t="s">
        <v>47</v>
      </c>
      <c r="AF8" s="83" t="s">
        <v>47</v>
      </c>
      <c r="AG8" s="83" t="s">
        <v>47</v>
      </c>
      <c r="AH8" s="83" t="s">
        <v>47</v>
      </c>
      <c r="AI8" s="83" t="s">
        <v>47</v>
      </c>
      <c r="AJ8" s="83" t="s">
        <v>47</v>
      </c>
      <c r="AK8" s="83" t="s">
        <v>47</v>
      </c>
      <c r="AL8" s="83" t="s">
        <v>47</v>
      </c>
      <c r="AM8" s="83" t="s">
        <v>47</v>
      </c>
      <c r="AN8" s="83" t="s">
        <v>47</v>
      </c>
      <c r="AO8" s="83" t="s">
        <v>47</v>
      </c>
    </row>
    <row r="9" spans="1:42" ht="45" x14ac:dyDescent="0.25">
      <c r="A9" s="18" t="s">
        <v>100</v>
      </c>
      <c r="B9" s="89" t="s">
        <v>62</v>
      </c>
      <c r="C9" s="69" t="s">
        <v>163</v>
      </c>
      <c r="D9" s="107">
        <f>+SUM(H9:P9)</f>
        <v>603</v>
      </c>
      <c r="E9" s="107">
        <f>+SUM(Q9:V9)</f>
        <v>149</v>
      </c>
      <c r="F9" s="107">
        <f>+SUM(W9:AA9)</f>
        <v>184.44</v>
      </c>
      <c r="G9" s="107">
        <f>+SUM(AB9:AE9)</f>
        <v>118</v>
      </c>
      <c r="H9" s="66">
        <v>26</v>
      </c>
      <c r="I9" s="66">
        <v>56</v>
      </c>
      <c r="J9" s="66">
        <v>74</v>
      </c>
      <c r="K9" s="66">
        <v>73</v>
      </c>
      <c r="L9" s="66">
        <v>58</v>
      </c>
      <c r="M9" s="66">
        <v>60</v>
      </c>
      <c r="N9" s="66">
        <v>136</v>
      </c>
      <c r="O9" s="66">
        <v>116</v>
      </c>
      <c r="P9" s="66">
        <v>4</v>
      </c>
      <c r="Q9" s="66">
        <v>30</v>
      </c>
      <c r="R9" s="66">
        <v>40</v>
      </c>
      <c r="S9" s="66">
        <v>20</v>
      </c>
      <c r="T9" s="66">
        <v>15</v>
      </c>
      <c r="U9" s="66">
        <v>32</v>
      </c>
      <c r="V9" s="66">
        <v>12</v>
      </c>
      <c r="W9" s="66">
        <v>32.4</v>
      </c>
      <c r="X9" s="66">
        <v>39.119999999999997</v>
      </c>
      <c r="Y9" s="66">
        <v>39.119999999999997</v>
      </c>
      <c r="Z9" s="66">
        <v>45.3</v>
      </c>
      <c r="AA9" s="66">
        <v>28.5</v>
      </c>
      <c r="AB9" s="66">
        <v>21</v>
      </c>
      <c r="AC9" s="66">
        <v>25</v>
      </c>
      <c r="AD9" s="66">
        <v>38</v>
      </c>
      <c r="AE9" s="66">
        <v>34</v>
      </c>
      <c r="AF9" s="66">
        <v>44</v>
      </c>
      <c r="AG9" s="66">
        <v>35</v>
      </c>
      <c r="AH9" s="66">
        <v>36</v>
      </c>
      <c r="AI9" s="66" t="s">
        <v>220</v>
      </c>
      <c r="AJ9" s="66" t="s">
        <v>220</v>
      </c>
      <c r="AK9" s="66" t="s">
        <v>220</v>
      </c>
      <c r="AL9" s="66" t="s">
        <v>220</v>
      </c>
      <c r="AM9" s="66" t="s">
        <v>220</v>
      </c>
      <c r="AN9" s="66" t="s">
        <v>220</v>
      </c>
      <c r="AO9" s="66" t="s">
        <v>220</v>
      </c>
      <c r="AP9" s="85" t="s">
        <v>97</v>
      </c>
    </row>
    <row r="10" spans="1:42" ht="15" x14ac:dyDescent="0.25">
      <c r="A10" s="8" t="s">
        <v>12</v>
      </c>
      <c r="B10" s="53">
        <v>728</v>
      </c>
      <c r="C10" s="117">
        <f t="shared" ref="C10:C41" si="0">+SUM(H10:AE10)</f>
        <v>781</v>
      </c>
      <c r="D10" s="118">
        <f t="shared" ref="D10:D60" si="1">+SUM(H10:P10)</f>
        <v>603</v>
      </c>
      <c r="E10" s="118">
        <f>+SUM(Q10:V10)</f>
        <v>94</v>
      </c>
      <c r="F10" s="118">
        <f>+SUM(W10:AA10)</f>
        <v>0</v>
      </c>
      <c r="G10" s="118">
        <f>+SUM(AB10:AE10)</f>
        <v>84</v>
      </c>
      <c r="H10" s="121">
        <v>26</v>
      </c>
      <c r="I10" s="122">
        <v>56</v>
      </c>
      <c r="J10" s="122">
        <v>74</v>
      </c>
      <c r="K10" s="111">
        <v>73</v>
      </c>
      <c r="L10" s="111">
        <v>58</v>
      </c>
      <c r="M10" s="111">
        <v>60</v>
      </c>
      <c r="N10" s="111">
        <v>136</v>
      </c>
      <c r="O10" s="111">
        <v>116</v>
      </c>
      <c r="P10" s="123">
        <v>4</v>
      </c>
      <c r="Q10" s="124">
        <v>30</v>
      </c>
      <c r="R10" s="111">
        <v>0</v>
      </c>
      <c r="S10" s="111">
        <v>20</v>
      </c>
      <c r="T10" s="111">
        <v>0</v>
      </c>
      <c r="U10" s="111">
        <v>32</v>
      </c>
      <c r="V10" s="123">
        <v>12</v>
      </c>
      <c r="W10" s="121">
        <v>0</v>
      </c>
      <c r="X10" s="122">
        <v>0</v>
      </c>
      <c r="Y10" s="122">
        <v>0</v>
      </c>
      <c r="Z10" s="122">
        <v>0</v>
      </c>
      <c r="AA10" s="125">
        <v>0</v>
      </c>
      <c r="AB10" s="111">
        <v>21</v>
      </c>
      <c r="AC10" s="111">
        <v>25</v>
      </c>
      <c r="AD10" s="111">
        <v>38</v>
      </c>
      <c r="AE10" s="111">
        <v>0</v>
      </c>
      <c r="AF10" s="124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1">
        <v>0</v>
      </c>
      <c r="AM10" s="111">
        <v>0</v>
      </c>
      <c r="AN10" s="111">
        <v>0</v>
      </c>
      <c r="AO10" s="123">
        <v>0</v>
      </c>
      <c r="AP10" s="148">
        <v>0</v>
      </c>
    </row>
    <row r="11" spans="1:42" ht="15" x14ac:dyDescent="0.25">
      <c r="A11" s="8" t="s">
        <v>13</v>
      </c>
      <c r="B11" s="53">
        <v>728</v>
      </c>
      <c r="C11" s="117">
        <f t="shared" si="0"/>
        <v>815</v>
      </c>
      <c r="D11" s="119">
        <f t="shared" si="1"/>
        <v>603</v>
      </c>
      <c r="E11" s="119">
        <f t="shared" ref="E11:E60" si="2">+SUM(Q11:V11)</f>
        <v>94</v>
      </c>
      <c r="F11" s="119">
        <f t="shared" ref="F11:F60" si="3">+SUM(W11:AA11)</f>
        <v>0</v>
      </c>
      <c r="G11" s="119">
        <f t="shared" ref="G11:G60" si="4">+SUM(AB11:AE11)</f>
        <v>118</v>
      </c>
      <c r="H11" s="126">
        <v>26</v>
      </c>
      <c r="I11" s="127">
        <v>56</v>
      </c>
      <c r="J11" s="127">
        <v>74</v>
      </c>
      <c r="K11" s="112">
        <v>73</v>
      </c>
      <c r="L11" s="112">
        <v>58</v>
      </c>
      <c r="M11" s="112">
        <v>60</v>
      </c>
      <c r="N11" s="112">
        <v>136</v>
      </c>
      <c r="O11" s="112">
        <v>116</v>
      </c>
      <c r="P11" s="128">
        <v>4</v>
      </c>
      <c r="Q11" s="129">
        <v>30</v>
      </c>
      <c r="R11" s="112">
        <v>0</v>
      </c>
      <c r="S11" s="112">
        <v>20</v>
      </c>
      <c r="T11" s="112">
        <v>0</v>
      </c>
      <c r="U11" s="112">
        <v>32</v>
      </c>
      <c r="V11" s="128">
        <v>12</v>
      </c>
      <c r="W11" s="126">
        <v>0</v>
      </c>
      <c r="X11" s="127">
        <v>0</v>
      </c>
      <c r="Y11" s="127">
        <v>0</v>
      </c>
      <c r="Z11" s="127">
        <v>0</v>
      </c>
      <c r="AA11" s="130">
        <v>0</v>
      </c>
      <c r="AB11" s="112">
        <v>21</v>
      </c>
      <c r="AC11" s="112">
        <v>25</v>
      </c>
      <c r="AD11" s="112">
        <v>38</v>
      </c>
      <c r="AE11" s="112">
        <v>34</v>
      </c>
      <c r="AF11" s="129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12">
        <v>0</v>
      </c>
      <c r="AM11" s="112">
        <v>0</v>
      </c>
      <c r="AN11" s="112">
        <v>0</v>
      </c>
      <c r="AO11" s="128">
        <v>0</v>
      </c>
      <c r="AP11" s="87">
        <f>+C11-C10</f>
        <v>34</v>
      </c>
    </row>
    <row r="12" spans="1:42" ht="15" x14ac:dyDescent="0.25">
      <c r="A12" s="8" t="s">
        <v>14</v>
      </c>
      <c r="B12" s="53">
        <v>728</v>
      </c>
      <c r="C12" s="117">
        <f t="shared" si="0"/>
        <v>815</v>
      </c>
      <c r="D12" s="119">
        <f t="shared" si="1"/>
        <v>603</v>
      </c>
      <c r="E12" s="119">
        <f t="shared" si="2"/>
        <v>94</v>
      </c>
      <c r="F12" s="119">
        <f t="shared" si="3"/>
        <v>0</v>
      </c>
      <c r="G12" s="119">
        <f t="shared" si="4"/>
        <v>118</v>
      </c>
      <c r="H12" s="126">
        <v>26</v>
      </c>
      <c r="I12" s="127">
        <v>56</v>
      </c>
      <c r="J12" s="127">
        <v>74</v>
      </c>
      <c r="K12" s="112">
        <v>73</v>
      </c>
      <c r="L12" s="112">
        <v>58</v>
      </c>
      <c r="M12" s="112">
        <v>60</v>
      </c>
      <c r="N12" s="112">
        <v>136</v>
      </c>
      <c r="O12" s="112">
        <v>116</v>
      </c>
      <c r="P12" s="128">
        <v>4</v>
      </c>
      <c r="Q12" s="129">
        <v>30</v>
      </c>
      <c r="R12" s="112">
        <v>0</v>
      </c>
      <c r="S12" s="112">
        <v>20</v>
      </c>
      <c r="T12" s="112">
        <v>0</v>
      </c>
      <c r="U12" s="112">
        <v>32</v>
      </c>
      <c r="V12" s="128">
        <v>12</v>
      </c>
      <c r="W12" s="126">
        <v>0</v>
      </c>
      <c r="X12" s="127">
        <v>0</v>
      </c>
      <c r="Y12" s="127">
        <v>0</v>
      </c>
      <c r="Z12" s="127">
        <v>0</v>
      </c>
      <c r="AA12" s="130">
        <v>0</v>
      </c>
      <c r="AB12" s="112">
        <v>21</v>
      </c>
      <c r="AC12" s="112">
        <v>25</v>
      </c>
      <c r="AD12" s="112">
        <v>38</v>
      </c>
      <c r="AE12" s="112">
        <v>34</v>
      </c>
      <c r="AF12" s="129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12">
        <v>0</v>
      </c>
      <c r="AM12" s="112">
        <v>0</v>
      </c>
      <c r="AN12" s="112">
        <v>0</v>
      </c>
      <c r="AO12" s="128">
        <v>0</v>
      </c>
      <c r="AP12" s="87">
        <f t="shared" ref="AP12:AP60" si="5">+C12-C11</f>
        <v>0</v>
      </c>
    </row>
    <row r="13" spans="1:42" ht="15" x14ac:dyDescent="0.25">
      <c r="A13" s="8" t="s">
        <v>15</v>
      </c>
      <c r="B13" s="53">
        <v>728</v>
      </c>
      <c r="C13" s="117">
        <f t="shared" si="0"/>
        <v>815</v>
      </c>
      <c r="D13" s="119">
        <f t="shared" si="1"/>
        <v>603</v>
      </c>
      <c r="E13" s="119">
        <f t="shared" si="2"/>
        <v>94</v>
      </c>
      <c r="F13" s="119">
        <f t="shared" si="3"/>
        <v>0</v>
      </c>
      <c r="G13" s="119">
        <f t="shared" si="4"/>
        <v>118</v>
      </c>
      <c r="H13" s="126">
        <v>26</v>
      </c>
      <c r="I13" s="127">
        <v>56</v>
      </c>
      <c r="J13" s="127">
        <v>74</v>
      </c>
      <c r="K13" s="112">
        <v>73</v>
      </c>
      <c r="L13" s="112">
        <v>58</v>
      </c>
      <c r="M13" s="112">
        <v>60</v>
      </c>
      <c r="N13" s="112">
        <v>136</v>
      </c>
      <c r="O13" s="112">
        <v>116</v>
      </c>
      <c r="P13" s="128">
        <v>4</v>
      </c>
      <c r="Q13" s="129">
        <v>30</v>
      </c>
      <c r="R13" s="112">
        <v>0</v>
      </c>
      <c r="S13" s="112">
        <v>20</v>
      </c>
      <c r="T13" s="112">
        <v>0</v>
      </c>
      <c r="U13" s="112">
        <v>32</v>
      </c>
      <c r="V13" s="128">
        <v>12</v>
      </c>
      <c r="W13" s="126">
        <v>0</v>
      </c>
      <c r="X13" s="127">
        <v>0</v>
      </c>
      <c r="Y13" s="127">
        <v>0</v>
      </c>
      <c r="Z13" s="127">
        <v>0</v>
      </c>
      <c r="AA13" s="130">
        <v>0</v>
      </c>
      <c r="AB13" s="112">
        <v>21</v>
      </c>
      <c r="AC13" s="112">
        <v>25</v>
      </c>
      <c r="AD13" s="112">
        <v>38</v>
      </c>
      <c r="AE13" s="112">
        <v>34</v>
      </c>
      <c r="AF13" s="129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12">
        <v>0</v>
      </c>
      <c r="AM13" s="112">
        <v>0</v>
      </c>
      <c r="AN13" s="112">
        <v>0</v>
      </c>
      <c r="AO13" s="128">
        <v>0</v>
      </c>
      <c r="AP13" s="87">
        <f t="shared" si="5"/>
        <v>0</v>
      </c>
    </row>
    <row r="14" spans="1:42" ht="15" x14ac:dyDescent="0.25">
      <c r="A14" s="8" t="s">
        <v>16</v>
      </c>
      <c r="B14" s="53">
        <v>728</v>
      </c>
      <c r="C14" s="117">
        <f t="shared" si="0"/>
        <v>815</v>
      </c>
      <c r="D14" s="119">
        <f t="shared" si="1"/>
        <v>603</v>
      </c>
      <c r="E14" s="119">
        <f t="shared" si="2"/>
        <v>94</v>
      </c>
      <c r="F14" s="119">
        <f t="shared" si="3"/>
        <v>0</v>
      </c>
      <c r="G14" s="119">
        <f t="shared" si="4"/>
        <v>118</v>
      </c>
      <c r="H14" s="126">
        <v>26</v>
      </c>
      <c r="I14" s="127">
        <v>56</v>
      </c>
      <c r="J14" s="127">
        <v>74</v>
      </c>
      <c r="K14" s="112">
        <v>73</v>
      </c>
      <c r="L14" s="112">
        <v>58</v>
      </c>
      <c r="M14" s="112">
        <v>60</v>
      </c>
      <c r="N14" s="112">
        <v>136</v>
      </c>
      <c r="O14" s="112">
        <v>116</v>
      </c>
      <c r="P14" s="128">
        <v>4</v>
      </c>
      <c r="Q14" s="129">
        <v>30</v>
      </c>
      <c r="R14" s="112">
        <v>0</v>
      </c>
      <c r="S14" s="112">
        <v>20</v>
      </c>
      <c r="T14" s="112">
        <v>0</v>
      </c>
      <c r="U14" s="112">
        <v>32</v>
      </c>
      <c r="V14" s="128">
        <v>12</v>
      </c>
      <c r="W14" s="126">
        <v>0</v>
      </c>
      <c r="X14" s="127">
        <v>0</v>
      </c>
      <c r="Y14" s="127">
        <v>0</v>
      </c>
      <c r="Z14" s="127">
        <v>0</v>
      </c>
      <c r="AA14" s="130">
        <v>0</v>
      </c>
      <c r="AB14" s="112">
        <v>21</v>
      </c>
      <c r="AC14" s="112">
        <v>25</v>
      </c>
      <c r="AD14" s="112">
        <v>38</v>
      </c>
      <c r="AE14" s="112">
        <v>34</v>
      </c>
      <c r="AF14" s="129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12">
        <v>0</v>
      </c>
      <c r="AM14" s="112">
        <v>0</v>
      </c>
      <c r="AN14" s="112">
        <v>0</v>
      </c>
      <c r="AO14" s="128">
        <v>0</v>
      </c>
      <c r="AP14" s="87">
        <f t="shared" si="5"/>
        <v>0</v>
      </c>
    </row>
    <row r="15" spans="1:42" ht="15" x14ac:dyDescent="0.25">
      <c r="A15" s="8" t="s">
        <v>17</v>
      </c>
      <c r="B15" s="53">
        <v>730</v>
      </c>
      <c r="C15" s="117">
        <f t="shared" si="0"/>
        <v>815</v>
      </c>
      <c r="D15" s="119">
        <f t="shared" si="1"/>
        <v>603</v>
      </c>
      <c r="E15" s="119">
        <f t="shared" si="2"/>
        <v>94</v>
      </c>
      <c r="F15" s="119">
        <f t="shared" si="3"/>
        <v>0</v>
      </c>
      <c r="G15" s="119">
        <f t="shared" si="4"/>
        <v>118</v>
      </c>
      <c r="H15" s="126">
        <v>26</v>
      </c>
      <c r="I15" s="127">
        <v>56</v>
      </c>
      <c r="J15" s="127">
        <v>74</v>
      </c>
      <c r="K15" s="112">
        <v>73</v>
      </c>
      <c r="L15" s="112">
        <v>58</v>
      </c>
      <c r="M15" s="112">
        <v>60</v>
      </c>
      <c r="N15" s="112">
        <v>136</v>
      </c>
      <c r="O15" s="112">
        <v>116</v>
      </c>
      <c r="P15" s="128">
        <v>4</v>
      </c>
      <c r="Q15" s="129">
        <v>30</v>
      </c>
      <c r="R15" s="112">
        <v>0</v>
      </c>
      <c r="S15" s="112">
        <v>20</v>
      </c>
      <c r="T15" s="112">
        <v>0</v>
      </c>
      <c r="U15" s="112">
        <v>32</v>
      </c>
      <c r="V15" s="128">
        <v>12</v>
      </c>
      <c r="W15" s="126">
        <v>0</v>
      </c>
      <c r="X15" s="127">
        <v>0</v>
      </c>
      <c r="Y15" s="127">
        <v>0</v>
      </c>
      <c r="Z15" s="127">
        <v>0</v>
      </c>
      <c r="AA15" s="130">
        <v>0</v>
      </c>
      <c r="AB15" s="112">
        <v>21</v>
      </c>
      <c r="AC15" s="112">
        <v>25</v>
      </c>
      <c r="AD15" s="112">
        <v>38</v>
      </c>
      <c r="AE15" s="112">
        <v>34</v>
      </c>
      <c r="AF15" s="129">
        <v>0</v>
      </c>
      <c r="AG15" s="112">
        <v>0</v>
      </c>
      <c r="AH15" s="112">
        <v>0</v>
      </c>
      <c r="AI15" s="112">
        <v>0</v>
      </c>
      <c r="AJ15" s="112">
        <v>0</v>
      </c>
      <c r="AK15" s="112">
        <v>0</v>
      </c>
      <c r="AL15" s="112">
        <v>0</v>
      </c>
      <c r="AM15" s="112">
        <v>0</v>
      </c>
      <c r="AN15" s="112">
        <v>0</v>
      </c>
      <c r="AO15" s="128">
        <v>0</v>
      </c>
      <c r="AP15" s="87">
        <f t="shared" si="5"/>
        <v>0</v>
      </c>
    </row>
    <row r="16" spans="1:42" ht="15" x14ac:dyDescent="0.25">
      <c r="A16" s="8" t="s">
        <v>18</v>
      </c>
      <c r="B16" s="53">
        <v>707</v>
      </c>
      <c r="C16" s="117">
        <f t="shared" si="0"/>
        <v>815</v>
      </c>
      <c r="D16" s="119">
        <f t="shared" si="1"/>
        <v>603</v>
      </c>
      <c r="E16" s="119">
        <f t="shared" si="2"/>
        <v>94</v>
      </c>
      <c r="F16" s="119">
        <f t="shared" si="3"/>
        <v>0</v>
      </c>
      <c r="G16" s="119">
        <f t="shared" si="4"/>
        <v>118</v>
      </c>
      <c r="H16" s="126">
        <v>26</v>
      </c>
      <c r="I16" s="127">
        <v>56</v>
      </c>
      <c r="J16" s="127">
        <v>74</v>
      </c>
      <c r="K16" s="112">
        <v>73</v>
      </c>
      <c r="L16" s="112">
        <v>58</v>
      </c>
      <c r="M16" s="112">
        <v>60</v>
      </c>
      <c r="N16" s="112">
        <v>136</v>
      </c>
      <c r="O16" s="112">
        <v>116</v>
      </c>
      <c r="P16" s="128">
        <v>4</v>
      </c>
      <c r="Q16" s="129">
        <v>30</v>
      </c>
      <c r="R16" s="112">
        <v>0</v>
      </c>
      <c r="S16" s="112">
        <v>20</v>
      </c>
      <c r="T16" s="112">
        <v>0</v>
      </c>
      <c r="U16" s="112">
        <v>32</v>
      </c>
      <c r="V16" s="128">
        <v>12</v>
      </c>
      <c r="W16" s="126">
        <v>0</v>
      </c>
      <c r="X16" s="127">
        <v>0</v>
      </c>
      <c r="Y16" s="127">
        <v>0</v>
      </c>
      <c r="Z16" s="127">
        <v>0</v>
      </c>
      <c r="AA16" s="130">
        <v>0</v>
      </c>
      <c r="AB16" s="112">
        <v>21</v>
      </c>
      <c r="AC16" s="112">
        <v>25</v>
      </c>
      <c r="AD16" s="112">
        <v>38</v>
      </c>
      <c r="AE16" s="112">
        <v>34</v>
      </c>
      <c r="AF16" s="129">
        <v>0</v>
      </c>
      <c r="AG16" s="112">
        <v>0</v>
      </c>
      <c r="AH16" s="112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28">
        <v>0</v>
      </c>
      <c r="AP16" s="87">
        <f t="shared" si="5"/>
        <v>0</v>
      </c>
    </row>
    <row r="17" spans="1:42" ht="15" x14ac:dyDescent="0.25">
      <c r="A17" s="8" t="s">
        <v>19</v>
      </c>
      <c r="B17" s="53">
        <v>707</v>
      </c>
      <c r="C17" s="117">
        <f t="shared" si="0"/>
        <v>815</v>
      </c>
      <c r="D17" s="119">
        <f t="shared" si="1"/>
        <v>603</v>
      </c>
      <c r="E17" s="119">
        <f t="shared" si="2"/>
        <v>94</v>
      </c>
      <c r="F17" s="119">
        <f t="shared" si="3"/>
        <v>0</v>
      </c>
      <c r="G17" s="119">
        <f t="shared" si="4"/>
        <v>118</v>
      </c>
      <c r="H17" s="126">
        <v>26</v>
      </c>
      <c r="I17" s="127">
        <v>56</v>
      </c>
      <c r="J17" s="127">
        <v>74</v>
      </c>
      <c r="K17" s="112">
        <v>73</v>
      </c>
      <c r="L17" s="112">
        <v>58</v>
      </c>
      <c r="M17" s="112">
        <v>60</v>
      </c>
      <c r="N17" s="112">
        <v>136</v>
      </c>
      <c r="O17" s="112">
        <v>116</v>
      </c>
      <c r="P17" s="128">
        <v>4</v>
      </c>
      <c r="Q17" s="129">
        <v>30</v>
      </c>
      <c r="R17" s="112">
        <v>0</v>
      </c>
      <c r="S17" s="112">
        <v>20</v>
      </c>
      <c r="T17" s="112">
        <v>0</v>
      </c>
      <c r="U17" s="112">
        <v>32</v>
      </c>
      <c r="V17" s="128">
        <v>12</v>
      </c>
      <c r="W17" s="126">
        <v>0</v>
      </c>
      <c r="X17" s="127">
        <v>0</v>
      </c>
      <c r="Y17" s="127">
        <v>0</v>
      </c>
      <c r="Z17" s="127">
        <v>0</v>
      </c>
      <c r="AA17" s="130">
        <v>0</v>
      </c>
      <c r="AB17" s="112">
        <v>21</v>
      </c>
      <c r="AC17" s="112">
        <v>25</v>
      </c>
      <c r="AD17" s="112">
        <v>38</v>
      </c>
      <c r="AE17" s="112">
        <v>34</v>
      </c>
      <c r="AF17" s="129">
        <v>0</v>
      </c>
      <c r="AG17" s="112">
        <v>0</v>
      </c>
      <c r="AH17" s="112">
        <v>0</v>
      </c>
      <c r="AI17" s="112">
        <v>0</v>
      </c>
      <c r="AJ17" s="112">
        <v>0</v>
      </c>
      <c r="AK17" s="112">
        <v>0</v>
      </c>
      <c r="AL17" s="112">
        <v>0</v>
      </c>
      <c r="AM17" s="112">
        <v>0</v>
      </c>
      <c r="AN17" s="112">
        <v>0</v>
      </c>
      <c r="AO17" s="128">
        <v>0</v>
      </c>
      <c r="AP17" s="87">
        <f t="shared" si="5"/>
        <v>0</v>
      </c>
    </row>
    <row r="18" spans="1:42" ht="15" x14ac:dyDescent="0.25">
      <c r="A18" s="8" t="s">
        <v>20</v>
      </c>
      <c r="B18" s="53">
        <v>783</v>
      </c>
      <c r="C18" s="117">
        <f t="shared" si="0"/>
        <v>815</v>
      </c>
      <c r="D18" s="119">
        <f t="shared" si="1"/>
        <v>603</v>
      </c>
      <c r="E18" s="119">
        <f t="shared" si="2"/>
        <v>94</v>
      </c>
      <c r="F18" s="119">
        <f t="shared" si="3"/>
        <v>0</v>
      </c>
      <c r="G18" s="119">
        <f t="shared" si="4"/>
        <v>118</v>
      </c>
      <c r="H18" s="126">
        <v>26</v>
      </c>
      <c r="I18" s="127">
        <v>56</v>
      </c>
      <c r="J18" s="127">
        <v>74</v>
      </c>
      <c r="K18" s="112">
        <v>73</v>
      </c>
      <c r="L18" s="112">
        <v>58</v>
      </c>
      <c r="M18" s="112">
        <v>60</v>
      </c>
      <c r="N18" s="112">
        <v>136</v>
      </c>
      <c r="O18" s="112">
        <v>116</v>
      </c>
      <c r="P18" s="128">
        <v>4</v>
      </c>
      <c r="Q18" s="129">
        <v>30</v>
      </c>
      <c r="R18" s="112">
        <v>0</v>
      </c>
      <c r="S18" s="112">
        <v>20</v>
      </c>
      <c r="T18" s="112">
        <v>0</v>
      </c>
      <c r="U18" s="112">
        <v>32</v>
      </c>
      <c r="V18" s="128">
        <v>12</v>
      </c>
      <c r="W18" s="126">
        <v>0</v>
      </c>
      <c r="X18" s="127">
        <v>0</v>
      </c>
      <c r="Y18" s="127">
        <v>0</v>
      </c>
      <c r="Z18" s="127">
        <v>0</v>
      </c>
      <c r="AA18" s="130">
        <v>0</v>
      </c>
      <c r="AB18" s="112">
        <v>21</v>
      </c>
      <c r="AC18" s="112">
        <v>25</v>
      </c>
      <c r="AD18" s="112">
        <v>38</v>
      </c>
      <c r="AE18" s="112">
        <v>34</v>
      </c>
      <c r="AF18" s="129">
        <v>0</v>
      </c>
      <c r="AG18" s="112">
        <v>0</v>
      </c>
      <c r="AH18" s="112">
        <v>0</v>
      </c>
      <c r="AI18" s="112">
        <v>0</v>
      </c>
      <c r="AJ18" s="112">
        <v>0</v>
      </c>
      <c r="AK18" s="112">
        <v>0</v>
      </c>
      <c r="AL18" s="112">
        <v>0</v>
      </c>
      <c r="AM18" s="112">
        <v>0</v>
      </c>
      <c r="AN18" s="112">
        <v>0</v>
      </c>
      <c r="AO18" s="128">
        <v>0</v>
      </c>
      <c r="AP18" s="87">
        <f t="shared" si="5"/>
        <v>0</v>
      </c>
    </row>
    <row r="19" spans="1:42" ht="15" x14ac:dyDescent="0.25">
      <c r="A19" s="8" t="s">
        <v>21</v>
      </c>
      <c r="B19" s="53">
        <v>788</v>
      </c>
      <c r="C19" s="117">
        <f t="shared" si="0"/>
        <v>815</v>
      </c>
      <c r="D19" s="119">
        <f t="shared" si="1"/>
        <v>603</v>
      </c>
      <c r="E19" s="119">
        <f t="shared" si="2"/>
        <v>94</v>
      </c>
      <c r="F19" s="119">
        <f t="shared" si="3"/>
        <v>0</v>
      </c>
      <c r="G19" s="119">
        <f t="shared" si="4"/>
        <v>118</v>
      </c>
      <c r="H19" s="126">
        <v>26</v>
      </c>
      <c r="I19" s="127">
        <v>56</v>
      </c>
      <c r="J19" s="127">
        <v>74</v>
      </c>
      <c r="K19" s="112">
        <v>73</v>
      </c>
      <c r="L19" s="112">
        <v>58</v>
      </c>
      <c r="M19" s="112">
        <v>60</v>
      </c>
      <c r="N19" s="112">
        <v>136</v>
      </c>
      <c r="O19" s="112">
        <v>116</v>
      </c>
      <c r="P19" s="128">
        <v>4</v>
      </c>
      <c r="Q19" s="129">
        <v>30</v>
      </c>
      <c r="R19" s="112">
        <v>0</v>
      </c>
      <c r="S19" s="112">
        <v>20</v>
      </c>
      <c r="T19" s="112">
        <v>0</v>
      </c>
      <c r="U19" s="112">
        <v>32</v>
      </c>
      <c r="V19" s="128">
        <v>12</v>
      </c>
      <c r="W19" s="126">
        <v>0</v>
      </c>
      <c r="X19" s="127">
        <v>0</v>
      </c>
      <c r="Y19" s="127">
        <v>0</v>
      </c>
      <c r="Z19" s="127">
        <v>0</v>
      </c>
      <c r="AA19" s="130">
        <v>0</v>
      </c>
      <c r="AB19" s="112">
        <v>21</v>
      </c>
      <c r="AC19" s="112">
        <v>25</v>
      </c>
      <c r="AD19" s="112">
        <v>38</v>
      </c>
      <c r="AE19" s="112">
        <v>34</v>
      </c>
      <c r="AF19" s="129">
        <v>0</v>
      </c>
      <c r="AG19" s="112">
        <v>0</v>
      </c>
      <c r="AH19" s="112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28">
        <v>0</v>
      </c>
      <c r="AP19" s="87">
        <f t="shared" si="5"/>
        <v>0</v>
      </c>
    </row>
    <row r="20" spans="1:42" ht="15" x14ac:dyDescent="0.25">
      <c r="A20" s="8" t="s">
        <v>22</v>
      </c>
      <c r="B20" s="53">
        <v>753</v>
      </c>
      <c r="C20" s="117">
        <f t="shared" si="0"/>
        <v>815</v>
      </c>
      <c r="D20" s="119">
        <f t="shared" si="1"/>
        <v>603</v>
      </c>
      <c r="E20" s="119">
        <f t="shared" si="2"/>
        <v>94</v>
      </c>
      <c r="F20" s="119">
        <f t="shared" si="3"/>
        <v>0</v>
      </c>
      <c r="G20" s="119">
        <f t="shared" si="4"/>
        <v>118</v>
      </c>
      <c r="H20" s="126">
        <v>26</v>
      </c>
      <c r="I20" s="127">
        <v>56</v>
      </c>
      <c r="J20" s="127">
        <v>74</v>
      </c>
      <c r="K20" s="112">
        <v>73</v>
      </c>
      <c r="L20" s="112">
        <v>58</v>
      </c>
      <c r="M20" s="112">
        <v>60</v>
      </c>
      <c r="N20" s="112">
        <v>136</v>
      </c>
      <c r="O20" s="112">
        <v>116</v>
      </c>
      <c r="P20" s="128">
        <v>4</v>
      </c>
      <c r="Q20" s="129">
        <v>30</v>
      </c>
      <c r="R20" s="112">
        <v>0</v>
      </c>
      <c r="S20" s="112">
        <v>20</v>
      </c>
      <c r="T20" s="112">
        <v>0</v>
      </c>
      <c r="U20" s="112">
        <v>32</v>
      </c>
      <c r="V20" s="128">
        <v>12</v>
      </c>
      <c r="W20" s="126">
        <v>0</v>
      </c>
      <c r="X20" s="127">
        <v>0</v>
      </c>
      <c r="Y20" s="127">
        <v>0</v>
      </c>
      <c r="Z20" s="127">
        <v>0</v>
      </c>
      <c r="AA20" s="130">
        <v>0</v>
      </c>
      <c r="AB20" s="112">
        <v>21</v>
      </c>
      <c r="AC20" s="112">
        <v>25</v>
      </c>
      <c r="AD20" s="112">
        <v>38</v>
      </c>
      <c r="AE20" s="112">
        <v>34</v>
      </c>
      <c r="AF20" s="129">
        <v>0</v>
      </c>
      <c r="AG20" s="112">
        <v>0</v>
      </c>
      <c r="AH20" s="112">
        <v>0</v>
      </c>
      <c r="AI20" s="112">
        <v>0</v>
      </c>
      <c r="AJ20" s="112">
        <v>0</v>
      </c>
      <c r="AK20" s="112">
        <v>0</v>
      </c>
      <c r="AL20" s="112">
        <v>0</v>
      </c>
      <c r="AM20" s="112">
        <v>0</v>
      </c>
      <c r="AN20" s="112">
        <v>0</v>
      </c>
      <c r="AO20" s="128">
        <v>0</v>
      </c>
      <c r="AP20" s="87">
        <f t="shared" si="5"/>
        <v>0</v>
      </c>
    </row>
    <row r="21" spans="1:42" ht="15" x14ac:dyDescent="0.25">
      <c r="A21" s="8" t="s">
        <v>23</v>
      </c>
      <c r="B21" s="53">
        <v>797</v>
      </c>
      <c r="C21" s="117">
        <f t="shared" si="0"/>
        <v>815</v>
      </c>
      <c r="D21" s="119">
        <f t="shared" si="1"/>
        <v>603</v>
      </c>
      <c r="E21" s="119">
        <f t="shared" si="2"/>
        <v>94</v>
      </c>
      <c r="F21" s="119">
        <f t="shared" si="3"/>
        <v>0</v>
      </c>
      <c r="G21" s="119">
        <f t="shared" si="4"/>
        <v>118</v>
      </c>
      <c r="H21" s="126">
        <v>26</v>
      </c>
      <c r="I21" s="127">
        <v>56</v>
      </c>
      <c r="J21" s="127">
        <v>74</v>
      </c>
      <c r="K21" s="112">
        <v>73</v>
      </c>
      <c r="L21" s="112">
        <v>58</v>
      </c>
      <c r="M21" s="112">
        <v>60</v>
      </c>
      <c r="N21" s="112">
        <v>136</v>
      </c>
      <c r="O21" s="112">
        <v>116</v>
      </c>
      <c r="P21" s="128">
        <v>4</v>
      </c>
      <c r="Q21" s="129">
        <v>30</v>
      </c>
      <c r="R21" s="112">
        <v>0</v>
      </c>
      <c r="S21" s="112">
        <v>20</v>
      </c>
      <c r="T21" s="112">
        <v>0</v>
      </c>
      <c r="U21" s="112">
        <v>32</v>
      </c>
      <c r="V21" s="128">
        <v>12</v>
      </c>
      <c r="W21" s="126">
        <v>0</v>
      </c>
      <c r="X21" s="127">
        <v>0</v>
      </c>
      <c r="Y21" s="127">
        <v>0</v>
      </c>
      <c r="Z21" s="127">
        <v>0</v>
      </c>
      <c r="AA21" s="130">
        <v>0</v>
      </c>
      <c r="AB21" s="112">
        <v>21</v>
      </c>
      <c r="AC21" s="112">
        <v>25</v>
      </c>
      <c r="AD21" s="112">
        <v>38</v>
      </c>
      <c r="AE21" s="112">
        <v>34</v>
      </c>
      <c r="AF21" s="129">
        <v>0</v>
      </c>
      <c r="AG21" s="112">
        <v>0</v>
      </c>
      <c r="AH21" s="112">
        <v>0</v>
      </c>
      <c r="AI21" s="112">
        <v>0</v>
      </c>
      <c r="AJ21" s="112">
        <v>0</v>
      </c>
      <c r="AK21" s="112">
        <v>0</v>
      </c>
      <c r="AL21" s="112">
        <v>0</v>
      </c>
      <c r="AM21" s="112">
        <v>0</v>
      </c>
      <c r="AN21" s="112">
        <v>0</v>
      </c>
      <c r="AO21" s="128">
        <v>0</v>
      </c>
      <c r="AP21" s="87">
        <f t="shared" si="5"/>
        <v>0</v>
      </c>
    </row>
    <row r="22" spans="1:42" ht="15" x14ac:dyDescent="0.25">
      <c r="A22" s="8" t="s">
        <v>24</v>
      </c>
      <c r="B22" s="53">
        <v>844</v>
      </c>
      <c r="C22" s="117">
        <f t="shared" si="0"/>
        <v>870</v>
      </c>
      <c r="D22" s="119">
        <f t="shared" si="1"/>
        <v>603</v>
      </c>
      <c r="E22" s="119">
        <f t="shared" si="2"/>
        <v>149</v>
      </c>
      <c r="F22" s="119">
        <f t="shared" si="3"/>
        <v>0</v>
      </c>
      <c r="G22" s="119">
        <f t="shared" si="4"/>
        <v>118</v>
      </c>
      <c r="H22" s="126">
        <v>26</v>
      </c>
      <c r="I22" s="127">
        <v>56</v>
      </c>
      <c r="J22" s="127">
        <v>74</v>
      </c>
      <c r="K22" s="112">
        <v>73</v>
      </c>
      <c r="L22" s="112">
        <v>58</v>
      </c>
      <c r="M22" s="112">
        <v>60</v>
      </c>
      <c r="N22" s="112">
        <v>136</v>
      </c>
      <c r="O22" s="112">
        <v>116</v>
      </c>
      <c r="P22" s="128">
        <v>4</v>
      </c>
      <c r="Q22" s="129">
        <v>30</v>
      </c>
      <c r="R22" s="112">
        <v>40</v>
      </c>
      <c r="S22" s="112">
        <v>20</v>
      </c>
      <c r="T22" s="112">
        <v>15</v>
      </c>
      <c r="U22" s="112">
        <v>32</v>
      </c>
      <c r="V22" s="128">
        <v>12</v>
      </c>
      <c r="W22" s="126">
        <v>0</v>
      </c>
      <c r="X22" s="127">
        <v>0</v>
      </c>
      <c r="Y22" s="127">
        <v>0</v>
      </c>
      <c r="Z22" s="127">
        <v>0</v>
      </c>
      <c r="AA22" s="130">
        <v>0</v>
      </c>
      <c r="AB22" s="112">
        <v>21</v>
      </c>
      <c r="AC22" s="112">
        <v>25</v>
      </c>
      <c r="AD22" s="112">
        <v>38</v>
      </c>
      <c r="AE22" s="112">
        <v>34</v>
      </c>
      <c r="AF22" s="129">
        <v>0</v>
      </c>
      <c r="AG22" s="112">
        <v>0</v>
      </c>
      <c r="AH22" s="112">
        <v>0</v>
      </c>
      <c r="AI22" s="112">
        <v>0</v>
      </c>
      <c r="AJ22" s="112">
        <v>0</v>
      </c>
      <c r="AK22" s="112">
        <v>0</v>
      </c>
      <c r="AL22" s="112">
        <v>0</v>
      </c>
      <c r="AM22" s="112">
        <v>0</v>
      </c>
      <c r="AN22" s="112">
        <v>0</v>
      </c>
      <c r="AO22" s="128">
        <v>0</v>
      </c>
      <c r="AP22" s="87">
        <f t="shared" si="5"/>
        <v>55</v>
      </c>
    </row>
    <row r="23" spans="1:42" ht="15" x14ac:dyDescent="0.25">
      <c r="A23" s="8" t="s">
        <v>25</v>
      </c>
      <c r="B23" s="53">
        <v>868</v>
      </c>
      <c r="C23" s="117">
        <f t="shared" si="0"/>
        <v>870</v>
      </c>
      <c r="D23" s="119">
        <f t="shared" si="1"/>
        <v>603</v>
      </c>
      <c r="E23" s="119">
        <f t="shared" si="2"/>
        <v>149</v>
      </c>
      <c r="F23" s="119">
        <f t="shared" si="3"/>
        <v>0</v>
      </c>
      <c r="G23" s="119">
        <f t="shared" si="4"/>
        <v>118</v>
      </c>
      <c r="H23" s="126">
        <v>26</v>
      </c>
      <c r="I23" s="127">
        <v>56</v>
      </c>
      <c r="J23" s="127">
        <v>74</v>
      </c>
      <c r="K23" s="112">
        <v>73</v>
      </c>
      <c r="L23" s="112">
        <v>58</v>
      </c>
      <c r="M23" s="112">
        <v>60</v>
      </c>
      <c r="N23" s="112">
        <v>136</v>
      </c>
      <c r="O23" s="112">
        <v>116</v>
      </c>
      <c r="P23" s="128">
        <v>4</v>
      </c>
      <c r="Q23" s="129">
        <v>30</v>
      </c>
      <c r="R23" s="112">
        <v>40</v>
      </c>
      <c r="S23" s="112">
        <v>20</v>
      </c>
      <c r="T23" s="112">
        <v>15</v>
      </c>
      <c r="U23" s="112">
        <v>32</v>
      </c>
      <c r="V23" s="128">
        <v>12</v>
      </c>
      <c r="W23" s="126">
        <v>0</v>
      </c>
      <c r="X23" s="127">
        <v>0</v>
      </c>
      <c r="Y23" s="127">
        <v>0</v>
      </c>
      <c r="Z23" s="127">
        <v>0</v>
      </c>
      <c r="AA23" s="130">
        <v>0</v>
      </c>
      <c r="AB23" s="112">
        <v>21</v>
      </c>
      <c r="AC23" s="112">
        <v>25</v>
      </c>
      <c r="AD23" s="112">
        <v>38</v>
      </c>
      <c r="AE23" s="112">
        <v>34</v>
      </c>
      <c r="AF23" s="129">
        <v>0</v>
      </c>
      <c r="AG23" s="112">
        <v>0</v>
      </c>
      <c r="AH23" s="112">
        <v>0</v>
      </c>
      <c r="AI23" s="112">
        <v>0</v>
      </c>
      <c r="AJ23" s="112">
        <v>0</v>
      </c>
      <c r="AK23" s="112">
        <v>0</v>
      </c>
      <c r="AL23" s="112">
        <v>0</v>
      </c>
      <c r="AM23" s="112">
        <v>0</v>
      </c>
      <c r="AN23" s="112">
        <v>0</v>
      </c>
      <c r="AO23" s="128">
        <v>0</v>
      </c>
      <c r="AP23" s="87">
        <f t="shared" si="5"/>
        <v>0</v>
      </c>
    </row>
    <row r="24" spans="1:42" ht="15" x14ac:dyDescent="0.25">
      <c r="A24" s="8" t="s">
        <v>26</v>
      </c>
      <c r="B24" s="53">
        <v>869</v>
      </c>
      <c r="C24" s="117">
        <f t="shared" si="0"/>
        <v>870</v>
      </c>
      <c r="D24" s="119">
        <f t="shared" si="1"/>
        <v>603</v>
      </c>
      <c r="E24" s="119">
        <f t="shared" si="2"/>
        <v>149</v>
      </c>
      <c r="F24" s="119">
        <f t="shared" si="3"/>
        <v>0</v>
      </c>
      <c r="G24" s="119">
        <f t="shared" si="4"/>
        <v>118</v>
      </c>
      <c r="H24" s="126">
        <v>26</v>
      </c>
      <c r="I24" s="127">
        <v>56</v>
      </c>
      <c r="J24" s="127">
        <v>74</v>
      </c>
      <c r="K24" s="112">
        <v>73</v>
      </c>
      <c r="L24" s="112">
        <v>58</v>
      </c>
      <c r="M24" s="112">
        <v>60</v>
      </c>
      <c r="N24" s="112">
        <v>136</v>
      </c>
      <c r="O24" s="112">
        <v>116</v>
      </c>
      <c r="P24" s="128">
        <v>4</v>
      </c>
      <c r="Q24" s="129">
        <v>30</v>
      </c>
      <c r="R24" s="112">
        <v>40</v>
      </c>
      <c r="S24" s="112">
        <v>20</v>
      </c>
      <c r="T24" s="112">
        <v>15</v>
      </c>
      <c r="U24" s="112">
        <v>32</v>
      </c>
      <c r="V24" s="128">
        <v>12</v>
      </c>
      <c r="W24" s="126">
        <v>0</v>
      </c>
      <c r="X24" s="127">
        <v>0</v>
      </c>
      <c r="Y24" s="127">
        <v>0</v>
      </c>
      <c r="Z24" s="127">
        <v>0</v>
      </c>
      <c r="AA24" s="130">
        <v>0</v>
      </c>
      <c r="AB24" s="112">
        <v>21</v>
      </c>
      <c r="AC24" s="112">
        <v>25</v>
      </c>
      <c r="AD24" s="112">
        <v>38</v>
      </c>
      <c r="AE24" s="112">
        <v>34</v>
      </c>
      <c r="AF24" s="129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12">
        <v>0</v>
      </c>
      <c r="AM24" s="112">
        <v>0</v>
      </c>
      <c r="AN24" s="112">
        <v>0</v>
      </c>
      <c r="AO24" s="128">
        <v>0</v>
      </c>
      <c r="AP24" s="87">
        <f t="shared" si="5"/>
        <v>0</v>
      </c>
    </row>
    <row r="25" spans="1:42" ht="15" x14ac:dyDescent="0.25">
      <c r="A25" s="8" t="s">
        <v>27</v>
      </c>
      <c r="B25" s="53">
        <v>875</v>
      </c>
      <c r="C25" s="117">
        <f t="shared" si="0"/>
        <v>870</v>
      </c>
      <c r="D25" s="119">
        <f t="shared" si="1"/>
        <v>603</v>
      </c>
      <c r="E25" s="119">
        <f t="shared" si="2"/>
        <v>149</v>
      </c>
      <c r="F25" s="119">
        <f t="shared" si="3"/>
        <v>0</v>
      </c>
      <c r="G25" s="119">
        <f t="shared" si="4"/>
        <v>118</v>
      </c>
      <c r="H25" s="126">
        <v>26</v>
      </c>
      <c r="I25" s="127">
        <v>56</v>
      </c>
      <c r="J25" s="127">
        <v>74</v>
      </c>
      <c r="K25" s="112">
        <v>73</v>
      </c>
      <c r="L25" s="112">
        <v>58</v>
      </c>
      <c r="M25" s="112">
        <v>60</v>
      </c>
      <c r="N25" s="112">
        <v>136</v>
      </c>
      <c r="O25" s="112">
        <v>116</v>
      </c>
      <c r="P25" s="128">
        <v>4</v>
      </c>
      <c r="Q25" s="129">
        <v>30</v>
      </c>
      <c r="R25" s="112">
        <v>40</v>
      </c>
      <c r="S25" s="112">
        <v>20</v>
      </c>
      <c r="T25" s="112">
        <v>15</v>
      </c>
      <c r="U25" s="112">
        <v>32</v>
      </c>
      <c r="V25" s="128">
        <v>12</v>
      </c>
      <c r="W25" s="126">
        <v>0</v>
      </c>
      <c r="X25" s="127">
        <v>0</v>
      </c>
      <c r="Y25" s="127">
        <v>0</v>
      </c>
      <c r="Z25" s="127">
        <v>0</v>
      </c>
      <c r="AA25" s="130">
        <v>0</v>
      </c>
      <c r="AB25" s="112">
        <v>21</v>
      </c>
      <c r="AC25" s="112">
        <v>25</v>
      </c>
      <c r="AD25" s="112">
        <v>38</v>
      </c>
      <c r="AE25" s="112">
        <v>34</v>
      </c>
      <c r="AF25" s="129">
        <v>0</v>
      </c>
      <c r="AG25" s="112">
        <v>0</v>
      </c>
      <c r="AH25" s="112">
        <v>0</v>
      </c>
      <c r="AI25" s="112">
        <v>0</v>
      </c>
      <c r="AJ25" s="112">
        <v>0</v>
      </c>
      <c r="AK25" s="112">
        <v>0</v>
      </c>
      <c r="AL25" s="112">
        <v>0</v>
      </c>
      <c r="AM25" s="112">
        <v>0</v>
      </c>
      <c r="AN25" s="112">
        <v>0</v>
      </c>
      <c r="AO25" s="128">
        <v>0</v>
      </c>
      <c r="AP25" s="87">
        <f t="shared" si="5"/>
        <v>0</v>
      </c>
    </row>
    <row r="26" spans="1:42" ht="15" x14ac:dyDescent="0.25">
      <c r="A26" s="8" t="s">
        <v>28</v>
      </c>
      <c r="B26" s="53">
        <v>905</v>
      </c>
      <c r="C26" s="117">
        <f t="shared" si="0"/>
        <v>902.4</v>
      </c>
      <c r="D26" s="119">
        <f t="shared" si="1"/>
        <v>603</v>
      </c>
      <c r="E26" s="119">
        <f t="shared" si="2"/>
        <v>149</v>
      </c>
      <c r="F26" s="119">
        <f t="shared" si="3"/>
        <v>32.4</v>
      </c>
      <c r="G26" s="119">
        <f t="shared" si="4"/>
        <v>118</v>
      </c>
      <c r="H26" s="126">
        <v>26</v>
      </c>
      <c r="I26" s="127">
        <v>56</v>
      </c>
      <c r="J26" s="127">
        <v>74</v>
      </c>
      <c r="K26" s="112">
        <v>73</v>
      </c>
      <c r="L26" s="112">
        <v>58</v>
      </c>
      <c r="M26" s="112">
        <v>60</v>
      </c>
      <c r="N26" s="112">
        <v>136</v>
      </c>
      <c r="O26" s="112">
        <v>116</v>
      </c>
      <c r="P26" s="128">
        <v>4</v>
      </c>
      <c r="Q26" s="129">
        <v>30</v>
      </c>
      <c r="R26" s="112">
        <v>40</v>
      </c>
      <c r="S26" s="112">
        <v>20</v>
      </c>
      <c r="T26" s="112">
        <v>15</v>
      </c>
      <c r="U26" s="112">
        <v>32</v>
      </c>
      <c r="V26" s="128">
        <v>12</v>
      </c>
      <c r="W26" s="126">
        <v>32.4</v>
      </c>
      <c r="X26" s="127">
        <v>0</v>
      </c>
      <c r="Y26" s="127">
        <v>0</v>
      </c>
      <c r="Z26" s="127">
        <v>0</v>
      </c>
      <c r="AA26" s="130">
        <v>0</v>
      </c>
      <c r="AB26" s="112">
        <v>21</v>
      </c>
      <c r="AC26" s="112">
        <v>25</v>
      </c>
      <c r="AD26" s="112">
        <v>38</v>
      </c>
      <c r="AE26" s="112">
        <v>34</v>
      </c>
      <c r="AF26" s="129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12">
        <v>0</v>
      </c>
      <c r="AM26" s="112">
        <v>0</v>
      </c>
      <c r="AN26" s="112">
        <v>0</v>
      </c>
      <c r="AO26" s="128">
        <v>0</v>
      </c>
      <c r="AP26" s="87">
        <f t="shared" si="5"/>
        <v>32.399999999999977</v>
      </c>
    </row>
    <row r="27" spans="1:42" ht="15" x14ac:dyDescent="0.25">
      <c r="A27" s="8" t="s">
        <v>29</v>
      </c>
      <c r="B27" s="53">
        <v>906</v>
      </c>
      <c r="C27" s="117">
        <f t="shared" si="0"/>
        <v>902.4</v>
      </c>
      <c r="D27" s="119">
        <f t="shared" si="1"/>
        <v>603</v>
      </c>
      <c r="E27" s="119">
        <f t="shared" si="2"/>
        <v>149</v>
      </c>
      <c r="F27" s="119">
        <f t="shared" si="3"/>
        <v>32.4</v>
      </c>
      <c r="G27" s="119">
        <f t="shared" si="4"/>
        <v>118</v>
      </c>
      <c r="H27" s="126">
        <v>26</v>
      </c>
      <c r="I27" s="127">
        <v>56</v>
      </c>
      <c r="J27" s="127">
        <v>74</v>
      </c>
      <c r="K27" s="112">
        <v>73</v>
      </c>
      <c r="L27" s="112">
        <v>58</v>
      </c>
      <c r="M27" s="112">
        <v>60</v>
      </c>
      <c r="N27" s="112">
        <v>136</v>
      </c>
      <c r="O27" s="112">
        <v>116</v>
      </c>
      <c r="P27" s="128">
        <v>4</v>
      </c>
      <c r="Q27" s="129">
        <v>30</v>
      </c>
      <c r="R27" s="112">
        <v>40</v>
      </c>
      <c r="S27" s="112">
        <v>20</v>
      </c>
      <c r="T27" s="112">
        <v>15</v>
      </c>
      <c r="U27" s="112">
        <v>32</v>
      </c>
      <c r="V27" s="128">
        <v>12</v>
      </c>
      <c r="W27" s="126">
        <v>32.4</v>
      </c>
      <c r="X27" s="127">
        <v>0</v>
      </c>
      <c r="Y27" s="127">
        <v>0</v>
      </c>
      <c r="Z27" s="127">
        <v>0</v>
      </c>
      <c r="AA27" s="130">
        <v>0</v>
      </c>
      <c r="AB27" s="112">
        <v>21</v>
      </c>
      <c r="AC27" s="112">
        <v>25</v>
      </c>
      <c r="AD27" s="112">
        <v>38</v>
      </c>
      <c r="AE27" s="112">
        <v>34</v>
      </c>
      <c r="AF27" s="129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12">
        <v>0</v>
      </c>
      <c r="AM27" s="112">
        <v>0</v>
      </c>
      <c r="AN27" s="112">
        <v>0</v>
      </c>
      <c r="AO27" s="128">
        <v>0</v>
      </c>
      <c r="AP27" s="87">
        <f t="shared" si="5"/>
        <v>0</v>
      </c>
    </row>
    <row r="28" spans="1:42" ht="15" x14ac:dyDescent="0.25">
      <c r="A28" s="8" t="s">
        <v>30</v>
      </c>
      <c r="B28" s="53">
        <v>913</v>
      </c>
      <c r="C28" s="117">
        <f t="shared" si="0"/>
        <v>902.4</v>
      </c>
      <c r="D28" s="119">
        <f t="shared" si="1"/>
        <v>603</v>
      </c>
      <c r="E28" s="119">
        <f t="shared" si="2"/>
        <v>149</v>
      </c>
      <c r="F28" s="119">
        <f t="shared" si="3"/>
        <v>32.4</v>
      </c>
      <c r="G28" s="119">
        <f t="shared" si="4"/>
        <v>118</v>
      </c>
      <c r="H28" s="126">
        <v>26</v>
      </c>
      <c r="I28" s="127">
        <v>56</v>
      </c>
      <c r="J28" s="127">
        <v>74</v>
      </c>
      <c r="K28" s="112">
        <v>73</v>
      </c>
      <c r="L28" s="112">
        <v>58</v>
      </c>
      <c r="M28" s="112">
        <v>60</v>
      </c>
      <c r="N28" s="112">
        <v>136</v>
      </c>
      <c r="O28" s="112">
        <v>116</v>
      </c>
      <c r="P28" s="128">
        <v>4</v>
      </c>
      <c r="Q28" s="129">
        <v>30</v>
      </c>
      <c r="R28" s="112">
        <v>40</v>
      </c>
      <c r="S28" s="112">
        <v>20</v>
      </c>
      <c r="T28" s="112">
        <v>15</v>
      </c>
      <c r="U28" s="112">
        <v>32</v>
      </c>
      <c r="V28" s="128">
        <v>12</v>
      </c>
      <c r="W28" s="126">
        <v>32.4</v>
      </c>
      <c r="X28" s="127">
        <v>0</v>
      </c>
      <c r="Y28" s="127">
        <v>0</v>
      </c>
      <c r="Z28" s="127">
        <v>0</v>
      </c>
      <c r="AA28" s="130">
        <v>0</v>
      </c>
      <c r="AB28" s="112">
        <v>21</v>
      </c>
      <c r="AC28" s="112">
        <v>25</v>
      </c>
      <c r="AD28" s="112">
        <v>38</v>
      </c>
      <c r="AE28" s="112">
        <v>34</v>
      </c>
      <c r="AF28" s="129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12">
        <v>0</v>
      </c>
      <c r="AM28" s="112">
        <v>0</v>
      </c>
      <c r="AN28" s="112">
        <v>0</v>
      </c>
      <c r="AO28" s="128">
        <v>0</v>
      </c>
      <c r="AP28" s="87">
        <f t="shared" si="5"/>
        <v>0</v>
      </c>
    </row>
    <row r="29" spans="1:42" ht="15" x14ac:dyDescent="0.25">
      <c r="A29" s="8" t="s">
        <v>31</v>
      </c>
      <c r="B29" s="53">
        <v>954</v>
      </c>
      <c r="C29" s="117">
        <f t="shared" si="0"/>
        <v>941.52</v>
      </c>
      <c r="D29" s="119">
        <f t="shared" si="1"/>
        <v>603</v>
      </c>
      <c r="E29" s="119">
        <f t="shared" si="2"/>
        <v>149</v>
      </c>
      <c r="F29" s="119">
        <f t="shared" si="3"/>
        <v>71.52</v>
      </c>
      <c r="G29" s="119">
        <f t="shared" si="4"/>
        <v>118</v>
      </c>
      <c r="H29" s="126">
        <v>26</v>
      </c>
      <c r="I29" s="127">
        <v>56</v>
      </c>
      <c r="J29" s="127">
        <v>74</v>
      </c>
      <c r="K29" s="112">
        <v>73</v>
      </c>
      <c r="L29" s="112">
        <v>58</v>
      </c>
      <c r="M29" s="112">
        <v>60</v>
      </c>
      <c r="N29" s="112">
        <v>136</v>
      </c>
      <c r="O29" s="112">
        <v>116</v>
      </c>
      <c r="P29" s="128">
        <v>4</v>
      </c>
      <c r="Q29" s="129">
        <v>30</v>
      </c>
      <c r="R29" s="112">
        <v>40</v>
      </c>
      <c r="S29" s="112">
        <v>20</v>
      </c>
      <c r="T29" s="112">
        <v>15</v>
      </c>
      <c r="U29" s="112">
        <v>32</v>
      </c>
      <c r="V29" s="128">
        <v>12</v>
      </c>
      <c r="W29" s="126">
        <v>32.4</v>
      </c>
      <c r="X29" s="127">
        <v>39.119999999999997</v>
      </c>
      <c r="Y29" s="127">
        <v>0</v>
      </c>
      <c r="Z29" s="127">
        <v>0</v>
      </c>
      <c r="AA29" s="130">
        <v>0</v>
      </c>
      <c r="AB29" s="112">
        <v>21</v>
      </c>
      <c r="AC29" s="112">
        <v>25</v>
      </c>
      <c r="AD29" s="112">
        <v>38</v>
      </c>
      <c r="AE29" s="112">
        <v>34</v>
      </c>
      <c r="AF29" s="129">
        <v>0</v>
      </c>
      <c r="AG29" s="112">
        <v>0</v>
      </c>
      <c r="AH29" s="112">
        <v>0</v>
      </c>
      <c r="AI29" s="112">
        <v>0</v>
      </c>
      <c r="AJ29" s="112">
        <v>0</v>
      </c>
      <c r="AK29" s="112">
        <v>0</v>
      </c>
      <c r="AL29" s="112">
        <v>0</v>
      </c>
      <c r="AM29" s="112">
        <v>0</v>
      </c>
      <c r="AN29" s="112">
        <v>0</v>
      </c>
      <c r="AO29" s="128">
        <v>0</v>
      </c>
      <c r="AP29" s="87">
        <f t="shared" si="5"/>
        <v>39.120000000000005</v>
      </c>
    </row>
    <row r="30" spans="1:42" ht="15" x14ac:dyDescent="0.25">
      <c r="A30" s="8" t="s">
        <v>32</v>
      </c>
      <c r="B30" s="53">
        <v>958</v>
      </c>
      <c r="C30" s="117">
        <f t="shared" si="0"/>
        <v>941.52</v>
      </c>
      <c r="D30" s="119">
        <f t="shared" si="1"/>
        <v>603</v>
      </c>
      <c r="E30" s="119">
        <f t="shared" si="2"/>
        <v>149</v>
      </c>
      <c r="F30" s="119">
        <f t="shared" si="3"/>
        <v>71.52</v>
      </c>
      <c r="G30" s="119">
        <f t="shared" si="4"/>
        <v>118</v>
      </c>
      <c r="H30" s="126">
        <v>26</v>
      </c>
      <c r="I30" s="127">
        <v>56</v>
      </c>
      <c r="J30" s="127">
        <v>74</v>
      </c>
      <c r="K30" s="112">
        <v>73</v>
      </c>
      <c r="L30" s="112">
        <v>58</v>
      </c>
      <c r="M30" s="112">
        <v>60</v>
      </c>
      <c r="N30" s="112">
        <v>136</v>
      </c>
      <c r="O30" s="112">
        <v>116</v>
      </c>
      <c r="P30" s="128">
        <v>4</v>
      </c>
      <c r="Q30" s="129">
        <v>30</v>
      </c>
      <c r="R30" s="112">
        <v>40</v>
      </c>
      <c r="S30" s="112">
        <v>20</v>
      </c>
      <c r="T30" s="112">
        <v>15</v>
      </c>
      <c r="U30" s="112">
        <v>32</v>
      </c>
      <c r="V30" s="128">
        <v>12</v>
      </c>
      <c r="W30" s="126">
        <v>32.4</v>
      </c>
      <c r="X30" s="127">
        <v>39.119999999999997</v>
      </c>
      <c r="Y30" s="127">
        <v>0</v>
      </c>
      <c r="Z30" s="127">
        <v>0</v>
      </c>
      <c r="AA30" s="130">
        <v>0</v>
      </c>
      <c r="AB30" s="112">
        <v>21</v>
      </c>
      <c r="AC30" s="112">
        <v>25</v>
      </c>
      <c r="AD30" s="112">
        <v>38</v>
      </c>
      <c r="AE30" s="112">
        <v>34</v>
      </c>
      <c r="AF30" s="129">
        <v>0</v>
      </c>
      <c r="AG30" s="112">
        <v>0</v>
      </c>
      <c r="AH30" s="112">
        <v>0</v>
      </c>
      <c r="AI30" s="112">
        <v>0</v>
      </c>
      <c r="AJ30" s="112">
        <v>0</v>
      </c>
      <c r="AK30" s="112">
        <v>0</v>
      </c>
      <c r="AL30" s="112">
        <v>0</v>
      </c>
      <c r="AM30" s="112">
        <v>0</v>
      </c>
      <c r="AN30" s="112">
        <v>0</v>
      </c>
      <c r="AO30" s="128">
        <v>0</v>
      </c>
      <c r="AP30" s="87">
        <f t="shared" si="5"/>
        <v>0</v>
      </c>
    </row>
    <row r="31" spans="1:42" ht="15" x14ac:dyDescent="0.25">
      <c r="A31" s="8" t="s">
        <v>33</v>
      </c>
      <c r="B31" s="53">
        <v>957</v>
      </c>
      <c r="C31" s="117">
        <f t="shared" si="0"/>
        <v>941.52</v>
      </c>
      <c r="D31" s="119">
        <f t="shared" si="1"/>
        <v>603</v>
      </c>
      <c r="E31" s="119">
        <f t="shared" si="2"/>
        <v>149</v>
      </c>
      <c r="F31" s="119">
        <f t="shared" si="3"/>
        <v>71.52</v>
      </c>
      <c r="G31" s="119">
        <f t="shared" si="4"/>
        <v>118</v>
      </c>
      <c r="H31" s="126">
        <v>26</v>
      </c>
      <c r="I31" s="127">
        <v>56</v>
      </c>
      <c r="J31" s="127">
        <v>74</v>
      </c>
      <c r="K31" s="112">
        <v>73</v>
      </c>
      <c r="L31" s="112">
        <v>58</v>
      </c>
      <c r="M31" s="112">
        <v>60</v>
      </c>
      <c r="N31" s="112">
        <v>136</v>
      </c>
      <c r="O31" s="112">
        <v>116</v>
      </c>
      <c r="P31" s="128">
        <v>4</v>
      </c>
      <c r="Q31" s="129">
        <v>30</v>
      </c>
      <c r="R31" s="112">
        <v>40</v>
      </c>
      <c r="S31" s="112">
        <v>20</v>
      </c>
      <c r="T31" s="112">
        <v>15</v>
      </c>
      <c r="U31" s="112">
        <v>32</v>
      </c>
      <c r="V31" s="128">
        <v>12</v>
      </c>
      <c r="W31" s="126">
        <v>32.4</v>
      </c>
      <c r="X31" s="127">
        <v>39.119999999999997</v>
      </c>
      <c r="Y31" s="127">
        <v>0</v>
      </c>
      <c r="Z31" s="127">
        <v>0</v>
      </c>
      <c r="AA31" s="130">
        <v>0</v>
      </c>
      <c r="AB31" s="112">
        <v>21</v>
      </c>
      <c r="AC31" s="112">
        <v>25</v>
      </c>
      <c r="AD31" s="112">
        <v>38</v>
      </c>
      <c r="AE31" s="112">
        <v>34</v>
      </c>
      <c r="AF31" s="129">
        <v>0</v>
      </c>
      <c r="AG31" s="112">
        <v>0</v>
      </c>
      <c r="AH31" s="112">
        <v>0</v>
      </c>
      <c r="AI31" s="112">
        <v>0</v>
      </c>
      <c r="AJ31" s="112">
        <v>0</v>
      </c>
      <c r="AK31" s="112">
        <v>0</v>
      </c>
      <c r="AL31" s="112">
        <v>0</v>
      </c>
      <c r="AM31" s="112">
        <v>0</v>
      </c>
      <c r="AN31" s="112">
        <v>0</v>
      </c>
      <c r="AO31" s="128">
        <v>0</v>
      </c>
      <c r="AP31" s="87">
        <f t="shared" si="5"/>
        <v>0</v>
      </c>
    </row>
    <row r="32" spans="1:42" ht="15" x14ac:dyDescent="0.25">
      <c r="A32" s="8" t="s">
        <v>34</v>
      </c>
      <c r="B32" s="53">
        <v>958</v>
      </c>
      <c r="C32" s="117">
        <f t="shared" si="0"/>
        <v>941.52</v>
      </c>
      <c r="D32" s="119">
        <f t="shared" si="1"/>
        <v>603</v>
      </c>
      <c r="E32" s="119">
        <f t="shared" si="2"/>
        <v>149</v>
      </c>
      <c r="F32" s="119">
        <f t="shared" si="3"/>
        <v>71.52</v>
      </c>
      <c r="G32" s="119">
        <f t="shared" si="4"/>
        <v>118</v>
      </c>
      <c r="H32" s="126">
        <v>26</v>
      </c>
      <c r="I32" s="127">
        <v>56</v>
      </c>
      <c r="J32" s="127">
        <v>74</v>
      </c>
      <c r="K32" s="112">
        <v>73</v>
      </c>
      <c r="L32" s="112">
        <v>58</v>
      </c>
      <c r="M32" s="112">
        <v>60</v>
      </c>
      <c r="N32" s="112">
        <v>136</v>
      </c>
      <c r="O32" s="112">
        <v>116</v>
      </c>
      <c r="P32" s="128">
        <v>4</v>
      </c>
      <c r="Q32" s="129">
        <v>30</v>
      </c>
      <c r="R32" s="112">
        <v>40</v>
      </c>
      <c r="S32" s="112">
        <v>20</v>
      </c>
      <c r="T32" s="112">
        <v>15</v>
      </c>
      <c r="U32" s="112">
        <v>32</v>
      </c>
      <c r="V32" s="128">
        <v>12</v>
      </c>
      <c r="W32" s="126">
        <v>32.4</v>
      </c>
      <c r="X32" s="127">
        <v>39.119999999999997</v>
      </c>
      <c r="Y32" s="127">
        <v>0</v>
      </c>
      <c r="Z32" s="127">
        <v>0</v>
      </c>
      <c r="AA32" s="130">
        <v>0</v>
      </c>
      <c r="AB32" s="112">
        <v>21</v>
      </c>
      <c r="AC32" s="112">
        <v>25</v>
      </c>
      <c r="AD32" s="112">
        <v>38</v>
      </c>
      <c r="AE32" s="112">
        <v>34</v>
      </c>
      <c r="AF32" s="129">
        <v>0</v>
      </c>
      <c r="AG32" s="112">
        <v>0</v>
      </c>
      <c r="AH32" s="112">
        <v>0</v>
      </c>
      <c r="AI32" s="112">
        <v>0</v>
      </c>
      <c r="AJ32" s="112">
        <v>0</v>
      </c>
      <c r="AK32" s="112">
        <v>0</v>
      </c>
      <c r="AL32" s="112">
        <v>0</v>
      </c>
      <c r="AM32" s="112">
        <v>0</v>
      </c>
      <c r="AN32" s="112">
        <v>0</v>
      </c>
      <c r="AO32" s="128">
        <v>0</v>
      </c>
      <c r="AP32" s="87">
        <f t="shared" si="5"/>
        <v>0</v>
      </c>
    </row>
    <row r="33" spans="1:42" ht="15" x14ac:dyDescent="0.25">
      <c r="A33" s="8" t="s">
        <v>35</v>
      </c>
      <c r="B33" s="53">
        <v>1003</v>
      </c>
      <c r="C33" s="117">
        <f t="shared" si="0"/>
        <v>941.52</v>
      </c>
      <c r="D33" s="119">
        <f t="shared" si="1"/>
        <v>603</v>
      </c>
      <c r="E33" s="119">
        <f t="shared" si="2"/>
        <v>149</v>
      </c>
      <c r="F33" s="119">
        <f t="shared" si="3"/>
        <v>71.52</v>
      </c>
      <c r="G33" s="119">
        <f t="shared" si="4"/>
        <v>118</v>
      </c>
      <c r="H33" s="126">
        <v>26</v>
      </c>
      <c r="I33" s="127">
        <v>56</v>
      </c>
      <c r="J33" s="127">
        <v>74</v>
      </c>
      <c r="K33" s="112">
        <v>73</v>
      </c>
      <c r="L33" s="112">
        <v>58</v>
      </c>
      <c r="M33" s="112">
        <v>60</v>
      </c>
      <c r="N33" s="112">
        <v>136</v>
      </c>
      <c r="O33" s="112">
        <v>116</v>
      </c>
      <c r="P33" s="128">
        <v>4</v>
      </c>
      <c r="Q33" s="129">
        <v>30</v>
      </c>
      <c r="R33" s="112">
        <v>40</v>
      </c>
      <c r="S33" s="112">
        <v>20</v>
      </c>
      <c r="T33" s="112">
        <v>15</v>
      </c>
      <c r="U33" s="112">
        <v>32</v>
      </c>
      <c r="V33" s="128">
        <v>12</v>
      </c>
      <c r="W33" s="126">
        <v>32.4</v>
      </c>
      <c r="X33" s="127">
        <v>39.119999999999997</v>
      </c>
      <c r="Y33" s="127">
        <v>0</v>
      </c>
      <c r="Z33" s="127">
        <v>0</v>
      </c>
      <c r="AA33" s="130">
        <v>0</v>
      </c>
      <c r="AB33" s="112">
        <v>21</v>
      </c>
      <c r="AC33" s="112">
        <v>25</v>
      </c>
      <c r="AD33" s="112">
        <v>38</v>
      </c>
      <c r="AE33" s="112">
        <v>34</v>
      </c>
      <c r="AF33" s="129">
        <v>0</v>
      </c>
      <c r="AG33" s="112">
        <v>0</v>
      </c>
      <c r="AH33" s="112">
        <v>0</v>
      </c>
      <c r="AI33" s="112">
        <v>0</v>
      </c>
      <c r="AJ33" s="112">
        <v>0</v>
      </c>
      <c r="AK33" s="112">
        <v>0</v>
      </c>
      <c r="AL33" s="112">
        <v>0</v>
      </c>
      <c r="AM33" s="112">
        <v>0</v>
      </c>
      <c r="AN33" s="112">
        <v>0</v>
      </c>
      <c r="AO33" s="128">
        <v>0</v>
      </c>
      <c r="AP33" s="87">
        <f t="shared" si="5"/>
        <v>0</v>
      </c>
    </row>
    <row r="34" spans="1:42" ht="15" x14ac:dyDescent="0.25">
      <c r="A34" s="8" t="s">
        <v>36</v>
      </c>
      <c r="B34" s="53">
        <v>1000</v>
      </c>
      <c r="C34" s="117">
        <f t="shared" si="0"/>
        <v>980.64</v>
      </c>
      <c r="D34" s="119">
        <f t="shared" si="1"/>
        <v>603</v>
      </c>
      <c r="E34" s="119">
        <f t="shared" si="2"/>
        <v>149</v>
      </c>
      <c r="F34" s="119">
        <f t="shared" si="3"/>
        <v>110.63999999999999</v>
      </c>
      <c r="G34" s="119">
        <f t="shared" si="4"/>
        <v>118</v>
      </c>
      <c r="H34" s="126">
        <v>26</v>
      </c>
      <c r="I34" s="127">
        <v>56</v>
      </c>
      <c r="J34" s="127">
        <v>74</v>
      </c>
      <c r="K34" s="112">
        <v>73</v>
      </c>
      <c r="L34" s="112">
        <v>58</v>
      </c>
      <c r="M34" s="112">
        <v>60</v>
      </c>
      <c r="N34" s="112">
        <v>136</v>
      </c>
      <c r="O34" s="112">
        <v>116</v>
      </c>
      <c r="P34" s="128">
        <v>4</v>
      </c>
      <c r="Q34" s="129">
        <v>30</v>
      </c>
      <c r="R34" s="112">
        <v>40</v>
      </c>
      <c r="S34" s="112">
        <v>20</v>
      </c>
      <c r="T34" s="112">
        <v>15</v>
      </c>
      <c r="U34" s="112">
        <v>32</v>
      </c>
      <c r="V34" s="128">
        <v>12</v>
      </c>
      <c r="W34" s="126">
        <v>32.4</v>
      </c>
      <c r="X34" s="127">
        <v>39.119999999999997</v>
      </c>
      <c r="Y34" s="127">
        <v>39.119999999999997</v>
      </c>
      <c r="Z34" s="127">
        <v>0</v>
      </c>
      <c r="AA34" s="130">
        <v>0</v>
      </c>
      <c r="AB34" s="112">
        <v>21</v>
      </c>
      <c r="AC34" s="112">
        <v>25</v>
      </c>
      <c r="AD34" s="112">
        <v>38</v>
      </c>
      <c r="AE34" s="112">
        <v>34</v>
      </c>
      <c r="AF34" s="129">
        <v>0</v>
      </c>
      <c r="AG34" s="112">
        <v>0</v>
      </c>
      <c r="AH34" s="112">
        <v>0</v>
      </c>
      <c r="AI34" s="112">
        <v>0</v>
      </c>
      <c r="AJ34" s="112">
        <v>0</v>
      </c>
      <c r="AK34" s="112">
        <v>0</v>
      </c>
      <c r="AL34" s="112">
        <v>0</v>
      </c>
      <c r="AM34" s="112">
        <v>0</v>
      </c>
      <c r="AN34" s="112">
        <v>0</v>
      </c>
      <c r="AO34" s="128">
        <v>0</v>
      </c>
      <c r="AP34" s="87">
        <f t="shared" si="5"/>
        <v>39.120000000000005</v>
      </c>
    </row>
    <row r="35" spans="1:42" ht="15" x14ac:dyDescent="0.25">
      <c r="A35" s="8" t="s">
        <v>37</v>
      </c>
      <c r="B35" s="53">
        <v>999</v>
      </c>
      <c r="C35" s="117">
        <f t="shared" si="0"/>
        <v>980.64</v>
      </c>
      <c r="D35" s="119">
        <f t="shared" si="1"/>
        <v>603</v>
      </c>
      <c r="E35" s="119">
        <f t="shared" si="2"/>
        <v>149</v>
      </c>
      <c r="F35" s="119">
        <f t="shared" si="3"/>
        <v>110.63999999999999</v>
      </c>
      <c r="G35" s="119">
        <f t="shared" si="4"/>
        <v>118</v>
      </c>
      <c r="H35" s="126">
        <v>26</v>
      </c>
      <c r="I35" s="127">
        <v>56</v>
      </c>
      <c r="J35" s="127">
        <v>74</v>
      </c>
      <c r="K35" s="112">
        <v>73</v>
      </c>
      <c r="L35" s="112">
        <v>58</v>
      </c>
      <c r="M35" s="112">
        <v>60</v>
      </c>
      <c r="N35" s="112">
        <v>136</v>
      </c>
      <c r="O35" s="112">
        <v>116</v>
      </c>
      <c r="P35" s="128">
        <v>4</v>
      </c>
      <c r="Q35" s="129">
        <v>30</v>
      </c>
      <c r="R35" s="112">
        <v>40</v>
      </c>
      <c r="S35" s="112">
        <v>20</v>
      </c>
      <c r="T35" s="112">
        <v>15</v>
      </c>
      <c r="U35" s="112">
        <v>32</v>
      </c>
      <c r="V35" s="128">
        <v>12</v>
      </c>
      <c r="W35" s="126">
        <v>32.4</v>
      </c>
      <c r="X35" s="127">
        <v>39.119999999999997</v>
      </c>
      <c r="Y35" s="127">
        <v>39.119999999999997</v>
      </c>
      <c r="Z35" s="127">
        <v>0</v>
      </c>
      <c r="AA35" s="130">
        <v>0</v>
      </c>
      <c r="AB35" s="112">
        <v>21</v>
      </c>
      <c r="AC35" s="112">
        <v>25</v>
      </c>
      <c r="AD35" s="112">
        <v>38</v>
      </c>
      <c r="AE35" s="112">
        <v>34</v>
      </c>
      <c r="AF35" s="129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12">
        <v>0</v>
      </c>
      <c r="AM35" s="112">
        <v>0</v>
      </c>
      <c r="AN35" s="112">
        <v>0</v>
      </c>
      <c r="AO35" s="128">
        <v>0</v>
      </c>
      <c r="AP35" s="87">
        <f t="shared" si="5"/>
        <v>0</v>
      </c>
    </row>
    <row r="36" spans="1:42" ht="15" x14ac:dyDescent="0.25">
      <c r="A36" s="8" t="s">
        <v>38</v>
      </c>
      <c r="B36" s="53">
        <v>997</v>
      </c>
      <c r="C36" s="117">
        <f t="shared" si="0"/>
        <v>980.64</v>
      </c>
      <c r="D36" s="119">
        <f t="shared" si="1"/>
        <v>603</v>
      </c>
      <c r="E36" s="119">
        <f t="shared" si="2"/>
        <v>149</v>
      </c>
      <c r="F36" s="119">
        <f t="shared" si="3"/>
        <v>110.63999999999999</v>
      </c>
      <c r="G36" s="119">
        <f t="shared" si="4"/>
        <v>118</v>
      </c>
      <c r="H36" s="126">
        <v>26</v>
      </c>
      <c r="I36" s="127">
        <v>56</v>
      </c>
      <c r="J36" s="127">
        <v>74</v>
      </c>
      <c r="K36" s="112">
        <v>73</v>
      </c>
      <c r="L36" s="112">
        <v>58</v>
      </c>
      <c r="M36" s="112">
        <v>60</v>
      </c>
      <c r="N36" s="112">
        <v>136</v>
      </c>
      <c r="O36" s="112">
        <v>116</v>
      </c>
      <c r="P36" s="128">
        <v>4</v>
      </c>
      <c r="Q36" s="129">
        <v>30</v>
      </c>
      <c r="R36" s="112">
        <v>40</v>
      </c>
      <c r="S36" s="112">
        <v>20</v>
      </c>
      <c r="T36" s="112">
        <v>15</v>
      </c>
      <c r="U36" s="112">
        <v>32</v>
      </c>
      <c r="V36" s="128">
        <v>12</v>
      </c>
      <c r="W36" s="126">
        <v>32.4</v>
      </c>
      <c r="X36" s="127">
        <v>39.119999999999997</v>
      </c>
      <c r="Y36" s="127">
        <v>39.119999999999997</v>
      </c>
      <c r="Z36" s="127">
        <v>0</v>
      </c>
      <c r="AA36" s="130">
        <v>0</v>
      </c>
      <c r="AB36" s="112">
        <v>21</v>
      </c>
      <c r="AC36" s="112">
        <v>25</v>
      </c>
      <c r="AD36" s="112">
        <v>38</v>
      </c>
      <c r="AE36" s="112">
        <v>34</v>
      </c>
      <c r="AF36" s="129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12">
        <v>0</v>
      </c>
      <c r="AM36" s="112">
        <v>0</v>
      </c>
      <c r="AN36" s="112">
        <v>0</v>
      </c>
      <c r="AO36" s="128">
        <v>0</v>
      </c>
      <c r="AP36" s="87">
        <f t="shared" si="5"/>
        <v>0</v>
      </c>
    </row>
    <row r="37" spans="1:42" ht="15" x14ac:dyDescent="0.25">
      <c r="A37" s="8" t="s">
        <v>39</v>
      </c>
      <c r="B37" s="53">
        <v>1050.9259999999999</v>
      </c>
      <c r="C37" s="117">
        <f t="shared" si="0"/>
        <v>1025.94</v>
      </c>
      <c r="D37" s="119">
        <f t="shared" si="1"/>
        <v>603</v>
      </c>
      <c r="E37" s="119">
        <f t="shared" si="2"/>
        <v>149</v>
      </c>
      <c r="F37" s="119">
        <f t="shared" si="3"/>
        <v>155.94</v>
      </c>
      <c r="G37" s="119">
        <f t="shared" si="4"/>
        <v>118</v>
      </c>
      <c r="H37" s="126">
        <v>26</v>
      </c>
      <c r="I37" s="127">
        <v>56</v>
      </c>
      <c r="J37" s="127">
        <v>74</v>
      </c>
      <c r="K37" s="112">
        <v>73</v>
      </c>
      <c r="L37" s="112">
        <v>58</v>
      </c>
      <c r="M37" s="112">
        <v>60</v>
      </c>
      <c r="N37" s="112">
        <v>136</v>
      </c>
      <c r="O37" s="112">
        <v>116</v>
      </c>
      <c r="P37" s="128">
        <v>4</v>
      </c>
      <c r="Q37" s="129">
        <v>30</v>
      </c>
      <c r="R37" s="112">
        <v>40</v>
      </c>
      <c r="S37" s="112">
        <v>20</v>
      </c>
      <c r="T37" s="112">
        <v>15</v>
      </c>
      <c r="U37" s="112">
        <v>32</v>
      </c>
      <c r="V37" s="128">
        <v>12</v>
      </c>
      <c r="W37" s="126">
        <v>32.4</v>
      </c>
      <c r="X37" s="127">
        <v>39.119999999999997</v>
      </c>
      <c r="Y37" s="127">
        <v>39.119999999999997</v>
      </c>
      <c r="Z37" s="127">
        <v>45.3</v>
      </c>
      <c r="AA37" s="130">
        <v>0</v>
      </c>
      <c r="AB37" s="112">
        <v>21</v>
      </c>
      <c r="AC37" s="112">
        <v>25</v>
      </c>
      <c r="AD37" s="112">
        <v>38</v>
      </c>
      <c r="AE37" s="112">
        <v>34</v>
      </c>
      <c r="AF37" s="129">
        <v>0</v>
      </c>
      <c r="AG37" s="112">
        <v>0</v>
      </c>
      <c r="AH37" s="112">
        <v>0</v>
      </c>
      <c r="AI37" s="112">
        <v>0</v>
      </c>
      <c r="AJ37" s="112">
        <v>0</v>
      </c>
      <c r="AK37" s="112">
        <v>0</v>
      </c>
      <c r="AL37" s="112">
        <v>0</v>
      </c>
      <c r="AM37" s="112">
        <v>0</v>
      </c>
      <c r="AN37" s="112">
        <v>0</v>
      </c>
      <c r="AO37" s="128">
        <v>0</v>
      </c>
      <c r="AP37" s="87">
        <f t="shared" si="5"/>
        <v>45.300000000000068</v>
      </c>
    </row>
    <row r="38" spans="1:42" ht="15" x14ac:dyDescent="0.25">
      <c r="A38" s="8" t="s">
        <v>40</v>
      </c>
      <c r="B38" s="53">
        <v>1047.7159999999999</v>
      </c>
      <c r="C38" s="117">
        <f t="shared" si="0"/>
        <v>1025.94</v>
      </c>
      <c r="D38" s="119">
        <f t="shared" si="1"/>
        <v>603</v>
      </c>
      <c r="E38" s="119">
        <f t="shared" si="2"/>
        <v>149</v>
      </c>
      <c r="F38" s="119">
        <f t="shared" si="3"/>
        <v>155.94</v>
      </c>
      <c r="G38" s="119">
        <f t="shared" si="4"/>
        <v>118</v>
      </c>
      <c r="H38" s="126">
        <v>26</v>
      </c>
      <c r="I38" s="127">
        <v>56</v>
      </c>
      <c r="J38" s="127">
        <v>74</v>
      </c>
      <c r="K38" s="112">
        <v>73</v>
      </c>
      <c r="L38" s="112">
        <v>58</v>
      </c>
      <c r="M38" s="112">
        <v>60</v>
      </c>
      <c r="N38" s="112">
        <v>136</v>
      </c>
      <c r="O38" s="112">
        <v>116</v>
      </c>
      <c r="P38" s="128">
        <v>4</v>
      </c>
      <c r="Q38" s="129">
        <v>30</v>
      </c>
      <c r="R38" s="112">
        <v>40</v>
      </c>
      <c r="S38" s="112">
        <v>20</v>
      </c>
      <c r="T38" s="112">
        <v>15</v>
      </c>
      <c r="U38" s="112">
        <v>32</v>
      </c>
      <c r="V38" s="128">
        <v>12</v>
      </c>
      <c r="W38" s="126">
        <v>32.4</v>
      </c>
      <c r="X38" s="127">
        <v>39.119999999999997</v>
      </c>
      <c r="Y38" s="127">
        <v>39.119999999999997</v>
      </c>
      <c r="Z38" s="127">
        <v>45.3</v>
      </c>
      <c r="AA38" s="130">
        <v>0</v>
      </c>
      <c r="AB38" s="112">
        <v>21</v>
      </c>
      <c r="AC38" s="112">
        <v>25</v>
      </c>
      <c r="AD38" s="112">
        <v>38</v>
      </c>
      <c r="AE38" s="112">
        <v>34</v>
      </c>
      <c r="AF38" s="129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12">
        <v>0</v>
      </c>
      <c r="AM38" s="112">
        <v>0</v>
      </c>
      <c r="AN38" s="112">
        <v>0</v>
      </c>
      <c r="AO38" s="128">
        <v>0</v>
      </c>
      <c r="AP38" s="87">
        <f t="shared" si="5"/>
        <v>0</v>
      </c>
    </row>
    <row r="39" spans="1:42" ht="15" x14ac:dyDescent="0.25">
      <c r="A39" s="54" t="s">
        <v>41</v>
      </c>
      <c r="B39" s="53">
        <v>1050.0899999999999</v>
      </c>
      <c r="C39" s="117">
        <f t="shared" si="0"/>
        <v>1025.94</v>
      </c>
      <c r="D39" s="119">
        <f t="shared" si="1"/>
        <v>603</v>
      </c>
      <c r="E39" s="119">
        <f t="shared" si="2"/>
        <v>149</v>
      </c>
      <c r="F39" s="119">
        <f t="shared" si="3"/>
        <v>155.94</v>
      </c>
      <c r="G39" s="119">
        <f t="shared" si="4"/>
        <v>118</v>
      </c>
      <c r="H39" s="126">
        <v>26</v>
      </c>
      <c r="I39" s="127">
        <v>56</v>
      </c>
      <c r="J39" s="127">
        <v>74</v>
      </c>
      <c r="K39" s="112">
        <v>73</v>
      </c>
      <c r="L39" s="112">
        <v>58</v>
      </c>
      <c r="M39" s="112">
        <v>60</v>
      </c>
      <c r="N39" s="112">
        <v>136</v>
      </c>
      <c r="O39" s="112">
        <v>116</v>
      </c>
      <c r="P39" s="128">
        <v>4</v>
      </c>
      <c r="Q39" s="129">
        <v>30</v>
      </c>
      <c r="R39" s="112">
        <v>40</v>
      </c>
      <c r="S39" s="112">
        <v>20</v>
      </c>
      <c r="T39" s="112">
        <v>15</v>
      </c>
      <c r="U39" s="112">
        <v>32</v>
      </c>
      <c r="V39" s="128">
        <v>12</v>
      </c>
      <c r="W39" s="126">
        <v>32.4</v>
      </c>
      <c r="X39" s="127">
        <v>39.119999999999997</v>
      </c>
      <c r="Y39" s="127">
        <v>39.119999999999997</v>
      </c>
      <c r="Z39" s="127">
        <v>45.3</v>
      </c>
      <c r="AA39" s="130">
        <v>0</v>
      </c>
      <c r="AB39" s="112">
        <v>21</v>
      </c>
      <c r="AC39" s="112">
        <v>25</v>
      </c>
      <c r="AD39" s="112">
        <v>38</v>
      </c>
      <c r="AE39" s="112">
        <v>34</v>
      </c>
      <c r="AF39" s="129">
        <v>0</v>
      </c>
      <c r="AG39" s="112">
        <v>0</v>
      </c>
      <c r="AH39" s="112">
        <v>0</v>
      </c>
      <c r="AI39" s="112">
        <v>0</v>
      </c>
      <c r="AJ39" s="112">
        <v>0</v>
      </c>
      <c r="AK39" s="112">
        <v>0</v>
      </c>
      <c r="AL39" s="112">
        <v>0</v>
      </c>
      <c r="AM39" s="112">
        <v>0</v>
      </c>
      <c r="AN39" s="112">
        <v>0</v>
      </c>
      <c r="AO39" s="128">
        <v>0</v>
      </c>
      <c r="AP39" s="87">
        <f t="shared" si="5"/>
        <v>0</v>
      </c>
    </row>
    <row r="40" spans="1:42" ht="15" x14ac:dyDescent="0.25">
      <c r="A40" s="55" t="s">
        <v>63</v>
      </c>
      <c r="B40" s="55"/>
      <c r="C40" s="117">
        <f t="shared" si="0"/>
        <v>1025.94</v>
      </c>
      <c r="D40" s="119">
        <f t="shared" si="1"/>
        <v>603</v>
      </c>
      <c r="E40" s="119">
        <f t="shared" si="2"/>
        <v>149</v>
      </c>
      <c r="F40" s="119">
        <f t="shared" si="3"/>
        <v>155.94</v>
      </c>
      <c r="G40" s="119">
        <f t="shared" si="4"/>
        <v>118</v>
      </c>
      <c r="H40" s="126">
        <v>26</v>
      </c>
      <c r="I40" s="127">
        <v>56</v>
      </c>
      <c r="J40" s="127">
        <v>74</v>
      </c>
      <c r="K40" s="112">
        <v>73</v>
      </c>
      <c r="L40" s="112">
        <v>58</v>
      </c>
      <c r="M40" s="112">
        <v>60</v>
      </c>
      <c r="N40" s="112">
        <v>136</v>
      </c>
      <c r="O40" s="112">
        <v>116</v>
      </c>
      <c r="P40" s="128">
        <v>4</v>
      </c>
      <c r="Q40" s="129">
        <v>30</v>
      </c>
      <c r="R40" s="112">
        <v>40</v>
      </c>
      <c r="S40" s="112">
        <v>20</v>
      </c>
      <c r="T40" s="112">
        <v>15</v>
      </c>
      <c r="U40" s="112">
        <v>32</v>
      </c>
      <c r="V40" s="128">
        <v>12</v>
      </c>
      <c r="W40" s="126">
        <v>32.4</v>
      </c>
      <c r="X40" s="127">
        <v>39.119999999999997</v>
      </c>
      <c r="Y40" s="127">
        <v>39.119999999999997</v>
      </c>
      <c r="Z40" s="127">
        <v>45.3</v>
      </c>
      <c r="AA40" s="130">
        <v>0</v>
      </c>
      <c r="AB40" s="112">
        <v>21</v>
      </c>
      <c r="AC40" s="112">
        <v>25</v>
      </c>
      <c r="AD40" s="112">
        <v>38</v>
      </c>
      <c r="AE40" s="112">
        <v>34</v>
      </c>
      <c r="AF40" s="129">
        <v>0</v>
      </c>
      <c r="AG40" s="112">
        <v>0</v>
      </c>
      <c r="AH40" s="112">
        <v>0</v>
      </c>
      <c r="AI40" s="112">
        <v>0</v>
      </c>
      <c r="AJ40" s="112">
        <v>0</v>
      </c>
      <c r="AK40" s="112">
        <v>0</v>
      </c>
      <c r="AL40" s="112">
        <v>0</v>
      </c>
      <c r="AM40" s="112">
        <v>0</v>
      </c>
      <c r="AN40" s="112">
        <v>0</v>
      </c>
      <c r="AO40" s="128">
        <v>0</v>
      </c>
      <c r="AP40" s="87">
        <f t="shared" si="5"/>
        <v>0</v>
      </c>
    </row>
    <row r="41" spans="1:42" ht="15" x14ac:dyDescent="0.25">
      <c r="A41" s="55" t="s">
        <v>64</v>
      </c>
      <c r="B41" s="55"/>
      <c r="C41" s="117">
        <f t="shared" si="0"/>
        <v>1025.94</v>
      </c>
      <c r="D41" s="119">
        <f t="shared" si="1"/>
        <v>603</v>
      </c>
      <c r="E41" s="119">
        <f t="shared" si="2"/>
        <v>149</v>
      </c>
      <c r="F41" s="119">
        <f t="shared" si="3"/>
        <v>155.94</v>
      </c>
      <c r="G41" s="119">
        <f t="shared" si="4"/>
        <v>118</v>
      </c>
      <c r="H41" s="126">
        <v>26</v>
      </c>
      <c r="I41" s="127">
        <v>56</v>
      </c>
      <c r="J41" s="127">
        <v>74</v>
      </c>
      <c r="K41" s="112">
        <v>73</v>
      </c>
      <c r="L41" s="112">
        <v>58</v>
      </c>
      <c r="M41" s="112">
        <v>60</v>
      </c>
      <c r="N41" s="112">
        <v>136</v>
      </c>
      <c r="O41" s="112">
        <v>116</v>
      </c>
      <c r="P41" s="128">
        <v>4</v>
      </c>
      <c r="Q41" s="129">
        <v>30</v>
      </c>
      <c r="R41" s="112">
        <v>40</v>
      </c>
      <c r="S41" s="112">
        <v>20</v>
      </c>
      <c r="T41" s="112">
        <v>15</v>
      </c>
      <c r="U41" s="112">
        <v>32</v>
      </c>
      <c r="V41" s="128">
        <v>12</v>
      </c>
      <c r="W41" s="126">
        <v>32.4</v>
      </c>
      <c r="X41" s="127">
        <v>39.119999999999997</v>
      </c>
      <c r="Y41" s="127">
        <v>39.119999999999997</v>
      </c>
      <c r="Z41" s="127">
        <v>45.3</v>
      </c>
      <c r="AA41" s="130">
        <v>0</v>
      </c>
      <c r="AB41" s="112">
        <v>21</v>
      </c>
      <c r="AC41" s="112">
        <v>25</v>
      </c>
      <c r="AD41" s="112">
        <v>38</v>
      </c>
      <c r="AE41" s="112">
        <v>34</v>
      </c>
      <c r="AF41" s="129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12">
        <v>0</v>
      </c>
      <c r="AM41" s="112">
        <v>0</v>
      </c>
      <c r="AN41" s="112">
        <v>0</v>
      </c>
      <c r="AO41" s="128">
        <v>0</v>
      </c>
      <c r="AP41" s="87">
        <f t="shared" si="5"/>
        <v>0</v>
      </c>
    </row>
    <row r="42" spans="1:42" ht="15" x14ac:dyDescent="0.25">
      <c r="A42" s="55" t="s">
        <v>65</v>
      </c>
      <c r="B42" s="55"/>
      <c r="C42" s="117">
        <f t="shared" ref="C42:C44" si="6">+SUM(H42:AE42)</f>
        <v>1054.44</v>
      </c>
      <c r="D42" s="119">
        <f t="shared" si="1"/>
        <v>603</v>
      </c>
      <c r="E42" s="119">
        <f t="shared" si="2"/>
        <v>149</v>
      </c>
      <c r="F42" s="119">
        <f t="shared" si="3"/>
        <v>184.44</v>
      </c>
      <c r="G42" s="119">
        <f t="shared" si="4"/>
        <v>118</v>
      </c>
      <c r="H42" s="126">
        <v>26</v>
      </c>
      <c r="I42" s="127">
        <v>56</v>
      </c>
      <c r="J42" s="127">
        <v>74</v>
      </c>
      <c r="K42" s="112">
        <v>73</v>
      </c>
      <c r="L42" s="112">
        <v>58</v>
      </c>
      <c r="M42" s="112">
        <v>60</v>
      </c>
      <c r="N42" s="112">
        <v>136</v>
      </c>
      <c r="O42" s="112">
        <v>116</v>
      </c>
      <c r="P42" s="128">
        <v>4</v>
      </c>
      <c r="Q42" s="129">
        <v>30</v>
      </c>
      <c r="R42" s="112">
        <v>40</v>
      </c>
      <c r="S42" s="112">
        <v>20</v>
      </c>
      <c r="T42" s="112">
        <v>15</v>
      </c>
      <c r="U42" s="112">
        <v>32</v>
      </c>
      <c r="V42" s="128">
        <v>12</v>
      </c>
      <c r="W42" s="126">
        <v>32.4</v>
      </c>
      <c r="X42" s="127">
        <v>39.119999999999997</v>
      </c>
      <c r="Y42" s="127">
        <v>39.119999999999997</v>
      </c>
      <c r="Z42" s="127">
        <v>45.3</v>
      </c>
      <c r="AA42" s="130">
        <v>28.5</v>
      </c>
      <c r="AB42" s="112">
        <v>21</v>
      </c>
      <c r="AC42" s="112">
        <v>25</v>
      </c>
      <c r="AD42" s="112">
        <v>38</v>
      </c>
      <c r="AE42" s="112">
        <v>34</v>
      </c>
      <c r="AF42" s="129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12">
        <v>0</v>
      </c>
      <c r="AM42" s="112">
        <v>0</v>
      </c>
      <c r="AN42" s="112">
        <v>0</v>
      </c>
      <c r="AO42" s="128">
        <v>0</v>
      </c>
      <c r="AP42" s="87">
        <f t="shared" si="5"/>
        <v>28.5</v>
      </c>
    </row>
    <row r="43" spans="1:42" ht="15" x14ac:dyDescent="0.25">
      <c r="A43" s="55" t="s">
        <v>66</v>
      </c>
      <c r="B43" s="55"/>
      <c r="C43" s="117">
        <f t="shared" si="6"/>
        <v>1054.44</v>
      </c>
      <c r="D43" s="119">
        <f t="shared" si="1"/>
        <v>603</v>
      </c>
      <c r="E43" s="119">
        <f t="shared" si="2"/>
        <v>149</v>
      </c>
      <c r="F43" s="119">
        <f t="shared" si="3"/>
        <v>184.44</v>
      </c>
      <c r="G43" s="119">
        <f t="shared" si="4"/>
        <v>118</v>
      </c>
      <c r="H43" s="126">
        <v>26</v>
      </c>
      <c r="I43" s="127">
        <v>56</v>
      </c>
      <c r="J43" s="127">
        <v>74</v>
      </c>
      <c r="K43" s="112">
        <v>73</v>
      </c>
      <c r="L43" s="112">
        <v>58</v>
      </c>
      <c r="M43" s="112">
        <v>60</v>
      </c>
      <c r="N43" s="112">
        <v>136</v>
      </c>
      <c r="O43" s="112">
        <v>116</v>
      </c>
      <c r="P43" s="128">
        <v>4</v>
      </c>
      <c r="Q43" s="129">
        <v>30</v>
      </c>
      <c r="R43" s="112">
        <v>40</v>
      </c>
      <c r="S43" s="112">
        <v>20</v>
      </c>
      <c r="T43" s="112">
        <v>15</v>
      </c>
      <c r="U43" s="112">
        <v>32</v>
      </c>
      <c r="V43" s="128">
        <v>12</v>
      </c>
      <c r="W43" s="126">
        <v>32.4</v>
      </c>
      <c r="X43" s="127">
        <v>39.119999999999997</v>
      </c>
      <c r="Y43" s="127">
        <v>39.119999999999997</v>
      </c>
      <c r="Z43" s="127">
        <v>45.3</v>
      </c>
      <c r="AA43" s="130">
        <v>28.5</v>
      </c>
      <c r="AB43" s="112">
        <v>21</v>
      </c>
      <c r="AC43" s="112">
        <v>25</v>
      </c>
      <c r="AD43" s="112">
        <v>38</v>
      </c>
      <c r="AE43" s="112">
        <v>34</v>
      </c>
      <c r="AF43" s="129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12">
        <v>0</v>
      </c>
      <c r="AM43" s="112">
        <v>0</v>
      </c>
      <c r="AN43" s="112">
        <v>0</v>
      </c>
      <c r="AO43" s="128">
        <v>0</v>
      </c>
      <c r="AP43" s="87">
        <f t="shared" si="5"/>
        <v>0</v>
      </c>
    </row>
    <row r="44" spans="1:42" ht="15" x14ac:dyDescent="0.25">
      <c r="A44" s="55" t="s">
        <v>67</v>
      </c>
      <c r="B44" s="55"/>
      <c r="C44" s="117">
        <f t="shared" si="6"/>
        <v>1054.44</v>
      </c>
      <c r="D44" s="119">
        <f t="shared" si="1"/>
        <v>603</v>
      </c>
      <c r="E44" s="119">
        <f t="shared" si="2"/>
        <v>149</v>
      </c>
      <c r="F44" s="119">
        <f t="shared" si="3"/>
        <v>184.44</v>
      </c>
      <c r="G44" s="119">
        <f t="shared" si="4"/>
        <v>118</v>
      </c>
      <c r="H44" s="126">
        <v>26</v>
      </c>
      <c r="I44" s="127">
        <v>56</v>
      </c>
      <c r="J44" s="127">
        <v>74</v>
      </c>
      <c r="K44" s="112">
        <v>73</v>
      </c>
      <c r="L44" s="112">
        <v>58</v>
      </c>
      <c r="M44" s="112">
        <v>60</v>
      </c>
      <c r="N44" s="112">
        <v>136</v>
      </c>
      <c r="O44" s="112">
        <v>116</v>
      </c>
      <c r="P44" s="128">
        <v>4</v>
      </c>
      <c r="Q44" s="129">
        <v>30</v>
      </c>
      <c r="R44" s="112">
        <v>40</v>
      </c>
      <c r="S44" s="112">
        <v>20</v>
      </c>
      <c r="T44" s="112">
        <v>15</v>
      </c>
      <c r="U44" s="112">
        <v>32</v>
      </c>
      <c r="V44" s="128">
        <v>12</v>
      </c>
      <c r="W44" s="126">
        <v>32.4</v>
      </c>
      <c r="X44" s="127">
        <v>39.119999999999997</v>
      </c>
      <c r="Y44" s="127">
        <v>39.119999999999997</v>
      </c>
      <c r="Z44" s="127">
        <v>45.3</v>
      </c>
      <c r="AA44" s="130">
        <v>28.5</v>
      </c>
      <c r="AB44" s="112">
        <v>21</v>
      </c>
      <c r="AC44" s="112">
        <v>25</v>
      </c>
      <c r="AD44" s="112">
        <v>38</v>
      </c>
      <c r="AE44" s="112">
        <v>34</v>
      </c>
      <c r="AF44" s="129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12">
        <v>0</v>
      </c>
      <c r="AM44" s="112">
        <v>0</v>
      </c>
      <c r="AN44" s="112">
        <v>0</v>
      </c>
      <c r="AO44" s="128">
        <v>0</v>
      </c>
      <c r="AP44" s="87">
        <f t="shared" si="5"/>
        <v>0</v>
      </c>
    </row>
    <row r="45" spans="1:42" ht="15" x14ac:dyDescent="0.25">
      <c r="A45" s="55" t="s">
        <v>68</v>
      </c>
      <c r="B45" s="55"/>
      <c r="C45" s="117">
        <f>+SUM(H45:AO45)</f>
        <v>1054.44</v>
      </c>
      <c r="D45" s="119">
        <f t="shared" si="1"/>
        <v>603</v>
      </c>
      <c r="E45" s="119">
        <f t="shared" si="2"/>
        <v>149</v>
      </c>
      <c r="F45" s="119">
        <f t="shared" si="3"/>
        <v>184.44</v>
      </c>
      <c r="G45" s="119">
        <f t="shared" si="4"/>
        <v>118</v>
      </c>
      <c r="H45" s="126">
        <v>26</v>
      </c>
      <c r="I45" s="127">
        <v>56</v>
      </c>
      <c r="J45" s="127">
        <v>74</v>
      </c>
      <c r="K45" s="112">
        <v>73</v>
      </c>
      <c r="L45" s="112">
        <v>58</v>
      </c>
      <c r="M45" s="112">
        <v>60</v>
      </c>
      <c r="N45" s="112">
        <v>136</v>
      </c>
      <c r="O45" s="112">
        <v>116</v>
      </c>
      <c r="P45" s="128">
        <v>4</v>
      </c>
      <c r="Q45" s="129">
        <v>30</v>
      </c>
      <c r="R45" s="112">
        <v>40</v>
      </c>
      <c r="S45" s="112">
        <v>20</v>
      </c>
      <c r="T45" s="112">
        <v>15</v>
      </c>
      <c r="U45" s="112">
        <v>32</v>
      </c>
      <c r="V45" s="128">
        <v>12</v>
      </c>
      <c r="W45" s="126">
        <v>32.4</v>
      </c>
      <c r="X45" s="127">
        <v>39.119999999999997</v>
      </c>
      <c r="Y45" s="127">
        <v>39.119999999999997</v>
      </c>
      <c r="Z45" s="127">
        <v>45.3</v>
      </c>
      <c r="AA45" s="130">
        <v>28.5</v>
      </c>
      <c r="AB45" s="112">
        <v>21</v>
      </c>
      <c r="AC45" s="112">
        <v>25</v>
      </c>
      <c r="AD45" s="112">
        <v>38</v>
      </c>
      <c r="AE45" s="112">
        <v>34</v>
      </c>
      <c r="AF45" s="129">
        <v>0</v>
      </c>
      <c r="AG45" s="112">
        <v>0</v>
      </c>
      <c r="AH45" s="112">
        <v>0</v>
      </c>
      <c r="AI45" s="112">
        <v>0</v>
      </c>
      <c r="AJ45" s="112">
        <v>0</v>
      </c>
      <c r="AK45" s="112">
        <v>0</v>
      </c>
      <c r="AL45" s="112">
        <v>0</v>
      </c>
      <c r="AM45" s="112">
        <v>0</v>
      </c>
      <c r="AN45" s="112">
        <v>0</v>
      </c>
      <c r="AO45" s="128">
        <v>0</v>
      </c>
      <c r="AP45" s="87">
        <f t="shared" si="5"/>
        <v>0</v>
      </c>
    </row>
    <row r="46" spans="1:42" ht="15" x14ac:dyDescent="0.25">
      <c r="A46" s="55" t="s">
        <v>69</v>
      </c>
      <c r="B46" s="55"/>
      <c r="C46" s="117">
        <f t="shared" ref="C46:C60" si="7">+SUM(H46:AO46)</f>
        <v>1054.44</v>
      </c>
      <c r="D46" s="119">
        <f t="shared" si="1"/>
        <v>603</v>
      </c>
      <c r="E46" s="119">
        <f t="shared" si="2"/>
        <v>149</v>
      </c>
      <c r="F46" s="119">
        <f t="shared" si="3"/>
        <v>184.44</v>
      </c>
      <c r="G46" s="119">
        <f t="shared" si="4"/>
        <v>118</v>
      </c>
      <c r="H46" s="126">
        <v>26</v>
      </c>
      <c r="I46" s="127">
        <v>56</v>
      </c>
      <c r="J46" s="127">
        <v>74</v>
      </c>
      <c r="K46" s="112">
        <v>73</v>
      </c>
      <c r="L46" s="112">
        <v>58</v>
      </c>
      <c r="M46" s="112">
        <v>60</v>
      </c>
      <c r="N46" s="112">
        <v>136</v>
      </c>
      <c r="O46" s="112">
        <v>116</v>
      </c>
      <c r="P46" s="128">
        <v>4</v>
      </c>
      <c r="Q46" s="129">
        <v>30</v>
      </c>
      <c r="R46" s="112">
        <v>40</v>
      </c>
      <c r="S46" s="112">
        <v>20</v>
      </c>
      <c r="T46" s="112">
        <v>15</v>
      </c>
      <c r="U46" s="112">
        <v>32</v>
      </c>
      <c r="V46" s="128">
        <v>12</v>
      </c>
      <c r="W46" s="126">
        <v>32.4</v>
      </c>
      <c r="X46" s="127">
        <v>39.119999999999997</v>
      </c>
      <c r="Y46" s="127">
        <v>39.119999999999997</v>
      </c>
      <c r="Z46" s="127">
        <v>45.3</v>
      </c>
      <c r="AA46" s="130">
        <v>28.5</v>
      </c>
      <c r="AB46" s="112">
        <v>21</v>
      </c>
      <c r="AC46" s="112">
        <v>25</v>
      </c>
      <c r="AD46" s="112">
        <v>38</v>
      </c>
      <c r="AE46" s="112">
        <v>34</v>
      </c>
      <c r="AF46" s="129">
        <v>0</v>
      </c>
      <c r="AG46" s="112">
        <v>0</v>
      </c>
      <c r="AH46" s="112">
        <v>0</v>
      </c>
      <c r="AI46" s="112">
        <v>0</v>
      </c>
      <c r="AJ46" s="112">
        <v>0</v>
      </c>
      <c r="AK46" s="112">
        <v>0</v>
      </c>
      <c r="AL46" s="112">
        <v>0</v>
      </c>
      <c r="AM46" s="112">
        <v>0</v>
      </c>
      <c r="AN46" s="112">
        <v>0</v>
      </c>
      <c r="AO46" s="128">
        <v>0</v>
      </c>
      <c r="AP46" s="87">
        <f t="shared" si="5"/>
        <v>0</v>
      </c>
    </row>
    <row r="47" spans="1:42" ht="15" x14ac:dyDescent="0.25">
      <c r="A47" s="55" t="s">
        <v>70</v>
      </c>
      <c r="B47" s="55"/>
      <c r="C47" s="117">
        <f t="shared" si="7"/>
        <v>1098.44</v>
      </c>
      <c r="D47" s="119">
        <f t="shared" si="1"/>
        <v>603</v>
      </c>
      <c r="E47" s="119">
        <f t="shared" si="2"/>
        <v>149</v>
      </c>
      <c r="F47" s="119">
        <f t="shared" si="3"/>
        <v>184.44</v>
      </c>
      <c r="G47" s="119">
        <f t="shared" si="4"/>
        <v>118</v>
      </c>
      <c r="H47" s="126">
        <v>26</v>
      </c>
      <c r="I47" s="127">
        <v>56</v>
      </c>
      <c r="J47" s="127">
        <v>74</v>
      </c>
      <c r="K47" s="112">
        <v>73</v>
      </c>
      <c r="L47" s="112">
        <v>58</v>
      </c>
      <c r="M47" s="112">
        <v>60</v>
      </c>
      <c r="N47" s="112">
        <v>136</v>
      </c>
      <c r="O47" s="112">
        <v>116</v>
      </c>
      <c r="P47" s="128">
        <v>4</v>
      </c>
      <c r="Q47" s="129">
        <v>30</v>
      </c>
      <c r="R47" s="112">
        <v>40</v>
      </c>
      <c r="S47" s="112">
        <v>20</v>
      </c>
      <c r="T47" s="112">
        <v>15</v>
      </c>
      <c r="U47" s="112">
        <v>32</v>
      </c>
      <c r="V47" s="128">
        <v>12</v>
      </c>
      <c r="W47" s="126">
        <v>32.4</v>
      </c>
      <c r="X47" s="127">
        <v>39.119999999999997</v>
      </c>
      <c r="Y47" s="127">
        <v>39.119999999999997</v>
      </c>
      <c r="Z47" s="127">
        <v>45.3</v>
      </c>
      <c r="AA47" s="130">
        <v>28.5</v>
      </c>
      <c r="AB47" s="112">
        <v>21</v>
      </c>
      <c r="AC47" s="112">
        <v>25</v>
      </c>
      <c r="AD47" s="112">
        <v>38</v>
      </c>
      <c r="AE47" s="112">
        <v>34</v>
      </c>
      <c r="AF47" s="129">
        <v>44</v>
      </c>
      <c r="AG47" s="112">
        <v>0</v>
      </c>
      <c r="AH47" s="112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28">
        <v>0</v>
      </c>
      <c r="AP47" s="87">
        <f t="shared" si="5"/>
        <v>44</v>
      </c>
    </row>
    <row r="48" spans="1:42" ht="15" x14ac:dyDescent="0.25">
      <c r="A48" s="55" t="s">
        <v>71</v>
      </c>
      <c r="B48" s="55"/>
      <c r="C48" s="117">
        <f t="shared" si="7"/>
        <v>1098.44</v>
      </c>
      <c r="D48" s="119">
        <f t="shared" si="1"/>
        <v>603</v>
      </c>
      <c r="E48" s="119">
        <f t="shared" si="2"/>
        <v>149</v>
      </c>
      <c r="F48" s="119">
        <f t="shared" si="3"/>
        <v>184.44</v>
      </c>
      <c r="G48" s="119">
        <f t="shared" si="4"/>
        <v>118</v>
      </c>
      <c r="H48" s="126">
        <v>26</v>
      </c>
      <c r="I48" s="127">
        <v>56</v>
      </c>
      <c r="J48" s="127">
        <v>74</v>
      </c>
      <c r="K48" s="112">
        <v>73</v>
      </c>
      <c r="L48" s="112">
        <v>58</v>
      </c>
      <c r="M48" s="112">
        <v>60</v>
      </c>
      <c r="N48" s="112">
        <v>136</v>
      </c>
      <c r="O48" s="112">
        <v>116</v>
      </c>
      <c r="P48" s="128">
        <v>4</v>
      </c>
      <c r="Q48" s="129">
        <v>30</v>
      </c>
      <c r="R48" s="112">
        <v>40</v>
      </c>
      <c r="S48" s="112">
        <v>20</v>
      </c>
      <c r="T48" s="112">
        <v>15</v>
      </c>
      <c r="U48" s="112">
        <v>32</v>
      </c>
      <c r="V48" s="128">
        <v>12</v>
      </c>
      <c r="W48" s="126">
        <v>32.4</v>
      </c>
      <c r="X48" s="127">
        <v>39.119999999999997</v>
      </c>
      <c r="Y48" s="127">
        <v>39.119999999999997</v>
      </c>
      <c r="Z48" s="127">
        <v>45.3</v>
      </c>
      <c r="AA48" s="130">
        <v>28.5</v>
      </c>
      <c r="AB48" s="112">
        <v>21</v>
      </c>
      <c r="AC48" s="112">
        <v>25</v>
      </c>
      <c r="AD48" s="112">
        <v>38</v>
      </c>
      <c r="AE48" s="112">
        <v>34</v>
      </c>
      <c r="AF48" s="129">
        <v>44</v>
      </c>
      <c r="AG48" s="112">
        <v>0</v>
      </c>
      <c r="AH48" s="112">
        <v>0</v>
      </c>
      <c r="AI48" s="112">
        <v>0</v>
      </c>
      <c r="AJ48" s="112">
        <v>0</v>
      </c>
      <c r="AK48" s="112">
        <v>0</v>
      </c>
      <c r="AL48" s="112">
        <v>0</v>
      </c>
      <c r="AM48" s="112">
        <v>0</v>
      </c>
      <c r="AN48" s="112">
        <v>0</v>
      </c>
      <c r="AO48" s="128">
        <v>0</v>
      </c>
      <c r="AP48" s="87">
        <f t="shared" si="5"/>
        <v>0</v>
      </c>
    </row>
    <row r="49" spans="1:42" ht="15" x14ac:dyDescent="0.25">
      <c r="A49" s="55" t="s">
        <v>72</v>
      </c>
      <c r="B49" s="55"/>
      <c r="C49" s="117">
        <f t="shared" si="7"/>
        <v>1098.44</v>
      </c>
      <c r="D49" s="119">
        <f t="shared" si="1"/>
        <v>603</v>
      </c>
      <c r="E49" s="119">
        <f t="shared" si="2"/>
        <v>149</v>
      </c>
      <c r="F49" s="119">
        <f t="shared" si="3"/>
        <v>184.44</v>
      </c>
      <c r="G49" s="119">
        <f t="shared" si="4"/>
        <v>118</v>
      </c>
      <c r="H49" s="126">
        <v>26</v>
      </c>
      <c r="I49" s="127">
        <v>56</v>
      </c>
      <c r="J49" s="127">
        <v>74</v>
      </c>
      <c r="K49" s="112">
        <v>73</v>
      </c>
      <c r="L49" s="112">
        <v>58</v>
      </c>
      <c r="M49" s="112">
        <v>60</v>
      </c>
      <c r="N49" s="112">
        <v>136</v>
      </c>
      <c r="O49" s="112">
        <v>116</v>
      </c>
      <c r="P49" s="128">
        <v>4</v>
      </c>
      <c r="Q49" s="129">
        <v>30</v>
      </c>
      <c r="R49" s="112">
        <v>40</v>
      </c>
      <c r="S49" s="112">
        <v>20</v>
      </c>
      <c r="T49" s="112">
        <v>15</v>
      </c>
      <c r="U49" s="112">
        <v>32</v>
      </c>
      <c r="V49" s="128">
        <v>12</v>
      </c>
      <c r="W49" s="126">
        <v>32.4</v>
      </c>
      <c r="X49" s="127">
        <v>39.119999999999997</v>
      </c>
      <c r="Y49" s="127">
        <v>39.119999999999997</v>
      </c>
      <c r="Z49" s="127">
        <v>45.3</v>
      </c>
      <c r="AA49" s="130">
        <v>28.5</v>
      </c>
      <c r="AB49" s="112">
        <v>21</v>
      </c>
      <c r="AC49" s="112">
        <v>25</v>
      </c>
      <c r="AD49" s="112">
        <v>38</v>
      </c>
      <c r="AE49" s="112">
        <v>34</v>
      </c>
      <c r="AF49" s="129">
        <v>44</v>
      </c>
      <c r="AG49" s="112">
        <v>0</v>
      </c>
      <c r="AH49" s="112">
        <v>0</v>
      </c>
      <c r="AI49" s="112">
        <v>0</v>
      </c>
      <c r="AJ49" s="112">
        <v>0</v>
      </c>
      <c r="AK49" s="112">
        <v>0</v>
      </c>
      <c r="AL49" s="112">
        <v>0</v>
      </c>
      <c r="AM49" s="112">
        <v>0</v>
      </c>
      <c r="AN49" s="112">
        <v>0</v>
      </c>
      <c r="AO49" s="128">
        <v>0</v>
      </c>
      <c r="AP49" s="87">
        <f t="shared" si="5"/>
        <v>0</v>
      </c>
    </row>
    <row r="50" spans="1:42" ht="15" x14ac:dyDescent="0.25">
      <c r="A50" s="55" t="s">
        <v>73</v>
      </c>
      <c r="B50" s="55"/>
      <c r="C50" s="117">
        <f t="shared" si="7"/>
        <v>1169.44</v>
      </c>
      <c r="D50" s="119">
        <f t="shared" si="1"/>
        <v>603</v>
      </c>
      <c r="E50" s="119">
        <f t="shared" si="2"/>
        <v>149</v>
      </c>
      <c r="F50" s="119">
        <f t="shared" si="3"/>
        <v>184.44</v>
      </c>
      <c r="G50" s="119">
        <f t="shared" si="4"/>
        <v>118</v>
      </c>
      <c r="H50" s="126">
        <v>26</v>
      </c>
      <c r="I50" s="127">
        <v>56</v>
      </c>
      <c r="J50" s="127">
        <v>74</v>
      </c>
      <c r="K50" s="112">
        <v>73</v>
      </c>
      <c r="L50" s="112">
        <v>58</v>
      </c>
      <c r="M50" s="112">
        <v>60</v>
      </c>
      <c r="N50" s="112">
        <v>136</v>
      </c>
      <c r="O50" s="112">
        <v>116</v>
      </c>
      <c r="P50" s="128">
        <v>4</v>
      </c>
      <c r="Q50" s="129">
        <v>30</v>
      </c>
      <c r="R50" s="112">
        <v>40</v>
      </c>
      <c r="S50" s="112">
        <v>20</v>
      </c>
      <c r="T50" s="112">
        <v>15</v>
      </c>
      <c r="U50" s="112">
        <v>32</v>
      </c>
      <c r="V50" s="128">
        <v>12</v>
      </c>
      <c r="W50" s="126">
        <v>32.4</v>
      </c>
      <c r="X50" s="127">
        <v>39.119999999999997</v>
      </c>
      <c r="Y50" s="127">
        <v>39.119999999999997</v>
      </c>
      <c r="Z50" s="127">
        <v>45.3</v>
      </c>
      <c r="AA50" s="130">
        <v>28.5</v>
      </c>
      <c r="AB50" s="112">
        <v>21</v>
      </c>
      <c r="AC50" s="112">
        <v>25</v>
      </c>
      <c r="AD50" s="112">
        <v>38</v>
      </c>
      <c r="AE50" s="112">
        <v>34</v>
      </c>
      <c r="AF50" s="129">
        <v>44</v>
      </c>
      <c r="AG50" s="112">
        <v>35</v>
      </c>
      <c r="AH50" s="112">
        <v>36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28">
        <v>0</v>
      </c>
      <c r="AP50" s="87">
        <f t="shared" si="5"/>
        <v>71</v>
      </c>
    </row>
    <row r="51" spans="1:42" ht="15" x14ac:dyDescent="0.25">
      <c r="A51" s="55" t="s">
        <v>76</v>
      </c>
      <c r="B51" s="55"/>
      <c r="C51" s="117">
        <f t="shared" si="7"/>
        <v>1169.44</v>
      </c>
      <c r="D51" s="119">
        <f t="shared" si="1"/>
        <v>603</v>
      </c>
      <c r="E51" s="119">
        <f t="shared" si="2"/>
        <v>149</v>
      </c>
      <c r="F51" s="119">
        <f t="shared" si="3"/>
        <v>184.44</v>
      </c>
      <c r="G51" s="119">
        <f t="shared" si="4"/>
        <v>118</v>
      </c>
      <c r="H51" s="126">
        <v>26</v>
      </c>
      <c r="I51" s="127">
        <v>56</v>
      </c>
      <c r="J51" s="127">
        <v>74</v>
      </c>
      <c r="K51" s="112">
        <v>73</v>
      </c>
      <c r="L51" s="112">
        <v>58</v>
      </c>
      <c r="M51" s="112">
        <v>60</v>
      </c>
      <c r="N51" s="112">
        <v>136</v>
      </c>
      <c r="O51" s="112">
        <v>116</v>
      </c>
      <c r="P51" s="128">
        <v>4</v>
      </c>
      <c r="Q51" s="129">
        <v>30</v>
      </c>
      <c r="R51" s="112">
        <v>40</v>
      </c>
      <c r="S51" s="112">
        <v>20</v>
      </c>
      <c r="T51" s="112">
        <v>15</v>
      </c>
      <c r="U51" s="112">
        <v>32</v>
      </c>
      <c r="V51" s="128">
        <v>12</v>
      </c>
      <c r="W51" s="126">
        <v>32.4</v>
      </c>
      <c r="X51" s="127">
        <v>39.119999999999997</v>
      </c>
      <c r="Y51" s="127">
        <v>39.119999999999997</v>
      </c>
      <c r="Z51" s="127">
        <v>45.3</v>
      </c>
      <c r="AA51" s="130">
        <v>28.5</v>
      </c>
      <c r="AB51" s="112">
        <v>21</v>
      </c>
      <c r="AC51" s="112">
        <v>25</v>
      </c>
      <c r="AD51" s="112">
        <v>38</v>
      </c>
      <c r="AE51" s="112">
        <v>34</v>
      </c>
      <c r="AF51" s="129">
        <v>44</v>
      </c>
      <c r="AG51" s="112">
        <v>35</v>
      </c>
      <c r="AH51" s="112">
        <v>36</v>
      </c>
      <c r="AI51" s="112">
        <v>0</v>
      </c>
      <c r="AJ51" s="112">
        <v>0</v>
      </c>
      <c r="AK51" s="112">
        <v>0</v>
      </c>
      <c r="AL51" s="112">
        <v>0</v>
      </c>
      <c r="AM51" s="112">
        <v>0</v>
      </c>
      <c r="AN51" s="112">
        <v>0</v>
      </c>
      <c r="AO51" s="128">
        <v>0</v>
      </c>
      <c r="AP51" s="87">
        <f t="shared" si="5"/>
        <v>0</v>
      </c>
    </row>
    <row r="52" spans="1:42" ht="15" x14ac:dyDescent="0.25">
      <c r="A52" s="55" t="s">
        <v>77</v>
      </c>
      <c r="B52" s="55"/>
      <c r="C52" s="117">
        <f t="shared" si="7"/>
        <v>1169.44</v>
      </c>
      <c r="D52" s="119">
        <f t="shared" si="1"/>
        <v>603</v>
      </c>
      <c r="E52" s="119">
        <f t="shared" si="2"/>
        <v>149</v>
      </c>
      <c r="F52" s="119">
        <f t="shared" si="3"/>
        <v>184.44</v>
      </c>
      <c r="G52" s="119">
        <f t="shared" si="4"/>
        <v>118</v>
      </c>
      <c r="H52" s="126">
        <v>26</v>
      </c>
      <c r="I52" s="127">
        <v>56</v>
      </c>
      <c r="J52" s="127">
        <v>74</v>
      </c>
      <c r="K52" s="112">
        <v>73</v>
      </c>
      <c r="L52" s="112">
        <v>58</v>
      </c>
      <c r="M52" s="112">
        <v>60</v>
      </c>
      <c r="N52" s="112">
        <v>136</v>
      </c>
      <c r="O52" s="112">
        <v>116</v>
      </c>
      <c r="P52" s="128">
        <v>4</v>
      </c>
      <c r="Q52" s="129">
        <v>30</v>
      </c>
      <c r="R52" s="112">
        <v>40</v>
      </c>
      <c r="S52" s="112">
        <v>20</v>
      </c>
      <c r="T52" s="112">
        <v>15</v>
      </c>
      <c r="U52" s="112">
        <v>32</v>
      </c>
      <c r="V52" s="128">
        <v>12</v>
      </c>
      <c r="W52" s="126">
        <v>32.4</v>
      </c>
      <c r="X52" s="127">
        <v>39.119999999999997</v>
      </c>
      <c r="Y52" s="127">
        <v>39.119999999999997</v>
      </c>
      <c r="Z52" s="127">
        <v>45.3</v>
      </c>
      <c r="AA52" s="130">
        <v>28.5</v>
      </c>
      <c r="AB52" s="112">
        <v>21</v>
      </c>
      <c r="AC52" s="112">
        <v>25</v>
      </c>
      <c r="AD52" s="112">
        <v>38</v>
      </c>
      <c r="AE52" s="112">
        <v>34</v>
      </c>
      <c r="AF52" s="129">
        <v>44</v>
      </c>
      <c r="AG52" s="112">
        <v>35</v>
      </c>
      <c r="AH52" s="112">
        <v>36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28">
        <v>0</v>
      </c>
      <c r="AP52" s="87">
        <f t="shared" si="5"/>
        <v>0</v>
      </c>
    </row>
    <row r="53" spans="1:42" ht="15" x14ac:dyDescent="0.25">
      <c r="A53" s="55" t="s">
        <v>78</v>
      </c>
      <c r="B53" s="55"/>
      <c r="C53" s="117">
        <f t="shared" si="7"/>
        <v>1169.44</v>
      </c>
      <c r="D53" s="119">
        <f t="shared" si="1"/>
        <v>603</v>
      </c>
      <c r="E53" s="119">
        <f t="shared" si="2"/>
        <v>149</v>
      </c>
      <c r="F53" s="119">
        <f t="shared" si="3"/>
        <v>184.44</v>
      </c>
      <c r="G53" s="119">
        <f t="shared" si="4"/>
        <v>118</v>
      </c>
      <c r="H53" s="126">
        <v>26</v>
      </c>
      <c r="I53" s="127">
        <v>56</v>
      </c>
      <c r="J53" s="127">
        <v>74</v>
      </c>
      <c r="K53" s="112">
        <v>73</v>
      </c>
      <c r="L53" s="112">
        <v>58</v>
      </c>
      <c r="M53" s="112">
        <v>60</v>
      </c>
      <c r="N53" s="112">
        <v>136</v>
      </c>
      <c r="O53" s="112">
        <v>116</v>
      </c>
      <c r="P53" s="128">
        <v>4</v>
      </c>
      <c r="Q53" s="129">
        <v>30</v>
      </c>
      <c r="R53" s="112">
        <v>40</v>
      </c>
      <c r="S53" s="112">
        <v>20</v>
      </c>
      <c r="T53" s="112">
        <v>15</v>
      </c>
      <c r="U53" s="112">
        <v>32</v>
      </c>
      <c r="V53" s="128">
        <v>12</v>
      </c>
      <c r="W53" s="126">
        <v>32.4</v>
      </c>
      <c r="X53" s="127">
        <v>39.119999999999997</v>
      </c>
      <c r="Y53" s="127">
        <v>39.119999999999997</v>
      </c>
      <c r="Z53" s="127">
        <v>45.3</v>
      </c>
      <c r="AA53" s="130">
        <v>28.5</v>
      </c>
      <c r="AB53" s="112">
        <v>21</v>
      </c>
      <c r="AC53" s="112">
        <v>25</v>
      </c>
      <c r="AD53" s="112">
        <v>38</v>
      </c>
      <c r="AE53" s="112">
        <v>34</v>
      </c>
      <c r="AF53" s="129">
        <v>44</v>
      </c>
      <c r="AG53" s="112">
        <v>35</v>
      </c>
      <c r="AH53" s="112">
        <v>36</v>
      </c>
      <c r="AI53" s="112">
        <v>0</v>
      </c>
      <c r="AJ53" s="112">
        <v>0</v>
      </c>
      <c r="AK53" s="112">
        <v>0</v>
      </c>
      <c r="AL53" s="112">
        <v>0</v>
      </c>
      <c r="AM53" s="112">
        <v>0</v>
      </c>
      <c r="AN53" s="112">
        <v>0</v>
      </c>
      <c r="AO53" s="128">
        <v>0</v>
      </c>
      <c r="AP53" s="87">
        <f t="shared" si="5"/>
        <v>0</v>
      </c>
    </row>
    <row r="54" spans="1:42" ht="15" x14ac:dyDescent="0.25">
      <c r="A54" s="55" t="s">
        <v>79</v>
      </c>
      <c r="B54" s="55"/>
      <c r="C54" s="117">
        <f t="shared" si="7"/>
        <v>1169.44</v>
      </c>
      <c r="D54" s="119">
        <f t="shared" si="1"/>
        <v>603</v>
      </c>
      <c r="E54" s="119">
        <f t="shared" si="2"/>
        <v>149</v>
      </c>
      <c r="F54" s="119">
        <f t="shared" si="3"/>
        <v>184.44</v>
      </c>
      <c r="G54" s="119">
        <f t="shared" si="4"/>
        <v>118</v>
      </c>
      <c r="H54" s="126">
        <v>26</v>
      </c>
      <c r="I54" s="127">
        <v>56</v>
      </c>
      <c r="J54" s="127">
        <v>74</v>
      </c>
      <c r="K54" s="112">
        <v>73</v>
      </c>
      <c r="L54" s="112">
        <v>58</v>
      </c>
      <c r="M54" s="112">
        <v>60</v>
      </c>
      <c r="N54" s="112">
        <v>136</v>
      </c>
      <c r="O54" s="112">
        <v>116</v>
      </c>
      <c r="P54" s="128">
        <v>4</v>
      </c>
      <c r="Q54" s="129">
        <v>30</v>
      </c>
      <c r="R54" s="112">
        <v>40</v>
      </c>
      <c r="S54" s="112">
        <v>20</v>
      </c>
      <c r="T54" s="112">
        <v>15</v>
      </c>
      <c r="U54" s="112">
        <v>32</v>
      </c>
      <c r="V54" s="128">
        <v>12</v>
      </c>
      <c r="W54" s="126">
        <v>32.4</v>
      </c>
      <c r="X54" s="127">
        <v>39.119999999999997</v>
      </c>
      <c r="Y54" s="127">
        <v>39.119999999999997</v>
      </c>
      <c r="Z54" s="127">
        <v>45.3</v>
      </c>
      <c r="AA54" s="130">
        <v>28.5</v>
      </c>
      <c r="AB54" s="112">
        <v>21</v>
      </c>
      <c r="AC54" s="112">
        <v>25</v>
      </c>
      <c r="AD54" s="112">
        <v>38</v>
      </c>
      <c r="AE54" s="112">
        <v>34</v>
      </c>
      <c r="AF54" s="129">
        <v>44</v>
      </c>
      <c r="AG54" s="112">
        <v>35</v>
      </c>
      <c r="AH54" s="112">
        <v>36</v>
      </c>
      <c r="AI54" s="112">
        <v>0</v>
      </c>
      <c r="AJ54" s="112">
        <v>0</v>
      </c>
      <c r="AK54" s="112">
        <v>0</v>
      </c>
      <c r="AL54" s="112">
        <v>0</v>
      </c>
      <c r="AM54" s="112">
        <v>0</v>
      </c>
      <c r="AN54" s="112">
        <v>0</v>
      </c>
      <c r="AO54" s="128">
        <v>0</v>
      </c>
      <c r="AP54" s="87">
        <f t="shared" si="5"/>
        <v>0</v>
      </c>
    </row>
    <row r="55" spans="1:42" ht="15" x14ac:dyDescent="0.25">
      <c r="A55" s="55" t="s">
        <v>80</v>
      </c>
      <c r="B55" s="55"/>
      <c r="C55" s="117">
        <f t="shared" si="7"/>
        <v>1169.44</v>
      </c>
      <c r="D55" s="119">
        <f t="shared" si="1"/>
        <v>603</v>
      </c>
      <c r="E55" s="119">
        <f t="shared" si="2"/>
        <v>149</v>
      </c>
      <c r="F55" s="119">
        <f t="shared" si="3"/>
        <v>184.44</v>
      </c>
      <c r="G55" s="119">
        <f t="shared" si="4"/>
        <v>118</v>
      </c>
      <c r="H55" s="126">
        <v>26</v>
      </c>
      <c r="I55" s="127">
        <v>56</v>
      </c>
      <c r="J55" s="127">
        <v>74</v>
      </c>
      <c r="K55" s="112">
        <v>73</v>
      </c>
      <c r="L55" s="112">
        <v>58</v>
      </c>
      <c r="M55" s="112">
        <v>60</v>
      </c>
      <c r="N55" s="112">
        <v>136</v>
      </c>
      <c r="O55" s="112">
        <v>116</v>
      </c>
      <c r="P55" s="128">
        <v>4</v>
      </c>
      <c r="Q55" s="129">
        <v>30</v>
      </c>
      <c r="R55" s="112">
        <v>40</v>
      </c>
      <c r="S55" s="112">
        <v>20</v>
      </c>
      <c r="T55" s="112">
        <v>15</v>
      </c>
      <c r="U55" s="112">
        <v>32</v>
      </c>
      <c r="V55" s="128">
        <v>12</v>
      </c>
      <c r="W55" s="126">
        <v>32.4</v>
      </c>
      <c r="X55" s="127">
        <v>39.119999999999997</v>
      </c>
      <c r="Y55" s="127">
        <v>39.119999999999997</v>
      </c>
      <c r="Z55" s="127">
        <v>45.3</v>
      </c>
      <c r="AA55" s="130">
        <v>28.5</v>
      </c>
      <c r="AB55" s="112">
        <v>21</v>
      </c>
      <c r="AC55" s="112">
        <v>25</v>
      </c>
      <c r="AD55" s="112">
        <v>38</v>
      </c>
      <c r="AE55" s="112">
        <v>34</v>
      </c>
      <c r="AF55" s="129">
        <v>44</v>
      </c>
      <c r="AG55" s="112">
        <v>35</v>
      </c>
      <c r="AH55" s="112">
        <v>36</v>
      </c>
      <c r="AI55" s="112">
        <v>0</v>
      </c>
      <c r="AJ55" s="112">
        <v>0</v>
      </c>
      <c r="AK55" s="112">
        <v>0</v>
      </c>
      <c r="AL55" s="112">
        <v>0</v>
      </c>
      <c r="AM55" s="112">
        <v>0</v>
      </c>
      <c r="AN55" s="112">
        <v>0</v>
      </c>
      <c r="AO55" s="128">
        <v>0</v>
      </c>
      <c r="AP55" s="87">
        <f t="shared" si="5"/>
        <v>0</v>
      </c>
    </row>
    <row r="56" spans="1:42" ht="15" x14ac:dyDescent="0.25">
      <c r="A56" s="55" t="s">
        <v>81</v>
      </c>
      <c r="B56" s="55"/>
      <c r="C56" s="117">
        <f t="shared" si="7"/>
        <v>1169.44</v>
      </c>
      <c r="D56" s="119">
        <f t="shared" si="1"/>
        <v>603</v>
      </c>
      <c r="E56" s="119">
        <f t="shared" si="2"/>
        <v>149</v>
      </c>
      <c r="F56" s="119">
        <f t="shared" si="3"/>
        <v>184.44</v>
      </c>
      <c r="G56" s="119">
        <f t="shared" si="4"/>
        <v>118</v>
      </c>
      <c r="H56" s="126">
        <v>26</v>
      </c>
      <c r="I56" s="127">
        <v>56</v>
      </c>
      <c r="J56" s="127">
        <v>74</v>
      </c>
      <c r="K56" s="112">
        <v>73</v>
      </c>
      <c r="L56" s="112">
        <v>58</v>
      </c>
      <c r="M56" s="112">
        <v>60</v>
      </c>
      <c r="N56" s="112">
        <v>136</v>
      </c>
      <c r="O56" s="112">
        <v>116</v>
      </c>
      <c r="P56" s="128">
        <v>4</v>
      </c>
      <c r="Q56" s="129">
        <v>30</v>
      </c>
      <c r="R56" s="112">
        <v>40</v>
      </c>
      <c r="S56" s="112">
        <v>20</v>
      </c>
      <c r="T56" s="112">
        <v>15</v>
      </c>
      <c r="U56" s="112">
        <v>32</v>
      </c>
      <c r="V56" s="128">
        <v>12</v>
      </c>
      <c r="W56" s="126">
        <v>32.4</v>
      </c>
      <c r="X56" s="127">
        <v>39.119999999999997</v>
      </c>
      <c r="Y56" s="127">
        <v>39.119999999999997</v>
      </c>
      <c r="Z56" s="127">
        <v>45.3</v>
      </c>
      <c r="AA56" s="130">
        <v>28.5</v>
      </c>
      <c r="AB56" s="112">
        <v>21</v>
      </c>
      <c r="AC56" s="112">
        <v>25</v>
      </c>
      <c r="AD56" s="112">
        <v>38</v>
      </c>
      <c r="AE56" s="112">
        <v>34</v>
      </c>
      <c r="AF56" s="129">
        <v>44</v>
      </c>
      <c r="AG56" s="112">
        <v>35</v>
      </c>
      <c r="AH56" s="112">
        <v>36</v>
      </c>
      <c r="AI56" s="112">
        <v>0</v>
      </c>
      <c r="AJ56" s="112">
        <v>0</v>
      </c>
      <c r="AK56" s="112">
        <v>0</v>
      </c>
      <c r="AL56" s="112">
        <v>0</v>
      </c>
      <c r="AM56" s="112">
        <v>0</v>
      </c>
      <c r="AN56" s="112">
        <v>0</v>
      </c>
      <c r="AO56" s="128">
        <v>0</v>
      </c>
      <c r="AP56" s="87">
        <f t="shared" si="5"/>
        <v>0</v>
      </c>
    </row>
    <row r="57" spans="1:42" ht="15" x14ac:dyDescent="0.25">
      <c r="A57" s="55" t="s">
        <v>82</v>
      </c>
      <c r="B57" s="55"/>
      <c r="C57" s="117">
        <f t="shared" si="7"/>
        <v>1169.44</v>
      </c>
      <c r="D57" s="119">
        <f t="shared" si="1"/>
        <v>603</v>
      </c>
      <c r="E57" s="119">
        <f t="shared" si="2"/>
        <v>149</v>
      </c>
      <c r="F57" s="119">
        <f t="shared" si="3"/>
        <v>184.44</v>
      </c>
      <c r="G57" s="119">
        <f t="shared" si="4"/>
        <v>118</v>
      </c>
      <c r="H57" s="126">
        <v>26</v>
      </c>
      <c r="I57" s="127">
        <v>56</v>
      </c>
      <c r="J57" s="127">
        <v>74</v>
      </c>
      <c r="K57" s="112">
        <v>73</v>
      </c>
      <c r="L57" s="112">
        <v>58</v>
      </c>
      <c r="M57" s="112">
        <v>60</v>
      </c>
      <c r="N57" s="112">
        <v>136</v>
      </c>
      <c r="O57" s="112">
        <v>116</v>
      </c>
      <c r="P57" s="128">
        <v>4</v>
      </c>
      <c r="Q57" s="129">
        <v>30</v>
      </c>
      <c r="R57" s="112">
        <v>40</v>
      </c>
      <c r="S57" s="112">
        <v>20</v>
      </c>
      <c r="T57" s="112">
        <v>15</v>
      </c>
      <c r="U57" s="112">
        <v>32</v>
      </c>
      <c r="V57" s="128">
        <v>12</v>
      </c>
      <c r="W57" s="126">
        <v>32.4</v>
      </c>
      <c r="X57" s="127">
        <v>39.119999999999997</v>
      </c>
      <c r="Y57" s="127">
        <v>39.119999999999997</v>
      </c>
      <c r="Z57" s="127">
        <v>45.3</v>
      </c>
      <c r="AA57" s="130">
        <v>28.5</v>
      </c>
      <c r="AB57" s="112">
        <v>21</v>
      </c>
      <c r="AC57" s="112">
        <v>25</v>
      </c>
      <c r="AD57" s="112">
        <v>38</v>
      </c>
      <c r="AE57" s="112">
        <v>34</v>
      </c>
      <c r="AF57" s="129">
        <v>44</v>
      </c>
      <c r="AG57" s="112">
        <v>35</v>
      </c>
      <c r="AH57" s="112">
        <v>36</v>
      </c>
      <c r="AI57" s="112">
        <v>0</v>
      </c>
      <c r="AJ57" s="112">
        <v>0</v>
      </c>
      <c r="AK57" s="112">
        <v>0</v>
      </c>
      <c r="AL57" s="112">
        <v>0</v>
      </c>
      <c r="AM57" s="112">
        <v>0</v>
      </c>
      <c r="AN57" s="112">
        <v>0</v>
      </c>
      <c r="AO57" s="128">
        <v>0</v>
      </c>
      <c r="AP57" s="87">
        <f t="shared" si="5"/>
        <v>0</v>
      </c>
    </row>
    <row r="58" spans="1:42" ht="15" x14ac:dyDescent="0.25">
      <c r="A58" s="55" t="s">
        <v>83</v>
      </c>
      <c r="B58" s="55"/>
      <c r="C58" s="117">
        <f t="shared" si="7"/>
        <v>1169.44</v>
      </c>
      <c r="D58" s="119">
        <f t="shared" si="1"/>
        <v>603</v>
      </c>
      <c r="E58" s="119">
        <f t="shared" si="2"/>
        <v>149</v>
      </c>
      <c r="F58" s="119">
        <f t="shared" si="3"/>
        <v>184.44</v>
      </c>
      <c r="G58" s="119">
        <f t="shared" si="4"/>
        <v>118</v>
      </c>
      <c r="H58" s="126">
        <v>26</v>
      </c>
      <c r="I58" s="127">
        <v>56</v>
      </c>
      <c r="J58" s="127">
        <v>74</v>
      </c>
      <c r="K58" s="112">
        <v>73</v>
      </c>
      <c r="L58" s="112">
        <v>58</v>
      </c>
      <c r="M58" s="112">
        <v>60</v>
      </c>
      <c r="N58" s="112">
        <v>136</v>
      </c>
      <c r="O58" s="112">
        <v>116</v>
      </c>
      <c r="P58" s="128">
        <v>4</v>
      </c>
      <c r="Q58" s="129">
        <v>30</v>
      </c>
      <c r="R58" s="112">
        <v>40</v>
      </c>
      <c r="S58" s="112">
        <v>20</v>
      </c>
      <c r="T58" s="112">
        <v>15</v>
      </c>
      <c r="U58" s="112">
        <v>32</v>
      </c>
      <c r="V58" s="128">
        <v>12</v>
      </c>
      <c r="W58" s="126">
        <v>32.4</v>
      </c>
      <c r="X58" s="127">
        <v>39.119999999999997</v>
      </c>
      <c r="Y58" s="127">
        <v>39.119999999999997</v>
      </c>
      <c r="Z58" s="127">
        <v>45.3</v>
      </c>
      <c r="AA58" s="130">
        <v>28.5</v>
      </c>
      <c r="AB58" s="112">
        <v>21</v>
      </c>
      <c r="AC58" s="112">
        <v>25</v>
      </c>
      <c r="AD58" s="112">
        <v>38</v>
      </c>
      <c r="AE58" s="112">
        <v>34</v>
      </c>
      <c r="AF58" s="129">
        <v>44</v>
      </c>
      <c r="AG58" s="112">
        <v>35</v>
      </c>
      <c r="AH58" s="112">
        <v>36</v>
      </c>
      <c r="AI58" s="112">
        <v>0</v>
      </c>
      <c r="AJ58" s="112">
        <v>0</v>
      </c>
      <c r="AK58" s="112">
        <v>0</v>
      </c>
      <c r="AL58" s="112">
        <v>0</v>
      </c>
      <c r="AM58" s="112">
        <v>0</v>
      </c>
      <c r="AN58" s="112">
        <v>0</v>
      </c>
      <c r="AO58" s="128">
        <v>0</v>
      </c>
      <c r="AP58" s="87">
        <f t="shared" si="5"/>
        <v>0</v>
      </c>
    </row>
    <row r="59" spans="1:42" ht="15" x14ac:dyDescent="0.25">
      <c r="A59" s="55" t="s">
        <v>84</v>
      </c>
      <c r="B59" s="55"/>
      <c r="C59" s="117">
        <f t="shared" si="7"/>
        <v>1169.44</v>
      </c>
      <c r="D59" s="119">
        <f t="shared" si="1"/>
        <v>603</v>
      </c>
      <c r="E59" s="119">
        <f t="shared" si="2"/>
        <v>149</v>
      </c>
      <c r="F59" s="119">
        <f t="shared" si="3"/>
        <v>184.44</v>
      </c>
      <c r="G59" s="119">
        <f t="shared" si="4"/>
        <v>118</v>
      </c>
      <c r="H59" s="126">
        <v>26</v>
      </c>
      <c r="I59" s="127">
        <v>56</v>
      </c>
      <c r="J59" s="127">
        <v>74</v>
      </c>
      <c r="K59" s="112">
        <v>73</v>
      </c>
      <c r="L59" s="112">
        <v>58</v>
      </c>
      <c r="M59" s="112">
        <v>60</v>
      </c>
      <c r="N59" s="112">
        <v>136</v>
      </c>
      <c r="O59" s="112">
        <v>116</v>
      </c>
      <c r="P59" s="128">
        <v>4</v>
      </c>
      <c r="Q59" s="129">
        <v>30</v>
      </c>
      <c r="R59" s="112">
        <v>40</v>
      </c>
      <c r="S59" s="112">
        <v>20</v>
      </c>
      <c r="T59" s="112">
        <v>15</v>
      </c>
      <c r="U59" s="112">
        <v>32</v>
      </c>
      <c r="V59" s="128">
        <v>12</v>
      </c>
      <c r="W59" s="126">
        <v>32.4</v>
      </c>
      <c r="X59" s="127">
        <v>39.119999999999997</v>
      </c>
      <c r="Y59" s="127">
        <v>39.119999999999997</v>
      </c>
      <c r="Z59" s="127">
        <v>45.3</v>
      </c>
      <c r="AA59" s="130">
        <v>28.5</v>
      </c>
      <c r="AB59" s="112">
        <v>21</v>
      </c>
      <c r="AC59" s="112">
        <v>25</v>
      </c>
      <c r="AD59" s="112">
        <v>38</v>
      </c>
      <c r="AE59" s="112">
        <v>34</v>
      </c>
      <c r="AF59" s="129">
        <v>44</v>
      </c>
      <c r="AG59" s="112">
        <v>35</v>
      </c>
      <c r="AH59" s="112">
        <v>36</v>
      </c>
      <c r="AI59" s="112">
        <v>0</v>
      </c>
      <c r="AJ59" s="112">
        <v>0</v>
      </c>
      <c r="AK59" s="112">
        <v>0</v>
      </c>
      <c r="AL59" s="112">
        <v>0</v>
      </c>
      <c r="AM59" s="112">
        <v>0</v>
      </c>
      <c r="AN59" s="112">
        <v>0</v>
      </c>
      <c r="AO59" s="128">
        <v>0</v>
      </c>
      <c r="AP59" s="87">
        <f t="shared" si="5"/>
        <v>0</v>
      </c>
    </row>
    <row r="60" spans="1:42" ht="15" x14ac:dyDescent="0.25">
      <c r="A60" s="55" t="s">
        <v>85</v>
      </c>
      <c r="B60" s="55"/>
      <c r="C60" s="117">
        <f t="shared" si="7"/>
        <v>1169.44</v>
      </c>
      <c r="D60" s="120">
        <f t="shared" si="1"/>
        <v>603</v>
      </c>
      <c r="E60" s="120">
        <f t="shared" si="2"/>
        <v>149</v>
      </c>
      <c r="F60" s="120">
        <f t="shared" si="3"/>
        <v>184.44</v>
      </c>
      <c r="G60" s="120">
        <f t="shared" si="4"/>
        <v>118</v>
      </c>
      <c r="H60" s="131">
        <v>26</v>
      </c>
      <c r="I60" s="132">
        <v>56</v>
      </c>
      <c r="J60" s="132">
        <v>74</v>
      </c>
      <c r="K60" s="133">
        <v>73</v>
      </c>
      <c r="L60" s="133">
        <v>58</v>
      </c>
      <c r="M60" s="133">
        <v>60</v>
      </c>
      <c r="N60" s="133">
        <v>136</v>
      </c>
      <c r="O60" s="133">
        <v>116</v>
      </c>
      <c r="P60" s="134">
        <v>4</v>
      </c>
      <c r="Q60" s="135">
        <v>30</v>
      </c>
      <c r="R60" s="133">
        <v>40</v>
      </c>
      <c r="S60" s="133">
        <v>20</v>
      </c>
      <c r="T60" s="133">
        <v>15</v>
      </c>
      <c r="U60" s="133">
        <v>32</v>
      </c>
      <c r="V60" s="134">
        <v>12</v>
      </c>
      <c r="W60" s="131">
        <v>32.4</v>
      </c>
      <c r="X60" s="132">
        <v>39.119999999999997</v>
      </c>
      <c r="Y60" s="132">
        <v>39.119999999999997</v>
      </c>
      <c r="Z60" s="132">
        <v>45.3</v>
      </c>
      <c r="AA60" s="136">
        <v>28.5</v>
      </c>
      <c r="AB60" s="133">
        <v>21</v>
      </c>
      <c r="AC60" s="133">
        <v>25</v>
      </c>
      <c r="AD60" s="133">
        <v>38</v>
      </c>
      <c r="AE60" s="133">
        <v>34</v>
      </c>
      <c r="AF60" s="135">
        <v>44</v>
      </c>
      <c r="AG60" s="133">
        <v>35</v>
      </c>
      <c r="AH60" s="133">
        <v>36</v>
      </c>
      <c r="AI60" s="133">
        <v>0</v>
      </c>
      <c r="AJ60" s="133">
        <v>0</v>
      </c>
      <c r="AK60" s="133">
        <v>0</v>
      </c>
      <c r="AL60" s="133">
        <v>0</v>
      </c>
      <c r="AM60" s="133">
        <v>0</v>
      </c>
      <c r="AN60" s="133">
        <v>0</v>
      </c>
      <c r="AO60" s="134">
        <v>0</v>
      </c>
      <c r="AP60" s="87">
        <f t="shared" si="5"/>
        <v>0</v>
      </c>
    </row>
  </sheetData>
  <mergeCells count="10">
    <mergeCell ref="AF3:AO3"/>
    <mergeCell ref="AF4:AO4"/>
    <mergeCell ref="H3:P3"/>
    <mergeCell ref="Q3:V3"/>
    <mergeCell ref="W3:AA3"/>
    <mergeCell ref="AB3:AE3"/>
    <mergeCell ref="H4:P4"/>
    <mergeCell ref="Q4:V4"/>
    <mergeCell ref="W4:AA4"/>
    <mergeCell ref="AB4:AE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7"/>
  <sheetViews>
    <sheetView tabSelected="1" zoomScale="85" zoomScaleNormal="85" workbookViewId="0">
      <selection activeCell="M28" sqref="M28"/>
    </sheetView>
  </sheetViews>
  <sheetFormatPr defaultRowHeight="14.25" x14ac:dyDescent="0.2"/>
  <cols>
    <col min="2" max="2" width="7.25" customWidth="1"/>
    <col min="3" max="3" width="9.5" customWidth="1"/>
    <col min="4" max="4" width="9.625" customWidth="1"/>
    <col min="6" max="8" width="9" customWidth="1"/>
  </cols>
  <sheetData>
    <row r="1" spans="1:28" x14ac:dyDescent="0.2">
      <c r="A1" s="7" t="s">
        <v>131</v>
      </c>
    </row>
    <row r="2" spans="1:28" ht="15" x14ac:dyDescent="0.25">
      <c r="A2" s="7"/>
      <c r="C2" s="6" t="s">
        <v>119</v>
      </c>
      <c r="R2" s="5" t="s">
        <v>133</v>
      </c>
      <c r="S2">
        <v>0.37</v>
      </c>
    </row>
    <row r="3" spans="1:28" ht="16.5" x14ac:dyDescent="0.3">
      <c r="A3" s="7"/>
      <c r="C3" s="6" t="s">
        <v>130</v>
      </c>
    </row>
    <row r="4" spans="1:28" x14ac:dyDescent="0.2">
      <c r="B4" s="177" t="s">
        <v>101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9"/>
      <c r="S4" s="12"/>
      <c r="T4" s="176" t="s">
        <v>102</v>
      </c>
      <c r="U4" s="176"/>
      <c r="V4" s="176"/>
      <c r="W4" s="176"/>
      <c r="X4" s="176"/>
      <c r="Y4" s="176"/>
      <c r="Z4" s="176"/>
    </row>
    <row r="5" spans="1:28" s="52" customFormat="1" ht="42.75" x14ac:dyDescent="0.2">
      <c r="A5" s="17" t="s">
        <v>100</v>
      </c>
      <c r="B5" s="49" t="s">
        <v>6</v>
      </c>
      <c r="C5" s="49" t="s">
        <v>114</v>
      </c>
      <c r="D5" s="49" t="s">
        <v>129</v>
      </c>
      <c r="E5" s="50" t="s">
        <v>90</v>
      </c>
      <c r="F5" s="49" t="s">
        <v>88</v>
      </c>
      <c r="G5" s="50" t="s">
        <v>87</v>
      </c>
      <c r="H5" s="50" t="s">
        <v>89</v>
      </c>
      <c r="I5" s="49" t="s">
        <v>86</v>
      </c>
      <c r="J5" s="50" t="s">
        <v>91</v>
      </c>
      <c r="K5" s="51" t="s">
        <v>115</v>
      </c>
      <c r="L5" s="51" t="s">
        <v>116</v>
      </c>
      <c r="M5" s="51" t="s">
        <v>117</v>
      </c>
      <c r="N5" s="51" t="s">
        <v>118</v>
      </c>
      <c r="O5" s="51" t="s">
        <v>126</v>
      </c>
      <c r="P5" s="50" t="s">
        <v>103</v>
      </c>
      <c r="Q5" s="50" t="s">
        <v>127</v>
      </c>
      <c r="R5" s="50" t="s">
        <v>128</v>
      </c>
      <c r="S5" s="50" t="s">
        <v>132</v>
      </c>
      <c r="T5" s="49" t="s">
        <v>6</v>
      </c>
      <c r="U5" s="49" t="s">
        <v>86</v>
      </c>
      <c r="V5" s="49" t="s">
        <v>88</v>
      </c>
      <c r="W5" s="50" t="s">
        <v>87</v>
      </c>
      <c r="X5" s="50" t="s">
        <v>89</v>
      </c>
      <c r="Y5" s="50" t="s">
        <v>90</v>
      </c>
      <c r="Z5" s="50" t="s">
        <v>91</v>
      </c>
    </row>
    <row r="6" spans="1:28" x14ac:dyDescent="0.2">
      <c r="A6" s="145" t="s">
        <v>104</v>
      </c>
      <c r="B6" s="11"/>
      <c r="C6" s="11" t="s">
        <v>105</v>
      </c>
      <c r="D6" s="11" t="s">
        <v>106</v>
      </c>
      <c r="E6" s="11" t="s">
        <v>107</v>
      </c>
      <c r="F6" s="11"/>
      <c r="G6" s="11"/>
      <c r="H6" s="11"/>
      <c r="I6" s="11" t="s">
        <v>108</v>
      </c>
      <c r="J6" s="11" t="s">
        <v>109</v>
      </c>
      <c r="K6" s="11" t="s">
        <v>110</v>
      </c>
      <c r="L6" s="11" t="s">
        <v>111</v>
      </c>
      <c r="M6" s="11" t="s">
        <v>112</v>
      </c>
      <c r="N6" s="11" t="s">
        <v>113</v>
      </c>
      <c r="O6" s="11" t="s"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8" ht="15" x14ac:dyDescent="0.25">
      <c r="A7" s="146" t="s">
        <v>12</v>
      </c>
      <c r="B7" s="144">
        <v>6374.8903949221603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7">
        <f t="shared" ref="S7:S37" si="0">$S$2*$B$7</f>
        <v>2358.7094461211991</v>
      </c>
      <c r="T7" s="48"/>
      <c r="U7" s="48"/>
      <c r="V7" s="48"/>
      <c r="W7" s="48"/>
      <c r="X7" s="48"/>
      <c r="Y7" s="48"/>
      <c r="Z7" s="48"/>
      <c r="AA7" s="48"/>
      <c r="AB7" s="48"/>
    </row>
    <row r="8" spans="1:28" ht="15" x14ac:dyDescent="0.25">
      <c r="A8" s="146" t="s">
        <v>13</v>
      </c>
      <c r="B8" s="144">
        <v>5431.4139097729403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7">
        <f t="shared" si="0"/>
        <v>2358.7094461211991</v>
      </c>
      <c r="T8" s="48"/>
      <c r="U8" s="48"/>
      <c r="V8" s="48"/>
      <c r="W8" s="48"/>
      <c r="X8" s="48"/>
      <c r="Y8" s="48"/>
      <c r="Z8" s="48"/>
      <c r="AA8" s="48"/>
      <c r="AB8" s="48"/>
    </row>
    <row r="9" spans="1:28" ht="15" x14ac:dyDescent="0.25">
      <c r="A9" s="146" t="s">
        <v>14</v>
      </c>
      <c r="B9" s="144">
        <v>5964.5732943409303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7">
        <f t="shared" si="0"/>
        <v>2358.7094461211991</v>
      </c>
      <c r="T9" s="48"/>
      <c r="U9" s="48"/>
      <c r="V9" s="48"/>
      <c r="W9" s="48"/>
      <c r="X9" s="48"/>
      <c r="Y9" s="48"/>
      <c r="Z9" s="48"/>
      <c r="AA9" s="48"/>
      <c r="AB9" s="48"/>
    </row>
    <row r="10" spans="1:28" ht="15" x14ac:dyDescent="0.25">
      <c r="A10" s="146" t="s">
        <v>15</v>
      </c>
      <c r="B10" s="144">
        <v>5754.2530316192497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7">
        <f t="shared" si="0"/>
        <v>2358.7094461211991</v>
      </c>
      <c r="T10" s="48"/>
      <c r="U10" s="48"/>
      <c r="V10" s="48"/>
      <c r="W10" s="48"/>
      <c r="X10" s="48"/>
      <c r="Y10" s="48"/>
      <c r="Z10" s="48"/>
      <c r="AA10" s="48"/>
      <c r="AB10" s="48"/>
    </row>
    <row r="11" spans="1:28" ht="15" x14ac:dyDescent="0.25">
      <c r="A11" s="146" t="s">
        <v>16</v>
      </c>
      <c r="B11" s="144">
        <v>5536.8620359220604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7">
        <f t="shared" si="0"/>
        <v>2358.7094461211991</v>
      </c>
      <c r="T11" s="48"/>
      <c r="U11" s="48"/>
      <c r="V11" s="48"/>
      <c r="W11" s="48"/>
      <c r="X11" s="48"/>
      <c r="Y11" s="48"/>
      <c r="Z11" s="48"/>
      <c r="AA11" s="48"/>
      <c r="AB11" s="48"/>
    </row>
    <row r="12" spans="1:28" ht="15" x14ac:dyDescent="0.25">
      <c r="A12" s="146" t="s">
        <v>17</v>
      </c>
      <c r="B12" s="144">
        <v>5725.0760092215496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7">
        <f t="shared" si="0"/>
        <v>2358.7094461211991</v>
      </c>
      <c r="T12" s="48"/>
      <c r="U12" s="48"/>
      <c r="V12" s="48"/>
      <c r="W12" s="48"/>
      <c r="X12" s="48"/>
      <c r="Y12" s="48"/>
      <c r="Z12" s="48"/>
      <c r="AA12" s="48"/>
      <c r="AB12" s="48"/>
    </row>
    <row r="13" spans="1:28" ht="15" x14ac:dyDescent="0.25">
      <c r="A13" s="146" t="s">
        <v>18</v>
      </c>
      <c r="B13" s="144">
        <v>5327.36425061301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7">
        <f t="shared" si="0"/>
        <v>2358.7094461211991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8" ht="15" x14ac:dyDescent="0.25">
      <c r="A14" s="146" t="s">
        <v>19</v>
      </c>
      <c r="B14" s="144">
        <v>5749.2655113103801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7">
        <f t="shared" si="0"/>
        <v>2358.7094461211991</v>
      </c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15" x14ac:dyDescent="0.25">
      <c r="A15" s="146" t="s">
        <v>20</v>
      </c>
      <c r="B15" s="144">
        <v>5988.4070458937804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7">
        <f t="shared" si="0"/>
        <v>2358.7094461211991</v>
      </c>
      <c r="T15" s="48"/>
      <c r="U15" s="48"/>
      <c r="V15" s="48"/>
      <c r="W15" s="48"/>
      <c r="X15" s="48"/>
      <c r="Y15" s="48"/>
      <c r="Z15" s="48"/>
      <c r="AA15" s="48"/>
      <c r="AB15" s="48"/>
    </row>
    <row r="16" spans="1:28" ht="15" x14ac:dyDescent="0.25">
      <c r="A16" s="146" t="s">
        <v>21</v>
      </c>
      <c r="B16" s="144">
        <v>5289.1409859898204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7">
        <f t="shared" si="0"/>
        <v>2358.7094461211991</v>
      </c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15" x14ac:dyDescent="0.25">
      <c r="A17" s="146" t="s">
        <v>22</v>
      </c>
      <c r="B17" s="144">
        <v>5594.4370928947301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7">
        <f t="shared" si="0"/>
        <v>2358.7094461211991</v>
      </c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15" x14ac:dyDescent="0.25">
      <c r="A18" s="146" t="s">
        <v>23</v>
      </c>
      <c r="B18" s="144">
        <v>6311.7785352461096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7">
        <f t="shared" si="0"/>
        <v>2358.7094461211991</v>
      </c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15" x14ac:dyDescent="0.25">
      <c r="A19" s="146" t="s">
        <v>24</v>
      </c>
      <c r="B19" s="144">
        <v>6564.3211145749501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7">
        <f t="shared" si="0"/>
        <v>2358.7094461211991</v>
      </c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15" x14ac:dyDescent="0.25">
      <c r="A20" s="146" t="s">
        <v>25</v>
      </c>
      <c r="B20" s="144">
        <v>6289.3752588584002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7">
        <f t="shared" si="0"/>
        <v>2358.7094461211991</v>
      </c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5" x14ac:dyDescent="0.25">
      <c r="A21" s="146" t="s">
        <v>26</v>
      </c>
      <c r="B21" s="144">
        <v>6421.86849991294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7">
        <f t="shared" si="0"/>
        <v>2358.7094461211991</v>
      </c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15" x14ac:dyDescent="0.25">
      <c r="A22" s="146" t="s">
        <v>27</v>
      </c>
      <c r="B22" s="144">
        <v>6448.1982335223602</v>
      </c>
      <c r="C22" s="48">
        <v>51</v>
      </c>
      <c r="D22" s="48">
        <v>32</v>
      </c>
      <c r="E22" s="48">
        <v>28</v>
      </c>
      <c r="F22" s="48"/>
      <c r="G22" s="48"/>
      <c r="H22" s="48"/>
      <c r="I22" s="48">
        <v>4623</v>
      </c>
      <c r="J22" s="48">
        <v>858</v>
      </c>
      <c r="K22" s="48">
        <v>671</v>
      </c>
      <c r="L22" s="48">
        <v>14</v>
      </c>
      <c r="M22" s="48">
        <v>28</v>
      </c>
      <c r="N22" s="48">
        <v>4</v>
      </c>
      <c r="O22" s="48">
        <v>26</v>
      </c>
      <c r="P22" s="48"/>
      <c r="Q22" s="48">
        <f t="shared" ref="Q22:Q37" si="1">+SUM(C22:O22)</f>
        <v>6335</v>
      </c>
      <c r="R22" s="47">
        <f t="shared" ref="R22:R37" si="2">+B22-Q22</f>
        <v>113.19823352236017</v>
      </c>
      <c r="S22" s="47">
        <f t="shared" si="0"/>
        <v>2358.7094461211991</v>
      </c>
      <c r="T22" s="48"/>
      <c r="U22" s="48"/>
      <c r="V22" s="48"/>
      <c r="W22" s="48"/>
      <c r="X22" s="48"/>
      <c r="Y22" s="48"/>
      <c r="Z22" s="48"/>
      <c r="AA22" s="48"/>
      <c r="AB22" s="48"/>
    </row>
    <row r="23" spans="1:28" ht="15" x14ac:dyDescent="0.25">
      <c r="A23" s="146" t="s">
        <v>28</v>
      </c>
      <c r="B23" s="144">
        <v>6504.6605356432601</v>
      </c>
      <c r="C23" s="48">
        <v>57</v>
      </c>
      <c r="D23" s="48">
        <v>22</v>
      </c>
      <c r="E23" s="48">
        <v>19</v>
      </c>
      <c r="F23" s="48"/>
      <c r="G23" s="48"/>
      <c r="H23" s="48"/>
      <c r="I23" s="48">
        <v>4662</v>
      </c>
      <c r="J23" s="48">
        <v>809</v>
      </c>
      <c r="K23" s="48">
        <v>747</v>
      </c>
      <c r="L23" s="48">
        <v>13</v>
      </c>
      <c r="M23" s="48">
        <v>26</v>
      </c>
      <c r="N23" s="48">
        <v>3</v>
      </c>
      <c r="O23" s="48">
        <v>24</v>
      </c>
      <c r="P23" s="48"/>
      <c r="Q23" s="48">
        <f t="shared" si="1"/>
        <v>6382</v>
      </c>
      <c r="R23" s="47">
        <f t="shared" si="2"/>
        <v>122.66053564326012</v>
      </c>
      <c r="S23" s="47">
        <f t="shared" si="0"/>
        <v>2358.7094461211991</v>
      </c>
      <c r="T23" s="48"/>
      <c r="U23" s="48"/>
      <c r="V23" s="48"/>
      <c r="W23" s="48"/>
      <c r="X23" s="48"/>
      <c r="Y23" s="48"/>
      <c r="Z23" s="48"/>
      <c r="AA23" s="48"/>
      <c r="AB23" s="48"/>
    </row>
    <row r="24" spans="1:28" ht="15" x14ac:dyDescent="0.25">
      <c r="A24" s="146" t="s">
        <v>29</v>
      </c>
      <c r="B24" s="144">
        <v>6725.7470249878097</v>
      </c>
      <c r="C24" s="48">
        <v>46</v>
      </c>
      <c r="D24" s="48">
        <v>19</v>
      </c>
      <c r="E24" s="48">
        <v>57</v>
      </c>
      <c r="F24" s="48"/>
      <c r="G24" s="48"/>
      <c r="H24" s="48"/>
      <c r="I24" s="48">
        <v>4907</v>
      </c>
      <c r="J24" s="48">
        <v>809</v>
      </c>
      <c r="K24" s="48">
        <v>727</v>
      </c>
      <c r="L24" s="48">
        <v>12</v>
      </c>
      <c r="M24" s="48">
        <v>24</v>
      </c>
      <c r="N24" s="48">
        <v>3</v>
      </c>
      <c r="O24" s="48">
        <v>27</v>
      </c>
      <c r="P24" s="48"/>
      <c r="Q24" s="48">
        <f t="shared" si="1"/>
        <v>6631</v>
      </c>
      <c r="R24" s="47">
        <f t="shared" si="2"/>
        <v>94.747024987809709</v>
      </c>
      <c r="S24" s="47">
        <f t="shared" si="0"/>
        <v>2358.7094461211991</v>
      </c>
      <c r="T24" s="48"/>
      <c r="U24" s="48"/>
      <c r="V24" s="48"/>
      <c r="W24" s="48"/>
      <c r="X24" s="48"/>
      <c r="Y24" s="48"/>
      <c r="Z24" s="48"/>
      <c r="AA24" s="48"/>
      <c r="AB24" s="48"/>
    </row>
    <row r="25" spans="1:28" ht="15" x14ac:dyDescent="0.25">
      <c r="A25" s="146" t="s">
        <v>30</v>
      </c>
      <c r="B25" s="144">
        <v>6498.6806460415801</v>
      </c>
      <c r="C25" s="48">
        <v>43</v>
      </c>
      <c r="D25" s="48">
        <v>20</v>
      </c>
      <c r="E25" s="48">
        <v>13</v>
      </c>
      <c r="F25" s="48"/>
      <c r="G25" s="48"/>
      <c r="H25" s="48"/>
      <c r="I25" s="48">
        <v>4798</v>
      </c>
      <c r="J25" s="48">
        <v>826</v>
      </c>
      <c r="K25" s="48">
        <v>683</v>
      </c>
      <c r="L25" s="48">
        <v>11</v>
      </c>
      <c r="M25" s="48">
        <v>24</v>
      </c>
      <c r="N25" s="48">
        <v>3</v>
      </c>
      <c r="O25" s="48">
        <v>24</v>
      </c>
      <c r="P25" s="48"/>
      <c r="Q25" s="48">
        <f t="shared" si="1"/>
        <v>6445</v>
      </c>
      <c r="R25" s="47">
        <f t="shared" si="2"/>
        <v>53.680646041580076</v>
      </c>
      <c r="S25" s="47">
        <f t="shared" si="0"/>
        <v>2358.7094461211991</v>
      </c>
      <c r="T25" s="48"/>
      <c r="U25" s="48"/>
      <c r="V25" s="48"/>
      <c r="W25" s="48"/>
      <c r="X25" s="48"/>
      <c r="Y25" s="48"/>
      <c r="Z25" s="48"/>
      <c r="AA25" s="48"/>
      <c r="AB25" s="48"/>
    </row>
    <row r="26" spans="1:28" ht="15" x14ac:dyDescent="0.25">
      <c r="A26" s="146" t="s">
        <v>31</v>
      </c>
      <c r="B26" s="144">
        <v>6222.8668852839</v>
      </c>
      <c r="C26" s="48">
        <v>53</v>
      </c>
      <c r="D26" s="48">
        <v>22</v>
      </c>
      <c r="E26" s="48">
        <v>13</v>
      </c>
      <c r="F26" s="48"/>
      <c r="G26" s="48"/>
      <c r="H26" s="48"/>
      <c r="I26" s="48">
        <v>4573</v>
      </c>
      <c r="J26" s="48">
        <v>701</v>
      </c>
      <c r="K26" s="48">
        <v>730</v>
      </c>
      <c r="L26" s="48">
        <v>10</v>
      </c>
      <c r="M26" s="48">
        <v>23</v>
      </c>
      <c r="N26" s="48">
        <v>2</v>
      </c>
      <c r="O26" s="48">
        <v>21</v>
      </c>
      <c r="P26" s="48"/>
      <c r="Q26" s="48">
        <f t="shared" si="1"/>
        <v>6148</v>
      </c>
      <c r="R26" s="47">
        <f t="shared" si="2"/>
        <v>74.866885283900046</v>
      </c>
      <c r="S26" s="47">
        <f t="shared" si="0"/>
        <v>2358.7094461211991</v>
      </c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5" x14ac:dyDescent="0.25">
      <c r="A27" s="146" t="s">
        <v>32</v>
      </c>
      <c r="B27" s="144">
        <v>6356.2439272032698</v>
      </c>
      <c r="C27" s="48">
        <v>42</v>
      </c>
      <c r="D27" s="48">
        <v>23</v>
      </c>
      <c r="E27" s="48">
        <v>6</v>
      </c>
      <c r="F27" s="48"/>
      <c r="G27" s="48"/>
      <c r="H27" s="48"/>
      <c r="I27" s="48">
        <v>4775</v>
      </c>
      <c r="J27" s="48">
        <v>756</v>
      </c>
      <c r="K27" s="48">
        <v>591</v>
      </c>
      <c r="L27" s="48">
        <v>10</v>
      </c>
      <c r="M27" s="48">
        <v>24</v>
      </c>
      <c r="N27" s="48">
        <v>2</v>
      </c>
      <c r="O27" s="48">
        <v>22</v>
      </c>
      <c r="P27" s="48"/>
      <c r="Q27" s="48">
        <f t="shared" si="1"/>
        <v>6251</v>
      </c>
      <c r="R27" s="47">
        <f t="shared" si="2"/>
        <v>105.24392720326978</v>
      </c>
      <c r="S27" s="47">
        <f t="shared" si="0"/>
        <v>2358.7094461211991</v>
      </c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5" x14ac:dyDescent="0.25">
      <c r="A28" s="146" t="s">
        <v>33</v>
      </c>
      <c r="B28" s="144">
        <v>6376.10070819255</v>
      </c>
      <c r="C28" s="48">
        <v>42</v>
      </c>
      <c r="D28" s="48">
        <v>21</v>
      </c>
      <c r="E28" s="48">
        <v>11</v>
      </c>
      <c r="F28" s="48"/>
      <c r="G28" s="48"/>
      <c r="H28" s="48"/>
      <c r="I28" s="48">
        <v>4676</v>
      </c>
      <c r="J28" s="48">
        <v>722</v>
      </c>
      <c r="K28" s="48">
        <v>747</v>
      </c>
      <c r="L28" s="48">
        <v>9</v>
      </c>
      <c r="M28" s="48">
        <v>17</v>
      </c>
      <c r="N28" s="48">
        <v>2</v>
      </c>
      <c r="O28" s="48">
        <v>20</v>
      </c>
      <c r="P28" s="48"/>
      <c r="Q28" s="48">
        <f t="shared" si="1"/>
        <v>6267</v>
      </c>
      <c r="R28" s="47">
        <f t="shared" si="2"/>
        <v>109.10070819254997</v>
      </c>
      <c r="S28" s="47">
        <f t="shared" si="0"/>
        <v>2358.7094461211991</v>
      </c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5" x14ac:dyDescent="0.25">
      <c r="A29" s="146" t="s">
        <v>34</v>
      </c>
      <c r="B29" s="144">
        <v>6066.8780471714899</v>
      </c>
      <c r="C29" s="48">
        <v>44</v>
      </c>
      <c r="D29" s="48">
        <v>20</v>
      </c>
      <c r="E29" s="48">
        <v>9</v>
      </c>
      <c r="F29" s="48"/>
      <c r="G29" s="48"/>
      <c r="H29" s="48"/>
      <c r="I29" s="48">
        <v>4548</v>
      </c>
      <c r="J29" s="48">
        <v>671</v>
      </c>
      <c r="K29" s="48">
        <v>636</v>
      </c>
      <c r="L29" s="48">
        <v>7</v>
      </c>
      <c r="M29" s="48">
        <v>17</v>
      </c>
      <c r="N29" s="48">
        <v>2</v>
      </c>
      <c r="O29" s="48">
        <v>19</v>
      </c>
      <c r="P29" s="48"/>
      <c r="Q29" s="48">
        <f t="shared" si="1"/>
        <v>5973</v>
      </c>
      <c r="R29" s="47">
        <f t="shared" si="2"/>
        <v>93.878047171489925</v>
      </c>
      <c r="S29" s="47">
        <f t="shared" si="0"/>
        <v>2358.7094461211991</v>
      </c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5" x14ac:dyDescent="0.25">
      <c r="A30" s="146" t="s">
        <v>35</v>
      </c>
      <c r="B30" s="144">
        <v>5785.8845618101104</v>
      </c>
      <c r="C30" s="48">
        <v>37</v>
      </c>
      <c r="D30" s="48">
        <v>19</v>
      </c>
      <c r="E30" s="48">
        <v>5</v>
      </c>
      <c r="F30" s="48"/>
      <c r="G30" s="48"/>
      <c r="H30" s="48"/>
      <c r="I30" s="48">
        <v>4362</v>
      </c>
      <c r="J30" s="48">
        <v>650</v>
      </c>
      <c r="K30" s="48">
        <v>553</v>
      </c>
      <c r="L30" s="48">
        <v>3</v>
      </c>
      <c r="M30" s="48">
        <v>16</v>
      </c>
      <c r="N30" s="48">
        <v>1</v>
      </c>
      <c r="O30" s="48">
        <v>19</v>
      </c>
      <c r="P30" s="48"/>
      <c r="Q30" s="48">
        <f t="shared" si="1"/>
        <v>5665</v>
      </c>
      <c r="R30" s="47">
        <f t="shared" si="2"/>
        <v>120.88456181011043</v>
      </c>
      <c r="S30" s="47">
        <f t="shared" si="0"/>
        <v>2358.7094461211991</v>
      </c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5" x14ac:dyDescent="0.25">
      <c r="A31" s="146" t="s">
        <v>36</v>
      </c>
      <c r="B31" s="144">
        <v>4460.0768441487799</v>
      </c>
      <c r="C31" s="48">
        <v>40</v>
      </c>
      <c r="D31" s="48">
        <v>7</v>
      </c>
      <c r="E31" s="48">
        <v>10</v>
      </c>
      <c r="F31" s="48"/>
      <c r="G31" s="48"/>
      <c r="H31" s="48"/>
      <c r="I31" s="48">
        <v>3531</v>
      </c>
      <c r="J31" s="48">
        <v>585</v>
      </c>
      <c r="K31" s="48">
        <v>143</v>
      </c>
      <c r="L31" s="48">
        <v>1</v>
      </c>
      <c r="M31" s="48">
        <v>15</v>
      </c>
      <c r="N31" s="48">
        <v>1</v>
      </c>
      <c r="O31" s="48">
        <v>18</v>
      </c>
      <c r="P31" s="48"/>
      <c r="Q31" s="48">
        <f t="shared" si="1"/>
        <v>4351</v>
      </c>
      <c r="R31" s="47">
        <f t="shared" si="2"/>
        <v>109.07684414877986</v>
      </c>
      <c r="S31" s="47">
        <f t="shared" si="0"/>
        <v>2358.7094461211991</v>
      </c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5" x14ac:dyDescent="0.25">
      <c r="A32" s="146" t="s">
        <v>37</v>
      </c>
      <c r="B32" s="144">
        <v>4573.4821168794297</v>
      </c>
      <c r="C32" s="48">
        <v>37</v>
      </c>
      <c r="D32" s="48">
        <v>7</v>
      </c>
      <c r="E32" s="48">
        <v>9</v>
      </c>
      <c r="F32" s="48"/>
      <c r="G32" s="48"/>
      <c r="H32" s="48"/>
      <c r="I32" s="48">
        <v>3791</v>
      </c>
      <c r="J32" s="48">
        <v>566</v>
      </c>
      <c r="K32" s="48">
        <v>0</v>
      </c>
      <c r="L32" s="48">
        <v>1</v>
      </c>
      <c r="M32" s="48">
        <v>15</v>
      </c>
      <c r="N32" s="48">
        <v>1</v>
      </c>
      <c r="O32" s="48">
        <v>18</v>
      </c>
      <c r="P32" s="48"/>
      <c r="Q32" s="48">
        <f t="shared" si="1"/>
        <v>4445</v>
      </c>
      <c r="R32" s="47">
        <f t="shared" si="2"/>
        <v>128.48211687942967</v>
      </c>
      <c r="S32" s="47">
        <f t="shared" si="0"/>
        <v>2358.7094461211991</v>
      </c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" x14ac:dyDescent="0.25">
      <c r="A33" s="146" t="s">
        <v>38</v>
      </c>
      <c r="B33" s="144">
        <v>4942.3316672327901</v>
      </c>
      <c r="C33" s="48">
        <v>39</v>
      </c>
      <c r="D33" s="48">
        <v>10</v>
      </c>
      <c r="E33" s="48">
        <v>7</v>
      </c>
      <c r="F33" s="48"/>
      <c r="G33" s="48"/>
      <c r="H33" s="48"/>
      <c r="I33" s="48">
        <v>4149</v>
      </c>
      <c r="J33" s="48">
        <v>577</v>
      </c>
      <c r="K33" s="48">
        <v>0</v>
      </c>
      <c r="L33" s="48">
        <v>1</v>
      </c>
      <c r="M33" s="48">
        <v>16</v>
      </c>
      <c r="N33" s="48">
        <v>1</v>
      </c>
      <c r="O33" s="48">
        <v>17</v>
      </c>
      <c r="P33" s="48"/>
      <c r="Q33" s="48">
        <f t="shared" si="1"/>
        <v>4817</v>
      </c>
      <c r="R33" s="47">
        <f t="shared" si="2"/>
        <v>125.3316672327901</v>
      </c>
      <c r="S33" s="47">
        <f t="shared" si="0"/>
        <v>2358.7094461211991</v>
      </c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" x14ac:dyDescent="0.25">
      <c r="A34" s="146" t="s">
        <v>39</v>
      </c>
      <c r="B34" s="144">
        <v>4929.9359059769004</v>
      </c>
      <c r="C34" s="48">
        <v>42</v>
      </c>
      <c r="D34" s="48">
        <v>13</v>
      </c>
      <c r="E34" s="48">
        <v>11</v>
      </c>
      <c r="F34" s="48"/>
      <c r="G34" s="48"/>
      <c r="H34" s="48"/>
      <c r="I34" s="48">
        <v>4073</v>
      </c>
      <c r="J34" s="48">
        <v>611</v>
      </c>
      <c r="K34" s="48">
        <v>2</v>
      </c>
      <c r="L34" s="48">
        <v>2</v>
      </c>
      <c r="M34" s="48">
        <v>16</v>
      </c>
      <c r="N34" s="48">
        <v>1</v>
      </c>
      <c r="O34" s="48">
        <v>17</v>
      </c>
      <c r="P34" s="48"/>
      <c r="Q34" s="48">
        <f t="shared" si="1"/>
        <v>4788</v>
      </c>
      <c r="R34" s="47">
        <f t="shared" si="2"/>
        <v>141.93590597690036</v>
      </c>
      <c r="S34" s="47">
        <f t="shared" si="0"/>
        <v>2358.7094461211991</v>
      </c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" x14ac:dyDescent="0.25">
      <c r="A35" s="146" t="s">
        <v>40</v>
      </c>
      <c r="B35" s="144">
        <v>4816.2349767169599</v>
      </c>
      <c r="C35" s="48">
        <v>40</v>
      </c>
      <c r="D35" s="48">
        <v>13</v>
      </c>
      <c r="E35" s="48">
        <v>10</v>
      </c>
      <c r="F35" s="48"/>
      <c r="G35" s="48"/>
      <c r="H35" s="48"/>
      <c r="I35" s="48">
        <v>3927</v>
      </c>
      <c r="J35" s="48">
        <v>627</v>
      </c>
      <c r="K35" s="48">
        <v>0</v>
      </c>
      <c r="L35" s="48">
        <v>1</v>
      </c>
      <c r="M35" s="48">
        <v>16</v>
      </c>
      <c r="N35" s="48">
        <v>1</v>
      </c>
      <c r="O35" s="48">
        <v>10</v>
      </c>
      <c r="P35" s="48"/>
      <c r="Q35" s="48">
        <f t="shared" si="1"/>
        <v>4645</v>
      </c>
      <c r="R35" s="47">
        <f t="shared" si="2"/>
        <v>171.23497671695986</v>
      </c>
      <c r="S35" s="47">
        <f t="shared" si="0"/>
        <v>2358.7094461211991</v>
      </c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" x14ac:dyDescent="0.25">
      <c r="A36" s="146" t="s">
        <v>41</v>
      </c>
      <c r="B36" s="144">
        <v>4583.4853357197098</v>
      </c>
      <c r="C36" s="48">
        <v>57</v>
      </c>
      <c r="D36" s="48">
        <v>13</v>
      </c>
      <c r="E36" s="48">
        <v>16</v>
      </c>
      <c r="F36" s="48"/>
      <c r="G36" s="48"/>
      <c r="H36" s="48"/>
      <c r="I36" s="48">
        <v>3817</v>
      </c>
      <c r="J36" s="48">
        <v>488</v>
      </c>
      <c r="K36" s="48">
        <v>0</v>
      </c>
      <c r="L36" s="48">
        <v>2</v>
      </c>
      <c r="M36" s="48">
        <v>18</v>
      </c>
      <c r="N36" s="48">
        <v>0</v>
      </c>
      <c r="O36" s="48">
        <v>11</v>
      </c>
      <c r="P36" s="48"/>
      <c r="Q36" s="48">
        <f t="shared" si="1"/>
        <v>4422</v>
      </c>
      <c r="R36" s="47">
        <f t="shared" si="2"/>
        <v>161.48533571970984</v>
      </c>
      <c r="S36" s="47">
        <f t="shared" si="0"/>
        <v>2358.7094461211991</v>
      </c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" x14ac:dyDescent="0.25">
      <c r="A37" s="147" t="s">
        <v>63</v>
      </c>
      <c r="B37" s="180">
        <v>4363</v>
      </c>
      <c r="C37" s="48">
        <v>55</v>
      </c>
      <c r="D37" s="48">
        <v>12</v>
      </c>
      <c r="E37" s="48">
        <v>29</v>
      </c>
      <c r="F37" s="48"/>
      <c r="G37" s="48"/>
      <c r="H37" s="48"/>
      <c r="I37" s="48">
        <v>3760</v>
      </c>
      <c r="J37" s="48">
        <v>475</v>
      </c>
      <c r="K37" s="48">
        <v>0</v>
      </c>
      <c r="L37" s="48">
        <v>1</v>
      </c>
      <c r="M37" s="48">
        <v>18</v>
      </c>
      <c r="N37" s="48">
        <v>0</v>
      </c>
      <c r="O37" s="48">
        <v>13</v>
      </c>
      <c r="P37" s="48"/>
      <c r="Q37" s="48">
        <f t="shared" si="1"/>
        <v>4363</v>
      </c>
      <c r="R37" s="47">
        <f t="shared" si="2"/>
        <v>0</v>
      </c>
      <c r="S37" s="47">
        <f t="shared" si="0"/>
        <v>2358.7094461211991</v>
      </c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5" x14ac:dyDescent="0.25">
      <c r="A38" s="147" t="s">
        <v>64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5" x14ac:dyDescent="0.25">
      <c r="A39" s="147" t="s">
        <v>65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" x14ac:dyDescent="0.25">
      <c r="A40" s="147" t="s">
        <v>66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" x14ac:dyDescent="0.25">
      <c r="A41" s="147" t="s">
        <v>67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" x14ac:dyDescent="0.25">
      <c r="A42" s="147" t="s">
        <v>68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" x14ac:dyDescent="0.25">
      <c r="A43" s="147" t="s">
        <v>69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" x14ac:dyDescent="0.25">
      <c r="A44" s="147" t="s">
        <v>70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5" x14ac:dyDescent="0.25">
      <c r="A45" s="147" t="s">
        <v>71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" x14ac:dyDescent="0.25">
      <c r="A46" s="147" t="s">
        <v>72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5" x14ac:dyDescent="0.25">
      <c r="A47" s="147" t="s">
        <v>73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5" x14ac:dyDescent="0.25">
      <c r="A48" s="147" t="s">
        <v>76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5" x14ac:dyDescent="0.25">
      <c r="A49" s="147" t="s">
        <v>77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5" x14ac:dyDescent="0.25">
      <c r="A50" s="147" t="s">
        <v>78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5" x14ac:dyDescent="0.25">
      <c r="A51" s="147" t="s">
        <v>79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5" x14ac:dyDescent="0.25">
      <c r="A52" s="147" t="s">
        <v>80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5" x14ac:dyDescent="0.25">
      <c r="A53" s="147" t="s">
        <v>81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5" x14ac:dyDescent="0.25">
      <c r="A54" s="147" t="s">
        <v>82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28" ht="15" x14ac:dyDescent="0.25">
      <c r="A55" s="147" t="s">
        <v>83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8" ht="15" x14ac:dyDescent="0.25">
      <c r="A56" s="147" t="s">
        <v>84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5" x14ac:dyDescent="0.25">
      <c r="A57" s="147" t="s">
        <v>85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</sheetData>
  <mergeCells count="2">
    <mergeCell ref="T4:Z4"/>
    <mergeCell ref="B4:R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zoomScaleNormal="100" workbookViewId="0">
      <selection activeCell="B6" sqref="B6"/>
    </sheetView>
  </sheetViews>
  <sheetFormatPr defaultRowHeight="14.25" x14ac:dyDescent="0.2"/>
  <sheetData>
    <row r="1" spans="1:31" x14ac:dyDescent="0.2">
      <c r="A1" s="1" t="s">
        <v>0</v>
      </c>
    </row>
    <row r="3" spans="1:31" x14ac:dyDescent="0.2">
      <c r="A3" s="1" t="s">
        <v>1</v>
      </c>
      <c r="B3" s="2">
        <v>44264.498159722221</v>
      </c>
    </row>
    <row r="4" spans="1:31" x14ac:dyDescent="0.2">
      <c r="A4" s="1" t="s">
        <v>2</v>
      </c>
      <c r="B4" s="2">
        <v>44268.83651940972</v>
      </c>
    </row>
    <row r="5" spans="1:31" x14ac:dyDescent="0.2">
      <c r="A5" s="1" t="s">
        <v>3</v>
      </c>
      <c r="B5" s="1" t="s">
        <v>4</v>
      </c>
    </row>
    <row r="7" spans="1:31" x14ac:dyDescent="0.2">
      <c r="A7" s="1" t="s">
        <v>5</v>
      </c>
      <c r="B7" s="1" t="s">
        <v>6</v>
      </c>
    </row>
    <row r="8" spans="1:31" x14ac:dyDescent="0.2">
      <c r="A8" s="1" t="s">
        <v>7</v>
      </c>
      <c r="B8" s="1" t="s">
        <v>8</v>
      </c>
    </row>
    <row r="9" spans="1:31" x14ac:dyDescent="0.2">
      <c r="A9" s="1" t="s">
        <v>9</v>
      </c>
      <c r="B9" s="1" t="s">
        <v>10</v>
      </c>
    </row>
    <row r="11" spans="1:31" x14ac:dyDescent="0.2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  <c r="J11" s="3" t="s">
        <v>20</v>
      </c>
      <c r="K11" s="3" t="s">
        <v>21</v>
      </c>
      <c r="L11" s="3" t="s">
        <v>22</v>
      </c>
      <c r="M11" s="3" t="s">
        <v>23</v>
      </c>
      <c r="N11" s="3" t="s">
        <v>24</v>
      </c>
      <c r="O11" s="3" t="s">
        <v>25</v>
      </c>
      <c r="P11" s="3" t="s">
        <v>26</v>
      </c>
      <c r="Q11" s="3" t="s">
        <v>27</v>
      </c>
      <c r="R11" s="3" t="s">
        <v>28</v>
      </c>
      <c r="S11" s="3" t="s">
        <v>29</v>
      </c>
      <c r="T11" s="3" t="s">
        <v>30</v>
      </c>
      <c r="U11" s="3" t="s">
        <v>31</v>
      </c>
      <c r="V11" s="3" t="s">
        <v>32</v>
      </c>
      <c r="W11" s="3" t="s">
        <v>33</v>
      </c>
      <c r="X11" s="3" t="s">
        <v>34</v>
      </c>
      <c r="Y11" s="3" t="s">
        <v>35</v>
      </c>
      <c r="Z11" s="3" t="s">
        <v>36</v>
      </c>
      <c r="AA11" s="3" t="s">
        <v>37</v>
      </c>
      <c r="AB11" s="3" t="s">
        <v>38</v>
      </c>
      <c r="AC11" s="3" t="s">
        <v>39</v>
      </c>
      <c r="AD11" s="3" t="s">
        <v>40</v>
      </c>
      <c r="AE11" s="3" t="s">
        <v>41</v>
      </c>
    </row>
    <row r="12" spans="1:31" x14ac:dyDescent="0.2">
      <c r="A12" s="3" t="s">
        <v>42</v>
      </c>
      <c r="B12" s="4">
        <v>728</v>
      </c>
      <c r="C12" s="4">
        <v>728</v>
      </c>
      <c r="D12" s="4">
        <v>2420</v>
      </c>
      <c r="E12" s="4">
        <v>2370</v>
      </c>
      <c r="F12" s="4">
        <v>2412</v>
      </c>
      <c r="G12" s="4">
        <v>2407</v>
      </c>
      <c r="H12" s="4">
        <v>2384</v>
      </c>
      <c r="I12" s="4">
        <v>2384</v>
      </c>
      <c r="J12" s="4">
        <v>2460</v>
      </c>
      <c r="K12" s="4">
        <v>2465</v>
      </c>
      <c r="L12" s="4">
        <v>2428</v>
      </c>
      <c r="M12" s="4">
        <v>2691</v>
      </c>
      <c r="N12" s="4">
        <v>2757</v>
      </c>
      <c r="O12" s="4">
        <v>2784</v>
      </c>
      <c r="P12" s="4">
        <v>2782</v>
      </c>
      <c r="Q12" s="4">
        <v>2810</v>
      </c>
      <c r="R12" s="4">
        <v>2858</v>
      </c>
      <c r="S12" s="4">
        <v>2861</v>
      </c>
      <c r="T12" s="4">
        <v>2814</v>
      </c>
      <c r="U12" s="4">
        <v>2863</v>
      </c>
      <c r="V12" s="4">
        <v>3009</v>
      </c>
      <c r="W12" s="4">
        <v>3040</v>
      </c>
      <c r="X12" s="4">
        <v>3058</v>
      </c>
      <c r="Y12" s="4">
        <v>3095</v>
      </c>
      <c r="Z12" s="4">
        <v>3070</v>
      </c>
      <c r="AA12" s="4">
        <v>2965</v>
      </c>
      <c r="AB12" s="4">
        <v>3148</v>
      </c>
      <c r="AC12" s="4">
        <v>3216.4430000000002</v>
      </c>
      <c r="AD12" s="4">
        <v>3395.2020000000002</v>
      </c>
      <c r="AE12" s="4">
        <v>3398.027</v>
      </c>
    </row>
    <row r="14" spans="1:31" x14ac:dyDescent="0.2">
      <c r="A14" s="1" t="s">
        <v>43</v>
      </c>
    </row>
    <row r="15" spans="1:31" x14ac:dyDescent="0.2">
      <c r="A15" s="1" t="s">
        <v>44</v>
      </c>
      <c r="B15" s="1" t="s">
        <v>45</v>
      </c>
    </row>
    <row r="17" spans="1:31" x14ac:dyDescent="0.2">
      <c r="A17" s="1" t="s">
        <v>5</v>
      </c>
      <c r="B17" s="1" t="s">
        <v>46</v>
      </c>
    </row>
    <row r="18" spans="1:31" x14ac:dyDescent="0.2">
      <c r="A18" s="1" t="s">
        <v>7</v>
      </c>
      <c r="B18" s="1" t="s">
        <v>8</v>
      </c>
    </row>
    <row r="19" spans="1:31" x14ac:dyDescent="0.2">
      <c r="A19" s="1" t="s">
        <v>9</v>
      </c>
      <c r="B19" s="1" t="s">
        <v>10</v>
      </c>
    </row>
    <row r="21" spans="1:31" x14ac:dyDescent="0.2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15</v>
      </c>
      <c r="F21" s="3" t="s">
        <v>16</v>
      </c>
      <c r="G21" s="3" t="s">
        <v>17</v>
      </c>
      <c r="H21" s="3" t="s">
        <v>18</v>
      </c>
      <c r="I21" s="3" t="s">
        <v>19</v>
      </c>
      <c r="J21" s="3" t="s">
        <v>20</v>
      </c>
      <c r="K21" s="3" t="s">
        <v>21</v>
      </c>
      <c r="L21" s="3" t="s">
        <v>22</v>
      </c>
      <c r="M21" s="3" t="s">
        <v>23</v>
      </c>
      <c r="N21" s="3" t="s">
        <v>24</v>
      </c>
      <c r="O21" s="3" t="s">
        <v>25</v>
      </c>
      <c r="P21" s="3" t="s">
        <v>26</v>
      </c>
      <c r="Q21" s="3" t="s">
        <v>27</v>
      </c>
      <c r="R21" s="3" t="s">
        <v>28</v>
      </c>
      <c r="S21" s="3" t="s">
        <v>29</v>
      </c>
      <c r="T21" s="3" t="s">
        <v>30</v>
      </c>
      <c r="U21" s="3" t="s">
        <v>31</v>
      </c>
      <c r="V21" s="3" t="s">
        <v>32</v>
      </c>
      <c r="W21" s="3" t="s">
        <v>33</v>
      </c>
      <c r="X21" s="3" t="s">
        <v>34</v>
      </c>
      <c r="Y21" s="3" t="s">
        <v>35</v>
      </c>
      <c r="Z21" s="3" t="s">
        <v>36</v>
      </c>
      <c r="AA21" s="3" t="s">
        <v>37</v>
      </c>
      <c r="AB21" s="3" t="s">
        <v>38</v>
      </c>
      <c r="AC21" s="3" t="s">
        <v>39</v>
      </c>
      <c r="AD21" s="3" t="s">
        <v>40</v>
      </c>
      <c r="AE21" s="3" t="s">
        <v>41</v>
      </c>
    </row>
    <row r="22" spans="1:31" x14ac:dyDescent="0.2">
      <c r="A22" s="3" t="s">
        <v>42</v>
      </c>
      <c r="B22" s="4">
        <v>0</v>
      </c>
      <c r="C22" s="4">
        <v>0</v>
      </c>
      <c r="D22" s="4">
        <v>1060</v>
      </c>
      <c r="E22" s="4">
        <v>1010</v>
      </c>
      <c r="F22" s="4">
        <v>1020</v>
      </c>
      <c r="G22" s="4">
        <v>1013</v>
      </c>
      <c r="H22" s="4">
        <v>1013</v>
      </c>
      <c r="I22" s="4">
        <v>1013</v>
      </c>
      <c r="J22" s="4">
        <v>1013</v>
      </c>
      <c r="K22" s="4">
        <v>1013</v>
      </c>
      <c r="L22" s="4">
        <v>1019</v>
      </c>
      <c r="M22" s="4">
        <v>1238</v>
      </c>
      <c r="N22" s="4">
        <v>1257</v>
      </c>
      <c r="O22" s="4">
        <v>1260</v>
      </c>
      <c r="P22" s="4">
        <v>1257</v>
      </c>
      <c r="Q22" s="4">
        <v>1279</v>
      </c>
      <c r="R22" s="4">
        <v>1287</v>
      </c>
      <c r="S22" s="4">
        <v>1289</v>
      </c>
      <c r="T22" s="4">
        <v>1234</v>
      </c>
      <c r="U22" s="4">
        <v>1242</v>
      </c>
      <c r="V22" s="4">
        <v>1204</v>
      </c>
      <c r="W22" s="4">
        <v>1213</v>
      </c>
      <c r="X22" s="4">
        <v>1227</v>
      </c>
      <c r="Y22" s="4">
        <v>1214</v>
      </c>
      <c r="Z22" s="4">
        <v>1192</v>
      </c>
      <c r="AA22" s="4">
        <v>1086</v>
      </c>
      <c r="AB22" s="4">
        <v>1272</v>
      </c>
      <c r="AC22" s="4">
        <v>1285.7739999999999</v>
      </c>
      <c r="AD22" s="4">
        <v>1467.4780000000001</v>
      </c>
      <c r="AE22" s="4">
        <v>1467.816</v>
      </c>
    </row>
    <row r="24" spans="1:31" x14ac:dyDescent="0.2">
      <c r="A24" s="1" t="s">
        <v>43</v>
      </c>
    </row>
    <row r="25" spans="1:31" x14ac:dyDescent="0.2">
      <c r="A25" s="1" t="s">
        <v>44</v>
      </c>
      <c r="B25" s="1" t="s">
        <v>45</v>
      </c>
    </row>
    <row r="27" spans="1:31" x14ac:dyDescent="0.2">
      <c r="A27" s="1" t="s">
        <v>5</v>
      </c>
      <c r="B27" s="1" t="s">
        <v>47</v>
      </c>
    </row>
    <row r="28" spans="1:31" x14ac:dyDescent="0.2">
      <c r="A28" s="1" t="s">
        <v>7</v>
      </c>
      <c r="B28" s="1" t="s">
        <v>8</v>
      </c>
    </row>
    <row r="29" spans="1:31" x14ac:dyDescent="0.2">
      <c r="A29" s="1" t="s">
        <v>9</v>
      </c>
      <c r="B29" s="1" t="s">
        <v>10</v>
      </c>
    </row>
    <row r="31" spans="1:31" x14ac:dyDescent="0.2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15</v>
      </c>
      <c r="F31" s="3" t="s">
        <v>16</v>
      </c>
      <c r="G31" s="3" t="s">
        <v>17</v>
      </c>
      <c r="H31" s="3" t="s">
        <v>18</v>
      </c>
      <c r="I31" s="3" t="s">
        <v>19</v>
      </c>
      <c r="J31" s="3" t="s">
        <v>20</v>
      </c>
      <c r="K31" s="3" t="s">
        <v>21</v>
      </c>
      <c r="L31" s="3" t="s">
        <v>22</v>
      </c>
      <c r="M31" s="3" t="s">
        <v>23</v>
      </c>
      <c r="N31" s="3" t="s">
        <v>24</v>
      </c>
      <c r="O31" s="3" t="s">
        <v>25</v>
      </c>
      <c r="P31" s="3" t="s">
        <v>26</v>
      </c>
      <c r="Q31" s="3" t="s">
        <v>27</v>
      </c>
      <c r="R31" s="3" t="s">
        <v>28</v>
      </c>
      <c r="S31" s="3" t="s">
        <v>29</v>
      </c>
      <c r="T31" s="3" t="s">
        <v>30</v>
      </c>
      <c r="U31" s="3" t="s">
        <v>31</v>
      </c>
      <c r="V31" s="3" t="s">
        <v>32</v>
      </c>
      <c r="W31" s="3" t="s">
        <v>33</v>
      </c>
      <c r="X31" s="3" t="s">
        <v>34</v>
      </c>
      <c r="Y31" s="3" t="s">
        <v>35</v>
      </c>
      <c r="Z31" s="3" t="s">
        <v>36</v>
      </c>
      <c r="AA31" s="3" t="s">
        <v>37</v>
      </c>
      <c r="AB31" s="3" t="s">
        <v>38</v>
      </c>
      <c r="AC31" s="3" t="s">
        <v>39</v>
      </c>
      <c r="AD31" s="3" t="s">
        <v>40</v>
      </c>
      <c r="AE31" s="3" t="s">
        <v>41</v>
      </c>
    </row>
    <row r="32" spans="1:31" x14ac:dyDescent="0.2">
      <c r="A32" s="3" t="s">
        <v>42</v>
      </c>
      <c r="B32" s="4">
        <v>728</v>
      </c>
      <c r="C32" s="4">
        <v>728</v>
      </c>
      <c r="D32" s="4">
        <v>728</v>
      </c>
      <c r="E32" s="4">
        <v>728</v>
      </c>
      <c r="F32" s="4">
        <v>728</v>
      </c>
      <c r="G32" s="4">
        <v>730</v>
      </c>
      <c r="H32" s="4">
        <v>707</v>
      </c>
      <c r="I32" s="4">
        <v>707</v>
      </c>
      <c r="J32" s="4">
        <v>783</v>
      </c>
      <c r="K32" s="4">
        <v>788</v>
      </c>
      <c r="L32" s="4">
        <v>753</v>
      </c>
      <c r="M32" s="4">
        <v>797</v>
      </c>
      <c r="N32" s="4">
        <v>844</v>
      </c>
      <c r="O32" s="4">
        <v>868</v>
      </c>
      <c r="P32" s="4">
        <v>869</v>
      </c>
      <c r="Q32" s="4">
        <v>875</v>
      </c>
      <c r="R32" s="4">
        <v>905</v>
      </c>
      <c r="S32" s="4">
        <v>906</v>
      </c>
      <c r="T32" s="4">
        <v>913</v>
      </c>
      <c r="U32" s="4">
        <v>954</v>
      </c>
      <c r="V32" s="4">
        <v>1138</v>
      </c>
      <c r="W32" s="4">
        <v>1137</v>
      </c>
      <c r="X32" s="4">
        <v>1138</v>
      </c>
      <c r="Y32" s="4">
        <v>1183</v>
      </c>
      <c r="Z32" s="4">
        <v>1180</v>
      </c>
      <c r="AA32" s="4">
        <v>1179</v>
      </c>
      <c r="AB32" s="4">
        <v>1177</v>
      </c>
      <c r="AC32" s="4">
        <v>1230.9259999999999</v>
      </c>
      <c r="AD32" s="4">
        <v>1227.7159999999999</v>
      </c>
      <c r="AE32" s="4">
        <v>1230.0899999999999</v>
      </c>
    </row>
    <row r="34" spans="1:31" x14ac:dyDescent="0.2">
      <c r="A34" s="1" t="s">
        <v>43</v>
      </c>
    </row>
    <row r="35" spans="1:31" x14ac:dyDescent="0.2">
      <c r="A35" s="1" t="s">
        <v>44</v>
      </c>
      <c r="B35" s="1" t="s">
        <v>45</v>
      </c>
    </row>
    <row r="37" spans="1:31" x14ac:dyDescent="0.2">
      <c r="A37" s="1" t="s">
        <v>5</v>
      </c>
      <c r="B37" s="1" t="s">
        <v>48</v>
      </c>
    </row>
    <row r="38" spans="1:31" x14ac:dyDescent="0.2">
      <c r="A38" s="1" t="s">
        <v>7</v>
      </c>
      <c r="B38" s="1" t="s">
        <v>8</v>
      </c>
    </row>
    <row r="39" spans="1:31" x14ac:dyDescent="0.2">
      <c r="A39" s="1" t="s">
        <v>9</v>
      </c>
      <c r="B39" s="1" t="s">
        <v>10</v>
      </c>
    </row>
    <row r="41" spans="1:31" x14ac:dyDescent="0.2">
      <c r="A41" s="3" t="s">
        <v>11</v>
      </c>
      <c r="B41" s="3" t="s">
        <v>12</v>
      </c>
      <c r="C41" s="3" t="s">
        <v>13</v>
      </c>
      <c r="D41" s="3" t="s">
        <v>14</v>
      </c>
      <c r="E41" s="3" t="s">
        <v>15</v>
      </c>
      <c r="F41" s="3" t="s">
        <v>16</v>
      </c>
      <c r="G41" s="3" t="s">
        <v>17</v>
      </c>
      <c r="H41" s="3" t="s">
        <v>18</v>
      </c>
      <c r="I41" s="3" t="s">
        <v>19</v>
      </c>
      <c r="J41" s="3" t="s">
        <v>20</v>
      </c>
      <c r="K41" s="3" t="s">
        <v>21</v>
      </c>
      <c r="L41" s="3" t="s">
        <v>22</v>
      </c>
      <c r="M41" s="3" t="s">
        <v>23</v>
      </c>
      <c r="N41" s="3" t="s">
        <v>24</v>
      </c>
      <c r="O41" s="3" t="s">
        <v>25</v>
      </c>
      <c r="P41" s="3" t="s">
        <v>26</v>
      </c>
      <c r="Q41" s="3" t="s">
        <v>27</v>
      </c>
      <c r="R41" s="3" t="s">
        <v>28</v>
      </c>
      <c r="S41" s="3" t="s">
        <v>29</v>
      </c>
      <c r="T41" s="3" t="s">
        <v>30</v>
      </c>
      <c r="U41" s="3" t="s">
        <v>31</v>
      </c>
      <c r="V41" s="3" t="s">
        <v>32</v>
      </c>
      <c r="W41" s="3" t="s">
        <v>33</v>
      </c>
      <c r="X41" s="3" t="s">
        <v>34</v>
      </c>
      <c r="Y41" s="3" t="s">
        <v>35</v>
      </c>
      <c r="Z41" s="3" t="s">
        <v>36</v>
      </c>
      <c r="AA41" s="3" t="s">
        <v>37</v>
      </c>
      <c r="AB41" s="3" t="s">
        <v>38</v>
      </c>
      <c r="AC41" s="3" t="s">
        <v>39</v>
      </c>
      <c r="AD41" s="3" t="s">
        <v>40</v>
      </c>
      <c r="AE41" s="3" t="s">
        <v>41</v>
      </c>
    </row>
    <row r="42" spans="1:31" x14ac:dyDescent="0.2">
      <c r="A42" s="3" t="s">
        <v>42</v>
      </c>
      <c r="B42" s="4">
        <v>728</v>
      </c>
      <c r="C42" s="4">
        <v>728</v>
      </c>
      <c r="D42" s="4">
        <v>728</v>
      </c>
      <c r="E42" s="4">
        <v>728</v>
      </c>
      <c r="F42" s="4">
        <v>728</v>
      </c>
      <c r="G42" s="4">
        <v>730</v>
      </c>
      <c r="H42" s="4">
        <v>707</v>
      </c>
      <c r="I42" s="4">
        <v>707</v>
      </c>
      <c r="J42" s="4">
        <v>783</v>
      </c>
      <c r="K42" s="4">
        <v>788</v>
      </c>
      <c r="L42" s="4">
        <v>753</v>
      </c>
      <c r="M42" s="4">
        <v>797</v>
      </c>
      <c r="N42" s="4">
        <v>844</v>
      </c>
      <c r="O42" s="4">
        <v>868</v>
      </c>
      <c r="P42" s="4">
        <v>869</v>
      </c>
      <c r="Q42" s="4">
        <v>875</v>
      </c>
      <c r="R42" s="4">
        <v>905</v>
      </c>
      <c r="S42" s="4">
        <v>906</v>
      </c>
      <c r="T42" s="4">
        <v>913</v>
      </c>
      <c r="U42" s="4">
        <v>954</v>
      </c>
      <c r="V42" s="4">
        <v>958</v>
      </c>
      <c r="W42" s="4">
        <v>957</v>
      </c>
      <c r="X42" s="4">
        <v>958</v>
      </c>
      <c r="Y42" s="4">
        <v>1003</v>
      </c>
      <c r="Z42" s="4">
        <v>1000</v>
      </c>
      <c r="AA42" s="4">
        <v>999</v>
      </c>
      <c r="AB42" s="4">
        <v>997</v>
      </c>
      <c r="AC42" s="4">
        <v>1050.9259999999999</v>
      </c>
      <c r="AD42" s="4">
        <v>1047.7159999999999</v>
      </c>
      <c r="AE42" s="4">
        <v>1050.0899999999999</v>
      </c>
    </row>
    <row r="44" spans="1:31" x14ac:dyDescent="0.2">
      <c r="A44" s="1" t="s">
        <v>43</v>
      </c>
    </row>
    <row r="45" spans="1:31" x14ac:dyDescent="0.2">
      <c r="A45" s="1" t="s">
        <v>44</v>
      </c>
      <c r="B45" s="1" t="s">
        <v>45</v>
      </c>
    </row>
    <row r="47" spans="1:31" x14ac:dyDescent="0.2">
      <c r="A47" s="1" t="s">
        <v>5</v>
      </c>
      <c r="B47" s="1" t="s">
        <v>49</v>
      </c>
    </row>
    <row r="48" spans="1:31" x14ac:dyDescent="0.2">
      <c r="A48" s="1" t="s">
        <v>7</v>
      </c>
      <c r="B48" s="1" t="s">
        <v>8</v>
      </c>
    </row>
    <row r="49" spans="1:31" x14ac:dyDescent="0.2">
      <c r="A49" s="1" t="s">
        <v>9</v>
      </c>
      <c r="B49" s="1" t="s">
        <v>10</v>
      </c>
    </row>
    <row r="51" spans="1:31" x14ac:dyDescent="0.2">
      <c r="A51" s="3" t="s">
        <v>11</v>
      </c>
      <c r="B51" s="3" t="s">
        <v>12</v>
      </c>
      <c r="C51" s="3" t="s">
        <v>13</v>
      </c>
      <c r="D51" s="3" t="s">
        <v>14</v>
      </c>
      <c r="E51" s="3" t="s">
        <v>15</v>
      </c>
      <c r="F51" s="3" t="s">
        <v>16</v>
      </c>
      <c r="G51" s="3" t="s">
        <v>17</v>
      </c>
      <c r="H51" s="3" t="s">
        <v>18</v>
      </c>
      <c r="I51" s="3" t="s">
        <v>19</v>
      </c>
      <c r="J51" s="3" t="s">
        <v>20</v>
      </c>
      <c r="K51" s="3" t="s">
        <v>21</v>
      </c>
      <c r="L51" s="3" t="s">
        <v>22</v>
      </c>
      <c r="M51" s="3" t="s">
        <v>23</v>
      </c>
      <c r="N51" s="3" t="s">
        <v>24</v>
      </c>
      <c r="O51" s="3" t="s">
        <v>25</v>
      </c>
      <c r="P51" s="3" t="s">
        <v>26</v>
      </c>
      <c r="Q51" s="3" t="s">
        <v>27</v>
      </c>
      <c r="R51" s="3" t="s">
        <v>28</v>
      </c>
      <c r="S51" s="3" t="s">
        <v>29</v>
      </c>
      <c r="T51" s="3" t="s">
        <v>30</v>
      </c>
      <c r="U51" s="3" t="s">
        <v>31</v>
      </c>
      <c r="V51" s="3" t="s">
        <v>32</v>
      </c>
      <c r="W51" s="3" t="s">
        <v>33</v>
      </c>
      <c r="X51" s="3" t="s">
        <v>34</v>
      </c>
      <c r="Y51" s="3" t="s">
        <v>35</v>
      </c>
      <c r="Z51" s="3" t="s">
        <v>36</v>
      </c>
      <c r="AA51" s="3" t="s">
        <v>37</v>
      </c>
      <c r="AB51" s="3" t="s">
        <v>38</v>
      </c>
      <c r="AC51" s="3" t="s">
        <v>39</v>
      </c>
      <c r="AD51" s="3" t="s">
        <v>40</v>
      </c>
      <c r="AE51" s="3" t="s">
        <v>41</v>
      </c>
    </row>
    <row r="52" spans="1:31" x14ac:dyDescent="0.2">
      <c r="A52" s="3" t="s">
        <v>42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4" spans="1:31" x14ac:dyDescent="0.2">
      <c r="A54" s="1" t="s">
        <v>43</v>
      </c>
    </row>
    <row r="55" spans="1:31" x14ac:dyDescent="0.2">
      <c r="A55" s="1" t="s">
        <v>44</v>
      </c>
      <c r="B55" s="1" t="s">
        <v>45</v>
      </c>
    </row>
    <row r="57" spans="1:31" x14ac:dyDescent="0.2">
      <c r="A57" s="1" t="s">
        <v>5</v>
      </c>
      <c r="B57" s="1" t="s">
        <v>50</v>
      </c>
    </row>
    <row r="58" spans="1:31" x14ac:dyDescent="0.2">
      <c r="A58" s="1" t="s">
        <v>7</v>
      </c>
      <c r="B58" s="1" t="s">
        <v>8</v>
      </c>
    </row>
    <row r="59" spans="1:31" x14ac:dyDescent="0.2">
      <c r="A59" s="1" t="s">
        <v>9</v>
      </c>
      <c r="B59" s="1" t="s">
        <v>10</v>
      </c>
    </row>
    <row r="61" spans="1:31" x14ac:dyDescent="0.2">
      <c r="A61" s="3" t="s">
        <v>11</v>
      </c>
      <c r="B61" s="3" t="s">
        <v>12</v>
      </c>
      <c r="C61" s="3" t="s">
        <v>13</v>
      </c>
      <c r="D61" s="3" t="s">
        <v>14</v>
      </c>
      <c r="E61" s="3" t="s">
        <v>15</v>
      </c>
      <c r="F61" s="3" t="s">
        <v>16</v>
      </c>
      <c r="G61" s="3" t="s">
        <v>17</v>
      </c>
      <c r="H61" s="3" t="s">
        <v>18</v>
      </c>
      <c r="I61" s="3" t="s">
        <v>19</v>
      </c>
      <c r="J61" s="3" t="s">
        <v>20</v>
      </c>
      <c r="K61" s="3" t="s">
        <v>21</v>
      </c>
      <c r="L61" s="3" t="s">
        <v>22</v>
      </c>
      <c r="M61" s="3" t="s">
        <v>23</v>
      </c>
      <c r="N61" s="3" t="s">
        <v>24</v>
      </c>
      <c r="O61" s="3" t="s">
        <v>25</v>
      </c>
      <c r="P61" s="3" t="s">
        <v>26</v>
      </c>
      <c r="Q61" s="3" t="s">
        <v>27</v>
      </c>
      <c r="R61" s="3" t="s">
        <v>28</v>
      </c>
      <c r="S61" s="3" t="s">
        <v>29</v>
      </c>
      <c r="T61" s="3" t="s">
        <v>30</v>
      </c>
      <c r="U61" s="3" t="s">
        <v>31</v>
      </c>
      <c r="V61" s="3" t="s">
        <v>32</v>
      </c>
      <c r="W61" s="3" t="s">
        <v>33</v>
      </c>
      <c r="X61" s="3" t="s">
        <v>34</v>
      </c>
      <c r="Y61" s="3" t="s">
        <v>35</v>
      </c>
      <c r="Z61" s="3" t="s">
        <v>36</v>
      </c>
      <c r="AA61" s="3" t="s">
        <v>37</v>
      </c>
      <c r="AB61" s="3" t="s">
        <v>38</v>
      </c>
      <c r="AC61" s="3" t="s">
        <v>39</v>
      </c>
      <c r="AD61" s="3" t="s">
        <v>40</v>
      </c>
      <c r="AE61" s="3" t="s">
        <v>41</v>
      </c>
    </row>
    <row r="62" spans="1:31" x14ac:dyDescent="0.2">
      <c r="A62" s="3" t="s">
        <v>42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180</v>
      </c>
      <c r="W62" s="4">
        <v>180</v>
      </c>
      <c r="X62" s="4">
        <v>180</v>
      </c>
      <c r="Y62" s="4">
        <v>180</v>
      </c>
      <c r="Z62" s="4">
        <v>180</v>
      </c>
      <c r="AA62" s="4">
        <v>180</v>
      </c>
      <c r="AB62" s="4">
        <v>180</v>
      </c>
      <c r="AC62" s="4">
        <v>180</v>
      </c>
      <c r="AD62" s="4">
        <v>180</v>
      </c>
      <c r="AE62" s="4">
        <v>180</v>
      </c>
    </row>
    <row r="64" spans="1:31" x14ac:dyDescent="0.2">
      <c r="A64" s="1" t="s">
        <v>43</v>
      </c>
    </row>
    <row r="65" spans="1:31" x14ac:dyDescent="0.2">
      <c r="A65" s="1" t="s">
        <v>44</v>
      </c>
      <c r="B65" s="1" t="s">
        <v>45</v>
      </c>
    </row>
    <row r="67" spans="1:31" x14ac:dyDescent="0.2">
      <c r="A67" s="1" t="s">
        <v>5</v>
      </c>
      <c r="B67" s="1" t="s">
        <v>51</v>
      </c>
    </row>
    <row r="68" spans="1:31" x14ac:dyDescent="0.2">
      <c r="A68" s="1" t="s">
        <v>7</v>
      </c>
      <c r="B68" s="1" t="s">
        <v>8</v>
      </c>
    </row>
    <row r="69" spans="1:31" x14ac:dyDescent="0.2">
      <c r="A69" s="1" t="s">
        <v>9</v>
      </c>
      <c r="B69" s="1" t="s">
        <v>10</v>
      </c>
    </row>
    <row r="71" spans="1:31" x14ac:dyDescent="0.2">
      <c r="A71" s="3" t="s">
        <v>11</v>
      </c>
      <c r="B71" s="3" t="s">
        <v>12</v>
      </c>
      <c r="C71" s="3" t="s">
        <v>13</v>
      </c>
      <c r="D71" s="3" t="s">
        <v>14</v>
      </c>
      <c r="E71" s="3" t="s">
        <v>15</v>
      </c>
      <c r="F71" s="3" t="s">
        <v>16</v>
      </c>
      <c r="G71" s="3" t="s">
        <v>17</v>
      </c>
      <c r="H71" s="3" t="s">
        <v>18</v>
      </c>
      <c r="I71" s="3" t="s">
        <v>19</v>
      </c>
      <c r="J71" s="3" t="s">
        <v>20</v>
      </c>
      <c r="K71" s="3" t="s">
        <v>21</v>
      </c>
      <c r="L71" s="3" t="s">
        <v>22</v>
      </c>
      <c r="M71" s="3" t="s">
        <v>23</v>
      </c>
      <c r="N71" s="3" t="s">
        <v>24</v>
      </c>
      <c r="O71" s="3" t="s">
        <v>25</v>
      </c>
      <c r="P71" s="3" t="s">
        <v>26</v>
      </c>
      <c r="Q71" s="3" t="s">
        <v>27</v>
      </c>
      <c r="R71" s="3" t="s">
        <v>28</v>
      </c>
      <c r="S71" s="3" t="s">
        <v>29</v>
      </c>
      <c r="T71" s="3" t="s">
        <v>30</v>
      </c>
      <c r="U71" s="3" t="s">
        <v>31</v>
      </c>
      <c r="V71" s="3" t="s">
        <v>32</v>
      </c>
      <c r="W71" s="3" t="s">
        <v>33</v>
      </c>
      <c r="X71" s="3" t="s">
        <v>34</v>
      </c>
      <c r="Y71" s="3" t="s">
        <v>35</v>
      </c>
      <c r="Z71" s="3" t="s">
        <v>36</v>
      </c>
      <c r="AA71" s="3" t="s">
        <v>37</v>
      </c>
      <c r="AB71" s="3" t="s">
        <v>38</v>
      </c>
      <c r="AC71" s="3" t="s">
        <v>39</v>
      </c>
      <c r="AD71" s="3" t="s">
        <v>40</v>
      </c>
      <c r="AE71" s="3" t="s">
        <v>41</v>
      </c>
    </row>
    <row r="72" spans="1:31" x14ac:dyDescent="0.2">
      <c r="A72" s="3" t="s">
        <v>42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4" spans="1:31" x14ac:dyDescent="0.2">
      <c r="A74" s="1" t="s">
        <v>43</v>
      </c>
    </row>
    <row r="75" spans="1:31" x14ac:dyDescent="0.2">
      <c r="A75" s="1" t="s">
        <v>44</v>
      </c>
      <c r="B75" s="1" t="s">
        <v>45</v>
      </c>
    </row>
    <row r="77" spans="1:31" x14ac:dyDescent="0.2">
      <c r="A77" s="1" t="s">
        <v>5</v>
      </c>
      <c r="B77" s="1" t="s">
        <v>52</v>
      </c>
    </row>
    <row r="78" spans="1:31" x14ac:dyDescent="0.2">
      <c r="A78" s="1" t="s">
        <v>7</v>
      </c>
      <c r="B78" s="1" t="s">
        <v>8</v>
      </c>
    </row>
    <row r="79" spans="1:31" x14ac:dyDescent="0.2">
      <c r="A79" s="1" t="s">
        <v>9</v>
      </c>
      <c r="B79" s="1" t="s">
        <v>10</v>
      </c>
    </row>
    <row r="81" spans="1:31" x14ac:dyDescent="0.2">
      <c r="A81" s="3" t="s">
        <v>11</v>
      </c>
      <c r="B81" s="3" t="s">
        <v>12</v>
      </c>
      <c r="C81" s="3" t="s">
        <v>13</v>
      </c>
      <c r="D81" s="3" t="s">
        <v>14</v>
      </c>
      <c r="E81" s="3" t="s">
        <v>15</v>
      </c>
      <c r="F81" s="3" t="s">
        <v>16</v>
      </c>
      <c r="G81" s="3" t="s">
        <v>17</v>
      </c>
      <c r="H81" s="3" t="s">
        <v>18</v>
      </c>
      <c r="I81" s="3" t="s">
        <v>19</v>
      </c>
      <c r="J81" s="3" t="s">
        <v>20</v>
      </c>
      <c r="K81" s="3" t="s">
        <v>21</v>
      </c>
      <c r="L81" s="3" t="s">
        <v>22</v>
      </c>
      <c r="M81" s="3" t="s">
        <v>23</v>
      </c>
      <c r="N81" s="3" t="s">
        <v>24</v>
      </c>
      <c r="O81" s="3" t="s">
        <v>25</v>
      </c>
      <c r="P81" s="3" t="s">
        <v>26</v>
      </c>
      <c r="Q81" s="3" t="s">
        <v>27</v>
      </c>
      <c r="R81" s="3" t="s">
        <v>28</v>
      </c>
      <c r="S81" s="3" t="s">
        <v>29</v>
      </c>
      <c r="T81" s="3" t="s">
        <v>30</v>
      </c>
      <c r="U81" s="3" t="s">
        <v>31</v>
      </c>
      <c r="V81" s="3" t="s">
        <v>32</v>
      </c>
      <c r="W81" s="3" t="s">
        <v>33</v>
      </c>
      <c r="X81" s="3" t="s">
        <v>34</v>
      </c>
      <c r="Y81" s="3" t="s">
        <v>35</v>
      </c>
      <c r="Z81" s="3" t="s">
        <v>36</v>
      </c>
      <c r="AA81" s="3" t="s">
        <v>37</v>
      </c>
      <c r="AB81" s="3" t="s">
        <v>38</v>
      </c>
      <c r="AC81" s="3" t="s">
        <v>39</v>
      </c>
      <c r="AD81" s="3" t="s">
        <v>40</v>
      </c>
      <c r="AE81" s="3" t="s">
        <v>41</v>
      </c>
    </row>
    <row r="82" spans="1:31" x14ac:dyDescent="0.2">
      <c r="A82" s="3" t="s">
        <v>42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4</v>
      </c>
      <c r="Z82" s="4">
        <v>4</v>
      </c>
      <c r="AA82" s="4">
        <v>5</v>
      </c>
      <c r="AB82" s="4">
        <v>5</v>
      </c>
      <c r="AC82" s="4">
        <v>4.9729999999999999</v>
      </c>
      <c r="AD82" s="4">
        <v>5.2380000000000004</v>
      </c>
      <c r="AE82" s="4">
        <v>5.351</v>
      </c>
    </row>
    <row r="84" spans="1:31" x14ac:dyDescent="0.2">
      <c r="A84" s="1" t="s">
        <v>43</v>
      </c>
    </row>
    <row r="85" spans="1:31" x14ac:dyDescent="0.2">
      <c r="A85" s="1" t="s">
        <v>44</v>
      </c>
      <c r="B85" s="1" t="s">
        <v>45</v>
      </c>
    </row>
    <row r="87" spans="1:31" x14ac:dyDescent="0.2">
      <c r="A87" s="1" t="s">
        <v>5</v>
      </c>
      <c r="B87" s="1" t="s">
        <v>53</v>
      </c>
    </row>
    <row r="88" spans="1:31" x14ac:dyDescent="0.2">
      <c r="A88" s="1" t="s">
        <v>7</v>
      </c>
      <c r="B88" s="1" t="s">
        <v>8</v>
      </c>
    </row>
    <row r="89" spans="1:31" x14ac:dyDescent="0.2">
      <c r="A89" s="1" t="s">
        <v>9</v>
      </c>
      <c r="B89" s="1" t="s">
        <v>10</v>
      </c>
    </row>
    <row r="91" spans="1:31" x14ac:dyDescent="0.2">
      <c r="A91" s="3" t="s">
        <v>11</v>
      </c>
      <c r="B91" s="3" t="s">
        <v>12</v>
      </c>
      <c r="C91" s="3" t="s">
        <v>13</v>
      </c>
      <c r="D91" s="3" t="s">
        <v>14</v>
      </c>
      <c r="E91" s="3" t="s">
        <v>15</v>
      </c>
      <c r="F91" s="3" t="s">
        <v>16</v>
      </c>
      <c r="G91" s="3" t="s">
        <v>17</v>
      </c>
      <c r="H91" s="3" t="s">
        <v>18</v>
      </c>
      <c r="I91" s="3" t="s">
        <v>19</v>
      </c>
      <c r="J91" s="3" t="s">
        <v>20</v>
      </c>
      <c r="K91" s="3" t="s">
        <v>21</v>
      </c>
      <c r="L91" s="3" t="s">
        <v>22</v>
      </c>
      <c r="M91" s="3" t="s">
        <v>23</v>
      </c>
      <c r="N91" s="3" t="s">
        <v>24</v>
      </c>
      <c r="O91" s="3" t="s">
        <v>25</v>
      </c>
      <c r="P91" s="3" t="s">
        <v>26</v>
      </c>
      <c r="Q91" s="3" t="s">
        <v>27</v>
      </c>
      <c r="R91" s="3" t="s">
        <v>28</v>
      </c>
      <c r="S91" s="3" t="s">
        <v>29</v>
      </c>
      <c r="T91" s="3" t="s">
        <v>30</v>
      </c>
      <c r="U91" s="3" t="s">
        <v>31</v>
      </c>
      <c r="V91" s="3" t="s">
        <v>32</v>
      </c>
      <c r="W91" s="3" t="s">
        <v>33</v>
      </c>
      <c r="X91" s="3" t="s">
        <v>34</v>
      </c>
      <c r="Y91" s="3" t="s">
        <v>35</v>
      </c>
      <c r="Z91" s="3" t="s">
        <v>36</v>
      </c>
      <c r="AA91" s="3" t="s">
        <v>37</v>
      </c>
      <c r="AB91" s="3" t="s">
        <v>38</v>
      </c>
      <c r="AC91" s="3" t="s">
        <v>39</v>
      </c>
      <c r="AD91" s="3" t="s">
        <v>40</v>
      </c>
      <c r="AE91" s="3" t="s">
        <v>41</v>
      </c>
    </row>
    <row r="92" spans="1:31" x14ac:dyDescent="0.2">
      <c r="A92" s="3" t="s">
        <v>42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4" spans="1:31" x14ac:dyDescent="0.2">
      <c r="A94" s="1" t="s">
        <v>43</v>
      </c>
    </row>
    <row r="95" spans="1:31" x14ac:dyDescent="0.2">
      <c r="A95" s="1" t="s">
        <v>44</v>
      </c>
      <c r="B95" s="1" t="s">
        <v>45</v>
      </c>
    </row>
    <row r="97" spans="1:31" x14ac:dyDescent="0.2">
      <c r="A97" s="1" t="s">
        <v>5</v>
      </c>
      <c r="B97" s="1" t="s">
        <v>54</v>
      </c>
    </row>
    <row r="98" spans="1:31" x14ac:dyDescent="0.2">
      <c r="A98" s="1" t="s">
        <v>7</v>
      </c>
      <c r="B98" s="1" t="s">
        <v>8</v>
      </c>
    </row>
    <row r="99" spans="1:31" x14ac:dyDescent="0.2">
      <c r="A99" s="1" t="s">
        <v>9</v>
      </c>
      <c r="B99" s="1" t="s">
        <v>10</v>
      </c>
    </row>
    <row r="101" spans="1:31" x14ac:dyDescent="0.2">
      <c r="A101" s="3" t="s">
        <v>11</v>
      </c>
      <c r="B101" s="3" t="s">
        <v>12</v>
      </c>
      <c r="C101" s="3" t="s">
        <v>13</v>
      </c>
      <c r="D101" s="3" t="s">
        <v>14</v>
      </c>
      <c r="E101" s="3" t="s">
        <v>15</v>
      </c>
      <c r="F101" s="3" t="s">
        <v>16</v>
      </c>
      <c r="G101" s="3" t="s">
        <v>17</v>
      </c>
      <c r="H101" s="3" t="s">
        <v>18</v>
      </c>
      <c r="I101" s="3" t="s">
        <v>19</v>
      </c>
      <c r="J101" s="3" t="s">
        <v>20</v>
      </c>
      <c r="K101" s="3" t="s">
        <v>21</v>
      </c>
      <c r="L101" s="3" t="s">
        <v>22</v>
      </c>
      <c r="M101" s="3" t="s">
        <v>23</v>
      </c>
      <c r="N101" s="3" t="s">
        <v>24</v>
      </c>
      <c r="O101" s="3" t="s">
        <v>25</v>
      </c>
      <c r="P101" s="3" t="s">
        <v>26</v>
      </c>
      <c r="Q101" s="3" t="s">
        <v>27</v>
      </c>
      <c r="R101" s="3" t="s">
        <v>28</v>
      </c>
      <c r="S101" s="3" t="s">
        <v>29</v>
      </c>
      <c r="T101" s="3" t="s">
        <v>30</v>
      </c>
      <c r="U101" s="3" t="s">
        <v>31</v>
      </c>
      <c r="V101" s="3" t="s">
        <v>32</v>
      </c>
      <c r="W101" s="3" t="s">
        <v>33</v>
      </c>
      <c r="X101" s="3" t="s">
        <v>34</v>
      </c>
      <c r="Y101" s="3" t="s">
        <v>35</v>
      </c>
      <c r="Z101" s="3" t="s">
        <v>36</v>
      </c>
      <c r="AA101" s="3" t="s">
        <v>37</v>
      </c>
      <c r="AB101" s="3" t="s">
        <v>38</v>
      </c>
      <c r="AC101" s="3" t="s">
        <v>39</v>
      </c>
      <c r="AD101" s="3" t="s">
        <v>40</v>
      </c>
      <c r="AE101" s="3" t="s">
        <v>41</v>
      </c>
    </row>
    <row r="102" spans="1:31" x14ac:dyDescent="0.2">
      <c r="A102" s="3" t="s">
        <v>42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1</v>
      </c>
      <c r="W102" s="4">
        <v>2</v>
      </c>
      <c r="X102" s="4">
        <v>5</v>
      </c>
      <c r="Y102" s="4">
        <v>6</v>
      </c>
      <c r="Z102" s="4">
        <v>6</v>
      </c>
      <c r="AA102" s="4">
        <v>7</v>
      </c>
      <c r="AB102" s="4">
        <v>6</v>
      </c>
      <c r="AC102" s="4">
        <v>6.77</v>
      </c>
      <c r="AD102" s="4">
        <v>6.77</v>
      </c>
      <c r="AE102" s="4">
        <v>6.77</v>
      </c>
    </row>
    <row r="104" spans="1:31" x14ac:dyDescent="0.2">
      <c r="A104" s="1" t="s">
        <v>43</v>
      </c>
    </row>
    <row r="105" spans="1:31" x14ac:dyDescent="0.2">
      <c r="A105" s="1" t="s">
        <v>44</v>
      </c>
      <c r="B105" s="1" t="s">
        <v>45</v>
      </c>
    </row>
    <row r="107" spans="1:31" x14ac:dyDescent="0.2">
      <c r="A107" s="1" t="s">
        <v>5</v>
      </c>
      <c r="B107" s="1" t="s">
        <v>55</v>
      </c>
    </row>
    <row r="108" spans="1:31" x14ac:dyDescent="0.2">
      <c r="A108" s="1" t="s">
        <v>7</v>
      </c>
      <c r="B108" s="1" t="s">
        <v>8</v>
      </c>
    </row>
    <row r="109" spans="1:31" x14ac:dyDescent="0.2">
      <c r="A109" s="1" t="s">
        <v>9</v>
      </c>
      <c r="B109" s="1" t="s">
        <v>10</v>
      </c>
    </row>
    <row r="111" spans="1:31" x14ac:dyDescent="0.2">
      <c r="A111" s="3" t="s">
        <v>11</v>
      </c>
      <c r="B111" s="3" t="s">
        <v>12</v>
      </c>
      <c r="C111" s="3" t="s">
        <v>13</v>
      </c>
      <c r="D111" s="3" t="s">
        <v>14</v>
      </c>
      <c r="E111" s="3" t="s">
        <v>15</v>
      </c>
      <c r="F111" s="3" t="s">
        <v>16</v>
      </c>
      <c r="G111" s="3" t="s">
        <v>17</v>
      </c>
      <c r="H111" s="3" t="s">
        <v>18</v>
      </c>
      <c r="I111" s="3" t="s">
        <v>19</v>
      </c>
      <c r="J111" s="3" t="s">
        <v>20</v>
      </c>
      <c r="K111" s="3" t="s">
        <v>21</v>
      </c>
      <c r="L111" s="3" t="s">
        <v>22</v>
      </c>
      <c r="M111" s="3" t="s">
        <v>23</v>
      </c>
      <c r="N111" s="3" t="s">
        <v>24</v>
      </c>
      <c r="O111" s="3" t="s">
        <v>25</v>
      </c>
      <c r="P111" s="3" t="s">
        <v>26</v>
      </c>
      <c r="Q111" s="3" t="s">
        <v>27</v>
      </c>
      <c r="R111" s="3" t="s">
        <v>28</v>
      </c>
      <c r="S111" s="3" t="s">
        <v>29</v>
      </c>
      <c r="T111" s="3" t="s">
        <v>30</v>
      </c>
      <c r="U111" s="3" t="s">
        <v>31</v>
      </c>
      <c r="V111" s="3" t="s">
        <v>32</v>
      </c>
      <c r="W111" s="3" t="s">
        <v>33</v>
      </c>
      <c r="X111" s="3" t="s">
        <v>34</v>
      </c>
      <c r="Y111" s="3" t="s">
        <v>35</v>
      </c>
      <c r="Z111" s="3" t="s">
        <v>36</v>
      </c>
      <c r="AA111" s="3" t="s">
        <v>37</v>
      </c>
      <c r="AB111" s="3" t="s">
        <v>38</v>
      </c>
      <c r="AC111" s="3" t="s">
        <v>39</v>
      </c>
      <c r="AD111" s="3" t="s">
        <v>40</v>
      </c>
      <c r="AE111" s="3" t="s">
        <v>41</v>
      </c>
    </row>
    <row r="112" spans="1:31" x14ac:dyDescent="0.2">
      <c r="A112" s="3" t="s">
        <v>42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4" spans="1:31" x14ac:dyDescent="0.2">
      <c r="A114" s="1" t="s">
        <v>43</v>
      </c>
    </row>
    <row r="115" spans="1:31" x14ac:dyDescent="0.2">
      <c r="A115" s="1" t="s">
        <v>44</v>
      </c>
      <c r="B115" s="1" t="s">
        <v>45</v>
      </c>
    </row>
    <row r="117" spans="1:31" x14ac:dyDescent="0.2">
      <c r="A117" s="1" t="s">
        <v>5</v>
      </c>
      <c r="B117" s="1" t="s">
        <v>56</v>
      </c>
    </row>
    <row r="118" spans="1:31" x14ac:dyDescent="0.2">
      <c r="A118" s="1" t="s">
        <v>7</v>
      </c>
      <c r="B118" s="1" t="s">
        <v>8</v>
      </c>
    </row>
    <row r="119" spans="1:31" x14ac:dyDescent="0.2">
      <c r="A119" s="1" t="s">
        <v>9</v>
      </c>
      <c r="B119" s="1" t="s">
        <v>10</v>
      </c>
    </row>
    <row r="121" spans="1:31" x14ac:dyDescent="0.2">
      <c r="A121" s="3" t="s">
        <v>11</v>
      </c>
      <c r="B121" s="3" t="s">
        <v>12</v>
      </c>
      <c r="C121" s="3" t="s">
        <v>13</v>
      </c>
      <c r="D121" s="3" t="s">
        <v>14</v>
      </c>
      <c r="E121" s="3" t="s">
        <v>15</v>
      </c>
      <c r="F121" s="3" t="s">
        <v>16</v>
      </c>
      <c r="G121" s="3" t="s">
        <v>17</v>
      </c>
      <c r="H121" s="3" t="s">
        <v>18</v>
      </c>
      <c r="I121" s="3" t="s">
        <v>19</v>
      </c>
      <c r="J121" s="3" t="s">
        <v>20</v>
      </c>
      <c r="K121" s="3" t="s">
        <v>21</v>
      </c>
      <c r="L121" s="3" t="s">
        <v>22</v>
      </c>
      <c r="M121" s="3" t="s">
        <v>23</v>
      </c>
      <c r="N121" s="3" t="s">
        <v>24</v>
      </c>
      <c r="O121" s="3" t="s">
        <v>25</v>
      </c>
      <c r="P121" s="3" t="s">
        <v>26</v>
      </c>
      <c r="Q121" s="3" t="s">
        <v>27</v>
      </c>
      <c r="R121" s="3" t="s">
        <v>28</v>
      </c>
      <c r="S121" s="3" t="s">
        <v>29</v>
      </c>
      <c r="T121" s="3" t="s">
        <v>30</v>
      </c>
      <c r="U121" s="3" t="s">
        <v>31</v>
      </c>
      <c r="V121" s="3" t="s">
        <v>32</v>
      </c>
      <c r="W121" s="3" t="s">
        <v>33</v>
      </c>
      <c r="X121" s="3" t="s">
        <v>34</v>
      </c>
      <c r="Y121" s="3" t="s">
        <v>35</v>
      </c>
      <c r="Z121" s="3" t="s">
        <v>36</v>
      </c>
      <c r="AA121" s="3" t="s">
        <v>37</v>
      </c>
      <c r="AB121" s="3" t="s">
        <v>38</v>
      </c>
      <c r="AC121" s="3" t="s">
        <v>39</v>
      </c>
      <c r="AD121" s="3" t="s">
        <v>40</v>
      </c>
      <c r="AE121" s="3" t="s">
        <v>41</v>
      </c>
    </row>
    <row r="122" spans="1:31" x14ac:dyDescent="0.2">
      <c r="A122" s="3" t="s">
        <v>42</v>
      </c>
      <c r="B122" s="4">
        <v>0</v>
      </c>
      <c r="C122" s="4">
        <v>0</v>
      </c>
      <c r="D122" s="4">
        <v>632</v>
      </c>
      <c r="E122" s="4">
        <v>632</v>
      </c>
      <c r="F122" s="4">
        <v>664</v>
      </c>
      <c r="G122" s="4">
        <v>664</v>
      </c>
      <c r="H122" s="4">
        <v>664</v>
      </c>
      <c r="I122" s="4">
        <v>664</v>
      </c>
      <c r="J122" s="4">
        <v>664</v>
      </c>
      <c r="K122" s="4">
        <v>664</v>
      </c>
      <c r="L122" s="4">
        <v>656</v>
      </c>
      <c r="M122" s="4">
        <v>656</v>
      </c>
      <c r="N122" s="4">
        <v>656</v>
      </c>
      <c r="O122" s="4">
        <v>656</v>
      </c>
      <c r="P122" s="4">
        <v>656</v>
      </c>
      <c r="Q122" s="4">
        <v>656</v>
      </c>
      <c r="R122" s="4">
        <v>666</v>
      </c>
      <c r="S122" s="4">
        <v>666</v>
      </c>
      <c r="T122" s="4">
        <v>666</v>
      </c>
      <c r="U122" s="4">
        <v>666</v>
      </c>
      <c r="V122" s="4">
        <v>666</v>
      </c>
      <c r="W122" s="4">
        <v>688</v>
      </c>
      <c r="X122" s="4">
        <v>688</v>
      </c>
      <c r="Y122" s="4">
        <v>688</v>
      </c>
      <c r="Z122" s="4">
        <v>688</v>
      </c>
      <c r="AA122" s="4">
        <v>688</v>
      </c>
      <c r="AB122" s="4">
        <v>688</v>
      </c>
      <c r="AC122" s="4">
        <v>688</v>
      </c>
      <c r="AD122" s="4">
        <v>688</v>
      </c>
      <c r="AE122" s="4">
        <v>688</v>
      </c>
    </row>
    <row r="124" spans="1:31" x14ac:dyDescent="0.2">
      <c r="A124" s="1" t="s">
        <v>43</v>
      </c>
    </row>
    <row r="125" spans="1:31" x14ac:dyDescent="0.2">
      <c r="A125" s="1" t="s">
        <v>44</v>
      </c>
      <c r="B125" s="1" t="s">
        <v>45</v>
      </c>
    </row>
    <row r="127" spans="1:31" x14ac:dyDescent="0.2">
      <c r="A127" s="1" t="s">
        <v>5</v>
      </c>
      <c r="B127" s="1" t="s">
        <v>57</v>
      </c>
    </row>
    <row r="128" spans="1:31" x14ac:dyDescent="0.2">
      <c r="A128" s="1" t="s">
        <v>7</v>
      </c>
      <c r="B128" s="1" t="s">
        <v>8</v>
      </c>
    </row>
    <row r="129" spans="1:31" x14ac:dyDescent="0.2">
      <c r="A129" s="1" t="s">
        <v>9</v>
      </c>
      <c r="B129" s="1" t="s">
        <v>10</v>
      </c>
    </row>
    <row r="131" spans="1:31" x14ac:dyDescent="0.2">
      <c r="A131" s="3" t="s">
        <v>11</v>
      </c>
      <c r="B131" s="3" t="s">
        <v>12</v>
      </c>
      <c r="C131" s="3" t="s">
        <v>13</v>
      </c>
      <c r="D131" s="3" t="s">
        <v>14</v>
      </c>
      <c r="E131" s="3" t="s">
        <v>15</v>
      </c>
      <c r="F131" s="3" t="s">
        <v>16</v>
      </c>
      <c r="G131" s="3" t="s">
        <v>17</v>
      </c>
      <c r="H131" s="3" t="s">
        <v>18</v>
      </c>
      <c r="I131" s="3" t="s">
        <v>19</v>
      </c>
      <c r="J131" s="3" t="s">
        <v>20</v>
      </c>
      <c r="K131" s="3" t="s">
        <v>21</v>
      </c>
      <c r="L131" s="3" t="s">
        <v>22</v>
      </c>
      <c r="M131" s="3" t="s">
        <v>23</v>
      </c>
      <c r="N131" s="3" t="s">
        <v>24</v>
      </c>
      <c r="O131" s="3" t="s">
        <v>25</v>
      </c>
      <c r="P131" s="3" t="s">
        <v>26</v>
      </c>
      <c r="Q131" s="3" t="s">
        <v>27</v>
      </c>
      <c r="R131" s="3" t="s">
        <v>28</v>
      </c>
      <c r="S131" s="3" t="s">
        <v>29</v>
      </c>
      <c r="T131" s="3" t="s">
        <v>30</v>
      </c>
      <c r="U131" s="3" t="s">
        <v>31</v>
      </c>
      <c r="V131" s="3" t="s">
        <v>32</v>
      </c>
      <c r="W131" s="3" t="s">
        <v>33</v>
      </c>
      <c r="X131" s="3" t="s">
        <v>34</v>
      </c>
      <c r="Y131" s="3" t="s">
        <v>35</v>
      </c>
      <c r="Z131" s="3" t="s">
        <v>36</v>
      </c>
      <c r="AA131" s="3" t="s">
        <v>37</v>
      </c>
      <c r="AB131" s="3" t="s">
        <v>38</v>
      </c>
      <c r="AC131" s="3" t="s">
        <v>39</v>
      </c>
      <c r="AD131" s="3" t="s">
        <v>40</v>
      </c>
      <c r="AE131" s="3" t="s">
        <v>41</v>
      </c>
    </row>
    <row r="132" spans="1:31" x14ac:dyDescent="0.2">
      <c r="A132" s="3" t="s">
        <v>42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4" spans="1:31" x14ac:dyDescent="0.2">
      <c r="A134" s="1" t="s">
        <v>43</v>
      </c>
    </row>
    <row r="135" spans="1:31" x14ac:dyDescent="0.2">
      <c r="A135" s="1" t="s">
        <v>44</v>
      </c>
      <c r="B135" s="1" t="s">
        <v>45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InstalledCapacities</vt:lpstr>
      <vt:lpstr>ThermalUnits</vt:lpstr>
      <vt:lpstr>HydroUnits</vt:lpstr>
      <vt:lpstr>EnergyEmissions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Bohinec</dc:creator>
  <cp:lastModifiedBy>Jan</cp:lastModifiedBy>
  <dcterms:created xsi:type="dcterms:W3CDTF">2021-03-13T20:33:55Z</dcterms:created>
  <dcterms:modified xsi:type="dcterms:W3CDTF">2021-07-28T15:09:34Z</dcterms:modified>
</cp:coreProperties>
</file>