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zzw35_durham_ac_uk/Documents/GRI Mitacs Summer 23/Project/"/>
    </mc:Choice>
  </mc:AlternateContent>
  <xr:revisionPtr revIDLastSave="993" documentId="13_ncr:1_{4E7FA1BE-44D2-4731-B46B-2C1919F69F12}" xr6:coauthVersionLast="47" xr6:coauthVersionMax="47" xr10:uidLastSave="{8AE6CD74-B2D1-40C2-856B-2E61C29F4DE8}"/>
  <bookViews>
    <workbookView xWindow="-108" yWindow="-108" windowWidth="23256" windowHeight="12456" xr2:uid="{00000000-000D-0000-FFFF-FFFF00000000}"/>
  </bookViews>
  <sheets>
    <sheet name="Perpendicular_all" sheetId="3" r:id="rId1"/>
    <sheet name="Parallel_all" sheetId="4" r:id="rId2"/>
    <sheet name="Parallel_185859" sheetId="1" r:id="rId3"/>
    <sheet name="Perpendicular_185859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3" l="1"/>
  <c r="AJ5" i="3"/>
  <c r="AH5" i="3"/>
  <c r="AI5" i="3"/>
  <c r="AG5" i="3"/>
  <c r="AF5" i="3"/>
  <c r="AE5" i="3"/>
  <c r="AD5" i="3"/>
  <c r="AC5" i="3"/>
  <c r="AB5" i="3"/>
  <c r="AK4" i="3"/>
  <c r="AJ4" i="3"/>
  <c r="AI4" i="3"/>
  <c r="AH4" i="3"/>
  <c r="AG4" i="3"/>
  <c r="AF4" i="3"/>
  <c r="AE4" i="3"/>
  <c r="AD4" i="3"/>
  <c r="AC4" i="3"/>
  <c r="AB4" i="3"/>
  <c r="H51" i="3" l="1"/>
  <c r="F51" i="3"/>
</calcChain>
</file>

<file path=xl/sharedStrings.xml><?xml version="1.0" encoding="utf-8"?>
<sst xmlns="http://schemas.openxmlformats.org/spreadsheetml/2006/main" count="144" uniqueCount="70">
  <si>
    <t>Parameters:</t>
  </si>
  <si>
    <t>B</t>
  </si>
  <si>
    <t>delta_B</t>
  </si>
  <si>
    <t>zeta</t>
  </si>
  <si>
    <t>T</t>
  </si>
  <si>
    <t>sigma</t>
  </si>
  <si>
    <t>origin</t>
  </si>
  <si>
    <t>Sightline</t>
  </si>
  <si>
    <t>Chi-Square</t>
  </si>
  <si>
    <t>Plot</t>
  </si>
  <si>
    <t>HD24398</t>
  </si>
  <si>
    <t>HD144470</t>
  </si>
  <si>
    <t>HD147165</t>
  </si>
  <si>
    <t>HD147683</t>
  </si>
  <si>
    <t>HD149757</t>
  </si>
  <si>
    <t>HD166937</t>
  </si>
  <si>
    <t>HD170740</t>
  </si>
  <si>
    <t>HD184915</t>
  </si>
  <si>
    <t>HD185418</t>
  </si>
  <si>
    <t>HD203532</t>
  </si>
  <si>
    <t>HD185859</t>
  </si>
  <si>
    <t>Reduced chi square value</t>
  </si>
  <si>
    <t>No. Observations co added</t>
  </si>
  <si>
    <t>B Uncertainty</t>
  </si>
  <si>
    <t>%</t>
  </si>
  <si>
    <t>delta B</t>
  </si>
  <si>
    <t>delta B uncertainty</t>
  </si>
  <si>
    <t xml:space="preserve">% </t>
  </si>
  <si>
    <t>zeta uncertainty</t>
  </si>
  <si>
    <t>T uncertainty</t>
  </si>
  <si>
    <t>sigma uncertainty</t>
  </si>
  <si>
    <t>origin uncertainty</t>
  </si>
  <si>
    <t>Red. Chisq</t>
  </si>
  <si>
    <t>Uncertainties couldn’t be estimated - this model took over 4 hours and is not succesful</t>
  </si>
  <si>
    <t>5 (origin = -1.4)</t>
  </si>
  <si>
    <t>5 (origin = -0.2)</t>
  </si>
  <si>
    <t>5 (Jmax = 800)</t>
  </si>
  <si>
    <t>5 (origin = -0.7)</t>
  </si>
  <si>
    <t>5 (origin = 0.3)</t>
  </si>
  <si>
    <t>5 (origin = -0.1)</t>
  </si>
  <si>
    <t>error:</t>
  </si>
  <si>
    <t>5 (origin = -0.4)</t>
  </si>
  <si>
    <t>B over 9 sightlines:</t>
  </si>
  <si>
    <t>5 (initial temp = 80)</t>
  </si>
  <si>
    <t>Jmax = 300</t>
  </si>
  <si>
    <t>Jmax = 800</t>
  </si>
  <si>
    <t>Column1</t>
  </si>
  <si>
    <t>%2</t>
  </si>
  <si>
    <t>% 3</t>
  </si>
  <si>
    <t>%4</t>
  </si>
  <si>
    <t>%5</t>
  </si>
  <si>
    <t>6 (origin = -1.4)</t>
  </si>
  <si>
    <t>Params 6 = params 5, T = 80</t>
  </si>
  <si>
    <t>6 (origin = -0.2)</t>
  </si>
  <si>
    <t>6 (origin = -0.4)</t>
  </si>
  <si>
    <t>Column2</t>
  </si>
  <si>
    <t>Jmax = 300 averages for all 11 sightlines:</t>
  </si>
  <si>
    <t>Error</t>
  </si>
  <si>
    <t>Delta B</t>
  </si>
  <si>
    <t xml:space="preserve">Zeta </t>
  </si>
  <si>
    <t xml:space="preserve">Error </t>
  </si>
  <si>
    <t>Sigma</t>
  </si>
  <si>
    <t>Origin</t>
  </si>
  <si>
    <t>6 (origin = -0.7)</t>
  </si>
  <si>
    <t>Using best fit from Jmax = 800 and plotting along bluewing</t>
  </si>
  <si>
    <t>Jmax = 800 best fit</t>
  </si>
  <si>
    <t>6 (origin = 0.07)</t>
  </si>
  <si>
    <t>Jmax = 800, bluewing averages for first 4 sightlines:</t>
  </si>
  <si>
    <t xml:space="preserve"> O </t>
  </si>
  <si>
    <t>THIS IS WHERE THE RESULTS OF FITTING CHARMI'S MODELS TO 6379 ARE 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</si>
</sst>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2" fillId="3" borderId="0" xfId="2"/>
    <xf numFmtId="0" fontId="4" fillId="2" borderId="0" xfId="1" applyFont="1" applyAlignment="1">
      <alignment horizontal="center" vertical="center"/>
    </xf>
    <xf numFmtId="0" fontId="2" fillId="4" borderId="0" xfId="3"/>
    <xf numFmtId="11" fontId="2" fillId="4" borderId="0" xfId="3" applyNumberFormat="1"/>
    <xf numFmtId="0" fontId="2" fillId="5" borderId="0" xfId="4"/>
    <xf numFmtId="0" fontId="2" fillId="5" borderId="0" xfId="4" applyBorder="1"/>
    <xf numFmtId="11" fontId="2" fillId="4" borderId="0" xfId="3" applyNumberFormat="1" applyBorder="1"/>
    <xf numFmtId="0" fontId="2" fillId="4" borderId="0" xfId="3" applyBorder="1"/>
    <xf numFmtId="0" fontId="3" fillId="2" borderId="1" xfId="1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2" fillId="0" borderId="0" xfId="4" applyFill="1" applyBorder="1"/>
    <xf numFmtId="11" fontId="2" fillId="0" borderId="0" xfId="3" applyNumberFormat="1" applyFill="1" applyBorder="1"/>
    <xf numFmtId="0" fontId="2" fillId="0" borderId="0" xfId="3" applyFill="1" applyBorder="1"/>
    <xf numFmtId="0" fontId="2" fillId="6" borderId="0" xfId="5"/>
    <xf numFmtId="0" fontId="3" fillId="2" borderId="6" xfId="1" applyBorder="1" applyAlignment="1">
      <alignment horizontal="center" vertical="center"/>
    </xf>
    <xf numFmtId="0" fontId="2" fillId="3" borderId="5" xfId="2" applyBorder="1"/>
    <xf numFmtId="0" fontId="2" fillId="5" borderId="7" xfId="4" applyBorder="1"/>
    <xf numFmtId="11" fontId="2" fillId="4" borderId="7" xfId="3" applyNumberFormat="1" applyBorder="1"/>
    <xf numFmtId="0" fontId="2" fillId="4" borderId="7" xfId="3" applyBorder="1"/>
    <xf numFmtId="0" fontId="0" fillId="0" borderId="7" xfId="0" applyBorder="1"/>
    <xf numFmtId="0" fontId="3" fillId="2" borderId="8" xfId="1" applyBorder="1" applyAlignment="1">
      <alignment horizontal="center" vertical="center"/>
    </xf>
    <xf numFmtId="0" fontId="2" fillId="3" borderId="7" xfId="2" applyBorder="1"/>
    <xf numFmtId="11" fontId="2" fillId="6" borderId="0" xfId="5" applyNumberFormat="1"/>
    <xf numFmtId="2" fontId="2" fillId="6" borderId="0" xfId="5" applyNumberFormat="1"/>
    <xf numFmtId="0" fontId="2" fillId="7" borderId="0" xfId="6"/>
    <xf numFmtId="0" fontId="2" fillId="6" borderId="0" xfId="5" applyBorder="1"/>
    <xf numFmtId="11" fontId="2" fillId="6" borderId="0" xfId="5" applyNumberFormat="1" applyBorder="1"/>
    <xf numFmtId="0" fontId="2" fillId="7" borderId="0" xfId="6" applyBorder="1"/>
    <xf numFmtId="0" fontId="2" fillId="0" borderId="7" xfId="6" applyFill="1" applyBorder="1"/>
    <xf numFmtId="0" fontId="2" fillId="0" borderId="7" xfId="5" applyFill="1" applyBorder="1"/>
    <xf numFmtId="0" fontId="2" fillId="8" borderId="0" xfId="7" applyBorder="1"/>
    <xf numFmtId="11" fontId="2" fillId="8" borderId="0" xfId="7" applyNumberFormat="1" applyBorder="1"/>
    <xf numFmtId="0" fontId="2" fillId="9" borderId="0" xfId="8" applyBorder="1"/>
    <xf numFmtId="0" fontId="2" fillId="8" borderId="0" xfId="7"/>
    <xf numFmtId="0" fontId="2" fillId="0" borderId="7" xfId="0" applyFont="1" applyBorder="1"/>
    <xf numFmtId="2" fontId="2" fillId="8" borderId="0" xfId="7" applyNumberFormat="1"/>
    <xf numFmtId="11" fontId="2" fillId="8" borderId="0" xfId="7" applyNumberFormat="1"/>
    <xf numFmtId="0" fontId="2" fillId="3" borderId="0" xfId="2" applyBorder="1"/>
    <xf numFmtId="0" fontId="3" fillId="2" borderId="9" xfId="1" applyBorder="1" applyAlignment="1">
      <alignment horizontal="center" vertical="center"/>
    </xf>
    <xf numFmtId="0" fontId="2" fillId="3" borderId="10" xfId="2" applyBorder="1"/>
    <xf numFmtId="0" fontId="0" fillId="0" borderId="10" xfId="0" applyBorder="1"/>
    <xf numFmtId="0" fontId="2" fillId="8" borderId="10" xfId="7" applyBorder="1"/>
    <xf numFmtId="11" fontId="2" fillId="8" borderId="10" xfId="7" applyNumberFormat="1" applyBorder="1"/>
    <xf numFmtId="0" fontId="3" fillId="2" borderId="1" xfId="1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</cellXfs>
  <cellStyles count="9">
    <cellStyle name="20% - Accent1" xfId="3" builtinId="30"/>
    <cellStyle name="20% - Accent2" xfId="5" builtinId="34"/>
    <cellStyle name="20% - Accent3" xfId="7" builtinId="38"/>
    <cellStyle name="40% - Accent1" xfId="4" builtinId="31"/>
    <cellStyle name="40% - Accent2" xfId="6" builtinId="35"/>
    <cellStyle name="40% - Accent3" xfId="8" builtinId="39"/>
    <cellStyle name="60% - Accent1" xfId="2" builtinId="32"/>
    <cellStyle name="Accent1" xfId="1" builtinId="29"/>
    <cellStyle name="Normal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54430</xdr:colOff>
      <xdr:row>3</xdr:row>
      <xdr:rowOff>54430</xdr:rowOff>
    </xdr:from>
    <xdr:to>
      <xdr:col>23</xdr:col>
      <xdr:colOff>1730830</xdr:colOff>
      <xdr:row>3</xdr:row>
      <xdr:rowOff>1397040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538FC1-0B46-8ED9-B1BC-7E00E9B4D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1" y="609601"/>
          <a:ext cx="1676400" cy="1342610"/>
        </a:xfrm>
        <a:prstGeom prst="rect">
          <a:avLst/>
        </a:prstGeom>
      </xdr:spPr>
    </xdr:pic>
    <xdr:clientData/>
  </xdr:twoCellAnchor>
  <xdr:twoCellAnchor editAs="oneCell">
    <xdr:from>
      <xdr:col>23</xdr:col>
      <xdr:colOff>32659</xdr:colOff>
      <xdr:row>4</xdr:row>
      <xdr:rowOff>32658</xdr:rowOff>
    </xdr:from>
    <xdr:to>
      <xdr:col>23</xdr:col>
      <xdr:colOff>1785259</xdr:colOff>
      <xdr:row>4</xdr:row>
      <xdr:rowOff>1411663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F9940-8C11-0A6A-9F11-6EFEB14BD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99630" y="2046515"/>
          <a:ext cx="1752600" cy="1379005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21772</xdr:colOff>
      <xdr:row>5</xdr:row>
      <xdr:rowOff>21772</xdr:rowOff>
    </xdr:from>
    <xdr:to>
      <xdr:col>23</xdr:col>
      <xdr:colOff>1828801</xdr:colOff>
      <xdr:row>5</xdr:row>
      <xdr:rowOff>1452574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E8386D-0761-6CEA-5C8E-9CA133E57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84686" y="3537858"/>
          <a:ext cx="1807029" cy="1430802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21772</xdr:colOff>
      <xdr:row>9</xdr:row>
      <xdr:rowOff>21772</xdr:rowOff>
    </xdr:from>
    <xdr:to>
      <xdr:col>23</xdr:col>
      <xdr:colOff>1828801</xdr:colOff>
      <xdr:row>9</xdr:row>
      <xdr:rowOff>1452574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3A48F3-C088-4630-11F1-6B2B54BAC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69743" y="5083629"/>
          <a:ext cx="1807029" cy="1430802"/>
        </a:xfrm>
        <a:prstGeom prst="rect">
          <a:avLst/>
        </a:prstGeom>
      </xdr:spPr>
    </xdr:pic>
    <xdr:clientData/>
  </xdr:twoCellAnchor>
  <xdr:twoCellAnchor editAs="oneCell">
    <xdr:from>
      <xdr:col>23</xdr:col>
      <xdr:colOff>43543</xdr:colOff>
      <xdr:row>10</xdr:row>
      <xdr:rowOff>32657</xdr:rowOff>
    </xdr:from>
    <xdr:to>
      <xdr:col>24</xdr:col>
      <xdr:colOff>446316</xdr:colOff>
      <xdr:row>11</xdr:row>
      <xdr:rowOff>265140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3B6578-5F81-4CC5-4823-4E045FE05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20114" y="6662057"/>
          <a:ext cx="2253343" cy="1784192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21772</xdr:colOff>
      <xdr:row>11</xdr:row>
      <xdr:rowOff>21772</xdr:rowOff>
    </xdr:from>
    <xdr:to>
      <xdr:col>24</xdr:col>
      <xdr:colOff>27196</xdr:colOff>
      <xdr:row>11</xdr:row>
      <xdr:rowOff>1491344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47C9496-AFF7-B362-CCC4-2E3F3F25D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98343" y="8501743"/>
          <a:ext cx="1855994" cy="1469572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10887</xdr:colOff>
      <xdr:row>18</xdr:row>
      <xdr:rowOff>10886</xdr:rowOff>
    </xdr:from>
    <xdr:to>
      <xdr:col>23</xdr:col>
      <xdr:colOff>1845151</xdr:colOff>
      <xdr:row>18</xdr:row>
      <xdr:rowOff>1458686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1BC58F-6A51-9615-A8E3-CE39F89C3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87458" y="10036629"/>
          <a:ext cx="1834264" cy="1447800"/>
        </a:xfrm>
        <a:prstGeom prst="rect">
          <a:avLst/>
        </a:prstGeom>
      </xdr:spPr>
    </xdr:pic>
    <xdr:clientData/>
  </xdr:twoCellAnchor>
  <xdr:twoCellAnchor editAs="oneCell">
    <xdr:from>
      <xdr:col>23</xdr:col>
      <xdr:colOff>115786</xdr:colOff>
      <xdr:row>12</xdr:row>
      <xdr:rowOff>74221</xdr:rowOff>
    </xdr:from>
    <xdr:to>
      <xdr:col>24</xdr:col>
      <xdr:colOff>32783</xdr:colOff>
      <xdr:row>12</xdr:row>
      <xdr:rowOff>1478478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063EA6-AB40-D14A-130E-621931F0D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39859" y="10091057"/>
          <a:ext cx="1773504" cy="1404257"/>
        </a:xfrm>
        <a:prstGeom prst="rect">
          <a:avLst/>
        </a:prstGeom>
      </xdr:spPr>
    </xdr:pic>
    <xdr:clientData/>
  </xdr:twoCellAnchor>
  <xdr:twoCellAnchor editAs="oneCell">
    <xdr:from>
      <xdr:col>23</xdr:col>
      <xdr:colOff>26895</xdr:colOff>
      <xdr:row>24</xdr:row>
      <xdr:rowOff>26895</xdr:rowOff>
    </xdr:from>
    <xdr:to>
      <xdr:col>23</xdr:col>
      <xdr:colOff>1792941</xdr:colOff>
      <xdr:row>24</xdr:row>
      <xdr:rowOff>1413817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7B179A-F2B5-9D29-EFBA-4315F919B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26519" y="14137342"/>
          <a:ext cx="1766046" cy="1398352"/>
        </a:xfrm>
        <a:prstGeom prst="rect">
          <a:avLst/>
        </a:prstGeom>
      </xdr:spPr>
    </xdr:pic>
    <xdr:clientData/>
  </xdr:twoCellAnchor>
  <xdr:twoCellAnchor editAs="oneCell">
    <xdr:from>
      <xdr:col>23</xdr:col>
      <xdr:colOff>8907</xdr:colOff>
      <xdr:row>13</xdr:row>
      <xdr:rowOff>90055</xdr:rowOff>
    </xdr:from>
    <xdr:to>
      <xdr:col>23</xdr:col>
      <xdr:colOff>1793660</xdr:colOff>
      <xdr:row>13</xdr:row>
      <xdr:rowOff>1503219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C95C75-CC87-575B-284D-37B22C33C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12050" y="13163798"/>
          <a:ext cx="1784753" cy="1413164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21773</xdr:colOff>
      <xdr:row>8</xdr:row>
      <xdr:rowOff>21772</xdr:rowOff>
    </xdr:from>
    <xdr:to>
      <xdr:col>23</xdr:col>
      <xdr:colOff>1834137</xdr:colOff>
      <xdr:row>8</xdr:row>
      <xdr:rowOff>1447801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CC88C8-D975-FCC3-A417-ACA0F40DA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724916" y="5083629"/>
          <a:ext cx="1812364" cy="1426029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10887</xdr:colOff>
      <xdr:row>21</xdr:row>
      <xdr:rowOff>43544</xdr:rowOff>
    </xdr:from>
    <xdr:to>
      <xdr:col>23</xdr:col>
      <xdr:colOff>1839687</xdr:colOff>
      <xdr:row>21</xdr:row>
      <xdr:rowOff>1483183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936EA4-F10A-4840-0D22-4632C72D1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714030" y="16143515"/>
          <a:ext cx="1828800" cy="1449238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21772</xdr:colOff>
      <xdr:row>17</xdr:row>
      <xdr:rowOff>21772</xdr:rowOff>
    </xdr:from>
    <xdr:to>
      <xdr:col>24</xdr:col>
      <xdr:colOff>10888</xdr:colOff>
      <xdr:row>17</xdr:row>
      <xdr:rowOff>1478432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AB80787-E53E-CAC8-3A88-3A20413C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724915" y="14641286"/>
          <a:ext cx="1839686" cy="1456660"/>
        </a:xfrm>
        <a:prstGeom prst="rect">
          <a:avLst/>
        </a:prstGeom>
      </xdr:spPr>
    </xdr:pic>
    <xdr:clientData/>
  </xdr:twoCellAnchor>
  <xdr:twoCellAnchor editAs="oneCell">
    <xdr:from>
      <xdr:col>23</xdr:col>
      <xdr:colOff>32657</xdr:colOff>
      <xdr:row>28</xdr:row>
      <xdr:rowOff>65314</xdr:rowOff>
    </xdr:from>
    <xdr:to>
      <xdr:col>23</xdr:col>
      <xdr:colOff>1807028</xdr:colOff>
      <xdr:row>28</xdr:row>
      <xdr:rowOff>1456934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327CC4-7A6F-DA2E-FF83-A4A4D0E1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735800" y="23524028"/>
          <a:ext cx="1774371" cy="1400526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21772</xdr:colOff>
      <xdr:row>33</xdr:row>
      <xdr:rowOff>21772</xdr:rowOff>
    </xdr:from>
    <xdr:to>
      <xdr:col>23</xdr:col>
      <xdr:colOff>1839686</xdr:colOff>
      <xdr:row>33</xdr:row>
      <xdr:rowOff>1454862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8871F6A-5469-ABC4-343F-F9C01C26C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724915" y="25374601"/>
          <a:ext cx="1817914" cy="1443976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21771</xdr:colOff>
      <xdr:row>36</xdr:row>
      <xdr:rowOff>54428</xdr:rowOff>
    </xdr:from>
    <xdr:to>
      <xdr:col>23</xdr:col>
      <xdr:colOff>1817914</xdr:colOff>
      <xdr:row>37</xdr:row>
      <xdr:rowOff>42399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3B60215-0D3E-A7FB-F46C-8E015CEF5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724914" y="27312257"/>
          <a:ext cx="1796143" cy="1417710"/>
        </a:xfrm>
        <a:prstGeom prst="rect">
          <a:avLst/>
        </a:prstGeom>
      </xdr:spPr>
    </xdr:pic>
    <xdr:clientData/>
  </xdr:twoCellAnchor>
  <xdr:twoCellAnchor editAs="oneCell">
    <xdr:from>
      <xdr:col>23</xdr:col>
      <xdr:colOff>1</xdr:colOff>
      <xdr:row>39</xdr:row>
      <xdr:rowOff>0</xdr:rowOff>
    </xdr:from>
    <xdr:to>
      <xdr:col>23</xdr:col>
      <xdr:colOff>1763487</xdr:colOff>
      <xdr:row>39</xdr:row>
      <xdr:rowOff>1353834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8C5EF6-B98E-216B-AFF3-B030360E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703144" y="29130171"/>
          <a:ext cx="1763486" cy="1391934"/>
        </a:xfrm>
        <a:prstGeom prst="rect">
          <a:avLst/>
        </a:prstGeom>
      </xdr:spPr>
    </xdr:pic>
    <xdr:clientData/>
  </xdr:twoCellAnchor>
  <xdr:twoCellAnchor editAs="oneCell">
    <xdr:from>
      <xdr:col>23</xdr:col>
      <xdr:colOff>54428</xdr:colOff>
      <xdr:row>25</xdr:row>
      <xdr:rowOff>43543</xdr:rowOff>
    </xdr:from>
    <xdr:to>
      <xdr:col>23</xdr:col>
      <xdr:colOff>1767573</xdr:colOff>
      <xdr:row>25</xdr:row>
      <xdr:rowOff>1428799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F991D9C-9FBE-BF8E-6313-EEE4A1B3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062371" y="21640800"/>
          <a:ext cx="1713145" cy="1371600"/>
        </a:xfrm>
        <a:prstGeom prst="rect">
          <a:avLst/>
        </a:prstGeom>
      </xdr:spPr>
    </xdr:pic>
    <xdr:clientData/>
  </xdr:twoCellAnchor>
  <xdr:twoCellAnchor editAs="oneCell">
    <xdr:from>
      <xdr:col>23</xdr:col>
      <xdr:colOff>85725</xdr:colOff>
      <xdr:row>14</xdr:row>
      <xdr:rowOff>47625</xdr:rowOff>
    </xdr:from>
    <xdr:to>
      <xdr:col>23</xdr:col>
      <xdr:colOff>1838325</xdr:colOff>
      <xdr:row>14</xdr:row>
      <xdr:rowOff>1435330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5F558FB-C679-BD58-A607-C606290C9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269200" y="14649450"/>
          <a:ext cx="1752600" cy="1387705"/>
        </a:xfrm>
        <a:prstGeom prst="rect">
          <a:avLst/>
        </a:prstGeom>
      </xdr:spPr>
    </xdr:pic>
    <xdr:clientData/>
  </xdr:twoCellAnchor>
  <xdr:twoCellAnchor editAs="oneCell">
    <xdr:from>
      <xdr:col>23</xdr:col>
      <xdr:colOff>83127</xdr:colOff>
      <xdr:row>7</xdr:row>
      <xdr:rowOff>27709</xdr:rowOff>
    </xdr:from>
    <xdr:to>
      <xdr:col>24</xdr:col>
      <xdr:colOff>5024</xdr:colOff>
      <xdr:row>7</xdr:row>
      <xdr:rowOff>1427018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5DCF330-4A83-DD9E-29C4-CB135725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6725418" y="5070764"/>
          <a:ext cx="1778405" cy="1399309"/>
        </a:xfrm>
        <a:prstGeom prst="rect">
          <a:avLst/>
        </a:prstGeom>
      </xdr:spPr>
    </xdr:pic>
    <xdr:clientData/>
  </xdr:twoCellAnchor>
  <xdr:twoCellAnchor editAs="oneCell">
    <xdr:from>
      <xdr:col>23</xdr:col>
      <xdr:colOff>96982</xdr:colOff>
      <xdr:row>42</xdr:row>
      <xdr:rowOff>69272</xdr:rowOff>
    </xdr:from>
    <xdr:to>
      <xdr:col>23</xdr:col>
      <xdr:colOff>1801092</xdr:colOff>
      <xdr:row>42</xdr:row>
      <xdr:rowOff>1414340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07A86AB-FB4B-2CD9-AF60-A44CA58FA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739273" y="41217272"/>
          <a:ext cx="1704110" cy="134506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45</xdr:row>
      <xdr:rowOff>32658</xdr:rowOff>
    </xdr:from>
    <xdr:to>
      <xdr:col>23</xdr:col>
      <xdr:colOff>1836432</xdr:colOff>
      <xdr:row>53</xdr:row>
      <xdr:rowOff>15240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88CE5C-D629-544D-3979-D616B1C21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582914" y="43063887"/>
          <a:ext cx="1836432" cy="145868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21772</xdr:rowOff>
    </xdr:from>
    <xdr:to>
      <xdr:col>24</xdr:col>
      <xdr:colOff>19170</xdr:colOff>
      <xdr:row>15</xdr:row>
      <xdr:rowOff>1500052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10D151A-E86C-AFAD-D017-69D9FD710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582914" y="17732829"/>
          <a:ext cx="1869741" cy="1480457"/>
        </a:xfrm>
        <a:prstGeom prst="rect">
          <a:avLst/>
        </a:prstGeom>
      </xdr:spPr>
    </xdr:pic>
    <xdr:clientData/>
  </xdr:twoCellAnchor>
  <xdr:twoCellAnchor editAs="oneCell">
    <xdr:from>
      <xdr:col>23</xdr:col>
      <xdr:colOff>21771</xdr:colOff>
      <xdr:row>20</xdr:row>
      <xdr:rowOff>32657</xdr:rowOff>
    </xdr:from>
    <xdr:to>
      <xdr:col>24</xdr:col>
      <xdr:colOff>1</xdr:colOff>
      <xdr:row>20</xdr:row>
      <xdr:rowOff>1476145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EB51CF5-AED3-82F0-5397-557623F3D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6604685" y="22250400"/>
          <a:ext cx="1828801" cy="1443488"/>
        </a:xfrm>
        <a:prstGeom prst="rect">
          <a:avLst/>
        </a:prstGeom>
      </xdr:spPr>
    </xdr:pic>
    <xdr:clientData/>
  </xdr:twoCellAnchor>
  <xdr:twoCellAnchor editAs="oneCell">
    <xdr:from>
      <xdr:col>23</xdr:col>
      <xdr:colOff>65314</xdr:colOff>
      <xdr:row>23</xdr:row>
      <xdr:rowOff>21771</xdr:rowOff>
    </xdr:from>
    <xdr:to>
      <xdr:col>24</xdr:col>
      <xdr:colOff>10886</xdr:colOff>
      <xdr:row>23</xdr:row>
      <xdr:rowOff>1460952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AA4E0EE-75FE-C86B-BA98-CB605312C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6648228" y="25243971"/>
          <a:ext cx="1796143" cy="143918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26</xdr:row>
      <xdr:rowOff>0</xdr:rowOff>
    </xdr:from>
    <xdr:to>
      <xdr:col>23</xdr:col>
      <xdr:colOff>1796143</xdr:colOff>
      <xdr:row>26</xdr:row>
      <xdr:rowOff>1426683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1148CC-1E18-BC1E-91A5-7BB215C0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6582914" y="29859514"/>
          <a:ext cx="1796143" cy="1426683"/>
        </a:xfrm>
        <a:prstGeom prst="rect">
          <a:avLst/>
        </a:prstGeom>
      </xdr:spPr>
    </xdr:pic>
    <xdr:clientData/>
  </xdr:twoCellAnchor>
  <xdr:twoCellAnchor editAs="oneCell">
    <xdr:from>
      <xdr:col>23</xdr:col>
      <xdr:colOff>174171</xdr:colOff>
      <xdr:row>16</xdr:row>
      <xdr:rowOff>97972</xdr:rowOff>
    </xdr:from>
    <xdr:to>
      <xdr:col>24</xdr:col>
      <xdr:colOff>141515</xdr:colOff>
      <xdr:row>17</xdr:row>
      <xdr:rowOff>54587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9239B14-CDBE-82B5-A025-27F36A53E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6757085" y="19289486"/>
          <a:ext cx="1817915" cy="1434895"/>
        </a:xfrm>
        <a:prstGeom prst="rect">
          <a:avLst/>
        </a:prstGeom>
      </xdr:spPr>
    </xdr:pic>
    <xdr:clientData/>
  </xdr:twoCellAnchor>
  <xdr:twoCellAnchor editAs="oneCell">
    <xdr:from>
      <xdr:col>23</xdr:col>
      <xdr:colOff>65315</xdr:colOff>
      <xdr:row>29</xdr:row>
      <xdr:rowOff>97971</xdr:rowOff>
    </xdr:from>
    <xdr:to>
      <xdr:col>23</xdr:col>
      <xdr:colOff>1774373</xdr:colOff>
      <xdr:row>30</xdr:row>
      <xdr:rowOff>27039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DEE9FD7-3688-CBD3-0983-FC8171DB2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6648229" y="35868428"/>
          <a:ext cx="1709058" cy="1359723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</xdr:colOff>
      <xdr:row>34</xdr:row>
      <xdr:rowOff>45720</xdr:rowOff>
    </xdr:from>
    <xdr:to>
      <xdr:col>23</xdr:col>
      <xdr:colOff>1718902</xdr:colOff>
      <xdr:row>34</xdr:row>
      <xdr:rowOff>1386840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C2BC3C5-7A9C-F60C-1E1D-164B317F8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8422600" y="42169080"/>
          <a:ext cx="1688422" cy="1341120"/>
        </a:xfrm>
        <a:prstGeom prst="rect">
          <a:avLst/>
        </a:prstGeom>
      </xdr:spPr>
    </xdr:pic>
    <xdr:clientData/>
  </xdr:twoCellAnchor>
  <xdr:twoCellAnchor editAs="oneCell">
    <xdr:from>
      <xdr:col>23</xdr:col>
      <xdr:colOff>15240</xdr:colOff>
      <xdr:row>6</xdr:row>
      <xdr:rowOff>30480</xdr:rowOff>
    </xdr:from>
    <xdr:to>
      <xdr:col>23</xdr:col>
      <xdr:colOff>1783080</xdr:colOff>
      <xdr:row>6</xdr:row>
      <xdr:rowOff>1434682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C6B2619-0380-A429-4FE5-677D35B6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407360" y="5105400"/>
          <a:ext cx="1767840" cy="1404202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19</xdr:row>
      <xdr:rowOff>47625</xdr:rowOff>
    </xdr:from>
    <xdr:to>
      <xdr:col>23</xdr:col>
      <xdr:colOff>1800225</xdr:colOff>
      <xdr:row>19</xdr:row>
      <xdr:rowOff>1447287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D86463C-3DAF-2D76-C2A0-9E95A78F2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8346400" y="25222200"/>
          <a:ext cx="1762125" cy="1399662"/>
        </a:xfrm>
        <a:prstGeom prst="rect">
          <a:avLst/>
        </a:prstGeom>
      </xdr:spPr>
    </xdr:pic>
    <xdr:clientData/>
  </xdr:twoCellAnchor>
  <xdr:twoCellAnchor editAs="oneCell">
    <xdr:from>
      <xdr:col>23</xdr:col>
      <xdr:colOff>85725</xdr:colOff>
      <xdr:row>22</xdr:row>
      <xdr:rowOff>38100</xdr:rowOff>
    </xdr:from>
    <xdr:to>
      <xdr:col>23</xdr:col>
      <xdr:colOff>1828800</xdr:colOff>
      <xdr:row>23</xdr:row>
      <xdr:rowOff>31981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30AE175-6ACC-8C5C-6B2F-844F393E7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8394025" y="29851350"/>
          <a:ext cx="1743075" cy="1384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62753</xdr:colOff>
      <xdr:row>9</xdr:row>
      <xdr:rowOff>107576</xdr:rowOff>
    </xdr:from>
    <xdr:to>
      <xdr:col>26</xdr:col>
      <xdr:colOff>179</xdr:colOff>
      <xdr:row>9</xdr:row>
      <xdr:rowOff>1506070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5C2933-809C-0B5B-4216-222F2A700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45200" y="1775011"/>
          <a:ext cx="1766226" cy="1398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5</xdr:row>
      <xdr:rowOff>53340</xdr:rowOff>
    </xdr:from>
    <xdr:to>
      <xdr:col>6</xdr:col>
      <xdr:colOff>2537461</xdr:colOff>
      <xdr:row>5</xdr:row>
      <xdr:rowOff>1857725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4F1624-9847-06B5-F728-8AC5ED427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3341" y="967740"/>
          <a:ext cx="2499360" cy="180438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0</xdr:rowOff>
    </xdr:from>
    <xdr:to>
      <xdr:col>6</xdr:col>
      <xdr:colOff>2712721</xdr:colOff>
      <xdr:row>6</xdr:row>
      <xdr:rowOff>1958418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6FB58C-B826-7E80-242E-B7ADC005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5261" y="2804160"/>
          <a:ext cx="2712720" cy="195841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7</xdr:row>
      <xdr:rowOff>0</xdr:rowOff>
    </xdr:from>
    <xdr:to>
      <xdr:col>7</xdr:col>
      <xdr:colOff>1</xdr:colOff>
      <xdr:row>7</xdr:row>
      <xdr:rowOff>1974921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4FE92C-EA11-92D4-DE71-BEDDC4D9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85261" y="4846320"/>
          <a:ext cx="2735580" cy="197492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8</xdr:row>
      <xdr:rowOff>0</xdr:rowOff>
    </xdr:from>
    <xdr:to>
      <xdr:col>6</xdr:col>
      <xdr:colOff>2720341</xdr:colOff>
      <xdr:row>8</xdr:row>
      <xdr:rowOff>1963919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A882AC-47D1-8C24-3483-A61A82F8F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85261" y="6888480"/>
          <a:ext cx="2720340" cy="196391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9</xdr:row>
      <xdr:rowOff>0</xdr:rowOff>
    </xdr:from>
    <xdr:to>
      <xdr:col>6</xdr:col>
      <xdr:colOff>2697481</xdr:colOff>
      <xdr:row>9</xdr:row>
      <xdr:rowOff>1947416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4CEC63-D25E-C0D7-4F07-38198CDB6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85261" y="8915400"/>
          <a:ext cx="2697480" cy="194741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0</xdr:rowOff>
    </xdr:from>
    <xdr:to>
      <xdr:col>6</xdr:col>
      <xdr:colOff>2720341</xdr:colOff>
      <xdr:row>10</xdr:row>
      <xdr:rowOff>1963919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1DE80C-6D0D-6ECB-B52D-74C1AD854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5261" y="10911840"/>
          <a:ext cx="2720340" cy="196391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11</xdr:row>
      <xdr:rowOff>0</xdr:rowOff>
    </xdr:from>
    <xdr:to>
      <xdr:col>6</xdr:col>
      <xdr:colOff>2697481</xdr:colOff>
      <xdr:row>11</xdr:row>
      <xdr:rowOff>1947416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3C5738-C646-905A-55D4-36040A389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85261" y="12923520"/>
          <a:ext cx="2697480" cy="194741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12</xdr:row>
      <xdr:rowOff>0</xdr:rowOff>
    </xdr:from>
    <xdr:to>
      <xdr:col>6</xdr:col>
      <xdr:colOff>2705101</xdr:colOff>
      <xdr:row>12</xdr:row>
      <xdr:rowOff>1952917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6A29B84-259D-7D2F-C6E6-A60B77721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85261" y="14897100"/>
          <a:ext cx="2705100" cy="195291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13</xdr:row>
      <xdr:rowOff>0</xdr:rowOff>
    </xdr:from>
    <xdr:to>
      <xdr:col>6</xdr:col>
      <xdr:colOff>2689861</xdr:colOff>
      <xdr:row>13</xdr:row>
      <xdr:rowOff>1941914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9B946C-CABD-F8F4-5266-C990F53B8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85261" y="16916400"/>
          <a:ext cx="2689860" cy="19419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2607063</xdr:colOff>
      <xdr:row>14</xdr:row>
      <xdr:rowOff>1882140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6499A7-CF27-C25C-C378-0C829B849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85260" y="18912840"/>
          <a:ext cx="2607063" cy="188214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15</xdr:row>
      <xdr:rowOff>0</xdr:rowOff>
    </xdr:from>
    <xdr:to>
      <xdr:col>7</xdr:col>
      <xdr:colOff>1</xdr:colOff>
      <xdr:row>15</xdr:row>
      <xdr:rowOff>1974921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3C76A6-1C86-6587-5F98-D090E49EA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85261" y="20932140"/>
          <a:ext cx="2735580" cy="197492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23</xdr:col>
      <xdr:colOff>589486</xdr:colOff>
      <xdr:row>7</xdr:row>
      <xdr:rowOff>1715699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342899-35BE-9782-B33E-D8481D40B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40040" y="914400"/>
          <a:ext cx="8514286" cy="5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60961</xdr:colOff>
      <xdr:row>4</xdr:row>
      <xdr:rowOff>15240</xdr:rowOff>
    </xdr:from>
    <xdr:to>
      <xdr:col>6</xdr:col>
      <xdr:colOff>2369820</xdr:colOff>
      <xdr:row>4</xdr:row>
      <xdr:rowOff>1682095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62C161-13B9-7506-2241-6291023B8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081" y="746760"/>
          <a:ext cx="2308859" cy="166685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6</xdr:col>
      <xdr:colOff>2377441</xdr:colOff>
      <xdr:row>5</xdr:row>
      <xdr:rowOff>1716366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5EDFA71-654C-5022-AA01-2F15242C6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8121" y="2438400"/>
          <a:ext cx="2377440" cy="171636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45721</xdr:colOff>
      <xdr:row>6</xdr:row>
      <xdr:rowOff>7620</xdr:rowOff>
    </xdr:from>
    <xdr:to>
      <xdr:col>6</xdr:col>
      <xdr:colOff>2324101</xdr:colOff>
      <xdr:row>6</xdr:row>
      <xdr:rowOff>1652471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DBD443F-6D76-1278-31D5-905E1500E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3841" y="4236720"/>
          <a:ext cx="2278380" cy="1644851"/>
        </a:xfrm>
        <a:prstGeom prst="rect">
          <a:avLst/>
        </a:prstGeom>
      </xdr:spPr>
    </xdr:pic>
    <xdr:clientData/>
  </xdr:twoCellAnchor>
  <xdr:twoCellAnchor editAs="oneCell">
    <xdr:from>
      <xdr:col>6</xdr:col>
      <xdr:colOff>7621</xdr:colOff>
      <xdr:row>7</xdr:row>
      <xdr:rowOff>68580</xdr:rowOff>
    </xdr:from>
    <xdr:to>
      <xdr:col>6</xdr:col>
      <xdr:colOff>2278381</xdr:colOff>
      <xdr:row>7</xdr:row>
      <xdr:rowOff>1707930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29C5E0-28E6-7C8A-0580-EA3C61ACC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5741" y="6080760"/>
          <a:ext cx="2270760" cy="163935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</xdr:row>
      <xdr:rowOff>38100</xdr:rowOff>
    </xdr:from>
    <xdr:to>
      <xdr:col>6</xdr:col>
      <xdr:colOff>2293619</xdr:colOff>
      <xdr:row>8</xdr:row>
      <xdr:rowOff>1666447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D7364DA-A48A-B5C5-A296-5FD5FB87D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6220" y="7825740"/>
          <a:ext cx="2255519" cy="1628347"/>
        </a:xfrm>
        <a:prstGeom prst="rect">
          <a:avLst/>
        </a:prstGeom>
      </xdr:spPr>
    </xdr:pic>
    <xdr:clientData/>
  </xdr:twoCellAnchor>
  <xdr:twoCellAnchor editAs="oneCell">
    <xdr:from>
      <xdr:col>6</xdr:col>
      <xdr:colOff>7621</xdr:colOff>
      <xdr:row>9</xdr:row>
      <xdr:rowOff>53340</xdr:rowOff>
    </xdr:from>
    <xdr:to>
      <xdr:col>6</xdr:col>
      <xdr:colOff>2362201</xdr:colOff>
      <xdr:row>9</xdr:row>
      <xdr:rowOff>1753203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51E4603-FFBC-FF80-C50A-A5BAC6F1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5741" y="9593580"/>
          <a:ext cx="2354580" cy="1699863"/>
        </a:xfrm>
        <a:prstGeom prst="rect">
          <a:avLst/>
        </a:prstGeom>
      </xdr:spPr>
    </xdr:pic>
    <xdr:clientData/>
  </xdr:twoCellAnchor>
  <xdr:twoCellAnchor editAs="oneCell">
    <xdr:from>
      <xdr:col>6</xdr:col>
      <xdr:colOff>45721</xdr:colOff>
      <xdr:row>10</xdr:row>
      <xdr:rowOff>15240</xdr:rowOff>
    </xdr:from>
    <xdr:to>
      <xdr:col>6</xdr:col>
      <xdr:colOff>2339341</xdr:colOff>
      <xdr:row>10</xdr:row>
      <xdr:rowOff>1671093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66A4CA9-8DAD-D8D7-2542-2156E127E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53841" y="11399520"/>
          <a:ext cx="2293620" cy="165585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11</xdr:row>
      <xdr:rowOff>38100</xdr:rowOff>
    </xdr:from>
    <xdr:to>
      <xdr:col>7</xdr:col>
      <xdr:colOff>350</xdr:colOff>
      <xdr:row>11</xdr:row>
      <xdr:rowOff>1760220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224C3B-C081-458F-5F7B-11F4D600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23360" y="13136880"/>
          <a:ext cx="2385410" cy="172212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38101</xdr:colOff>
      <xdr:row>12</xdr:row>
      <xdr:rowOff>15240</xdr:rowOff>
    </xdr:from>
    <xdr:to>
      <xdr:col>6</xdr:col>
      <xdr:colOff>2331721</xdr:colOff>
      <xdr:row>12</xdr:row>
      <xdr:rowOff>1671093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4CCEEBA-6CBD-54A2-E91E-6CD369A9D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46221" y="15011400"/>
          <a:ext cx="2293620" cy="165585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22861</xdr:colOff>
      <xdr:row>13</xdr:row>
      <xdr:rowOff>22860</xdr:rowOff>
    </xdr:from>
    <xdr:to>
      <xdr:col>6</xdr:col>
      <xdr:colOff>2334387</xdr:colOff>
      <xdr:row>13</xdr:row>
      <xdr:rowOff>1691640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B6BDF00-2835-18DA-FA28-9C5A0F9BF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30981" y="16718280"/>
          <a:ext cx="2311526" cy="16687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22861</xdr:colOff>
      <xdr:row>14</xdr:row>
      <xdr:rowOff>15240</xdr:rowOff>
    </xdr:from>
    <xdr:to>
      <xdr:col>7</xdr:col>
      <xdr:colOff>1</xdr:colOff>
      <xdr:row>14</xdr:row>
      <xdr:rowOff>1731606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D682B5-B2DB-9D48-508F-BB495B81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30981" y="18478500"/>
          <a:ext cx="2377440" cy="171636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22</xdr:col>
      <xdr:colOff>589486</xdr:colOff>
      <xdr:row>7</xdr:row>
      <xdr:rowOff>366959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8CE1872-FC99-B066-DB4B-5C701C9E2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7620" y="731520"/>
          <a:ext cx="8514286" cy="56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A31DEA-9A68-42B6-9ADC-A1647985C0DA}" name="Table3" displayName="Table3" ref="C3:Y48" totalsRowShown="0" headerRowDxfId="1" headerRowCellStyle="Accent1">
  <autoFilter ref="C3:Y48" xr:uid="{6DA31DEA-9A68-42B6-9ADC-A1647985C0DA}"/>
  <tableColumns count="23">
    <tableColumn id="1" xr3:uid="{351E1514-CE25-44DC-ABE5-551AE9FDB395}" name="Sightline" dataDxfId="0" dataCellStyle="Accent1"/>
    <tableColumn id="2" xr3:uid="{14ABB5BF-FDE2-4BA6-8061-A0DE2BD82537}" name="Column1" dataCellStyle="60% - Accent1"/>
    <tableColumn id="3" xr3:uid="{8C0E097B-2930-4329-AB07-4358106E38F2}" name="Red. Chisq"/>
    <tableColumn id="4" xr3:uid="{E3D8F1E8-78FE-4F85-8B37-C0A83B5C91D5}" name="B"/>
    <tableColumn id="5" xr3:uid="{59FE8F64-00B0-4B0D-81AD-42E165616706}" name="B Uncertainty"/>
    <tableColumn id="6" xr3:uid="{24D3883B-BA81-443E-B24A-896F29A7EDE3}" name="%"/>
    <tableColumn id="7" xr3:uid="{C8FDC556-7D75-43BD-81F0-73660FFA2234}" name="delta B"/>
    <tableColumn id="8" xr3:uid="{4167EAC1-F8DE-4E7F-B07C-F47F5B76D023}" name="delta B uncertainty"/>
    <tableColumn id="9" xr3:uid="{36B11889-5F49-444F-9FD6-FE717A15C37D}" name="% "/>
    <tableColumn id="10" xr3:uid="{96877861-D8B9-4F22-B6FE-5C66CBBBF5E3}" name="zeta"/>
    <tableColumn id="11" xr3:uid="{462B0D9E-0F5D-4FE2-841E-12B4AE117701}" name="zeta uncertainty"/>
    <tableColumn id="12" xr3:uid="{F3AA3B34-55B3-4022-92B6-0B62B859909A}" name="%2"/>
    <tableColumn id="13" xr3:uid="{EE753780-9ED7-418E-B5F6-1336CA3532C0}" name="T"/>
    <tableColumn id="14" xr3:uid="{B76CCC49-1802-4024-BB09-BF7FD21F2020}" name="T uncertainty"/>
    <tableColumn id="15" xr3:uid="{27C297F0-F198-458C-ACD4-68E652A445FB}" name="% 3"/>
    <tableColumn id="16" xr3:uid="{007A3EC3-A6E3-43F8-8ADE-68AE7C1F40B7}" name="sigma"/>
    <tableColumn id="17" xr3:uid="{FD9E7D78-BCFB-418B-BB59-7B159048A727}" name="sigma uncertainty"/>
    <tableColumn id="18" xr3:uid="{F134D250-CD1C-4E73-8057-AB8740540B26}" name="%4"/>
    <tableColumn id="19" xr3:uid="{32F5BE73-B244-41AD-8DAE-73C105DBDEA6}" name="origin"/>
    <tableColumn id="20" xr3:uid="{69D9EC99-F13A-4BA5-83E8-445002B7A948}" name="origin uncertainty"/>
    <tableColumn id="21" xr3:uid="{FBD9CEC0-3760-47DD-B88F-5EDF1B3440C7}" name="%5"/>
    <tableColumn id="22" xr3:uid="{E0494552-6B79-44C1-9448-01D869F8972C}" name="Plot"/>
    <tableColumn id="23" xr3:uid="{93CE890B-03E2-4B32-8639-88E9C97DDAD0}" name="Column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2CC4E6-F8F7-465C-998D-567A1C5FE01C}" name="Table2" displayName="Table2" ref="E5:H16" totalsRowShown="0">
  <autoFilter ref="E5:H16" xr:uid="{332CC4E6-F8F7-465C-998D-567A1C5FE01C}"/>
  <tableColumns count="4">
    <tableColumn id="1" xr3:uid="{38778A02-0510-44BD-B1B6-AF5185538A0D}" name="Sightline" dataDxfId="5"/>
    <tableColumn id="2" xr3:uid="{76F21CD0-A784-4C97-83BC-E93E37DE06BF}" name="Chi-Square" dataDxfId="4"/>
    <tableColumn id="3" xr3:uid="{71FF0C84-6972-423D-AB9B-6717A7985248}" name="Plot"/>
    <tableColumn id="4" xr3:uid="{00C94B05-AB9B-4219-8DE6-2947BFAAF43D}" name="No. Observations co adde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B7F7D-CE6D-4D78-A003-0DA0A2D3EB3B}" name="Table22" displayName="Table22" ref="E4:G15" totalsRowShown="0">
  <autoFilter ref="E4:G15" xr:uid="{7E8B7F7D-CE6D-4D78-A003-0DA0A2D3EB3B}"/>
  <tableColumns count="3">
    <tableColumn id="1" xr3:uid="{80AEBD8C-B4DA-4C35-ACEF-6A914B5C6570}" name="Sightline" dataDxfId="3"/>
    <tableColumn id="2" xr3:uid="{BE7C7E3F-4A9E-4412-AB9E-369BEB296FCC}" name="Chi-Square" dataDxfId="2"/>
    <tableColumn id="3" xr3:uid="{3B4F8C5F-B21F-4064-9057-901ED3DB1E00}" name="Plo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7688-5B82-49DB-83F1-B2C271367828}">
  <dimension ref="A2:AM51"/>
  <sheetViews>
    <sheetView tabSelected="1" zoomScale="70" zoomScaleNormal="70" workbookViewId="0">
      <selection activeCell="F5" sqref="F5"/>
    </sheetView>
  </sheetViews>
  <sheetFormatPr defaultRowHeight="14.4" x14ac:dyDescent="0.3"/>
  <cols>
    <col min="1" max="1" width="53.44140625" bestFit="1" customWidth="1"/>
    <col min="3" max="3" width="15.88671875" customWidth="1"/>
    <col min="4" max="4" width="17.109375" bestFit="1" customWidth="1"/>
    <col min="5" max="5" width="18.88671875" customWidth="1"/>
    <col min="6" max="6" width="12.21875" bestFit="1" customWidth="1"/>
    <col min="7" max="7" width="22.5546875" customWidth="1"/>
    <col min="8" max="8" width="13.33203125" bestFit="1" customWidth="1"/>
    <col min="9" max="9" width="13.6640625" customWidth="1"/>
    <col min="10" max="10" width="30" customWidth="1"/>
    <col min="11" max="11" width="10" bestFit="1" customWidth="1"/>
    <col min="12" max="12" width="12.21875" bestFit="1" customWidth="1"/>
    <col min="13" max="13" width="25.88671875" customWidth="1"/>
    <col min="15" max="15" width="12.21875" bestFit="1" customWidth="1"/>
    <col min="16" max="16" width="22" customWidth="1"/>
    <col min="17" max="18" width="12.21875" bestFit="1" customWidth="1"/>
    <col min="19" max="19" width="28.33203125" customWidth="1"/>
    <col min="20" max="20" width="13.33203125" bestFit="1" customWidth="1"/>
    <col min="21" max="21" width="12.77734375" bestFit="1" customWidth="1"/>
    <col min="22" max="22" width="28.109375" customWidth="1"/>
    <col min="24" max="24" width="27" customWidth="1"/>
    <col min="27" max="27" width="47.21875" bestFit="1" customWidth="1"/>
  </cols>
  <sheetData>
    <row r="2" spans="1:39" x14ac:dyDescent="0.3">
      <c r="A2" t="s">
        <v>69</v>
      </c>
    </row>
    <row r="3" spans="1:39" ht="18" x14ac:dyDescent="0.3">
      <c r="C3" s="6" t="s">
        <v>7</v>
      </c>
      <c r="D3" s="6" t="s">
        <v>46</v>
      </c>
      <c r="E3" s="6" t="s">
        <v>32</v>
      </c>
      <c r="F3" s="6" t="s">
        <v>1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3</v>
      </c>
      <c r="M3" s="6" t="s">
        <v>28</v>
      </c>
      <c r="N3" s="6" t="s">
        <v>47</v>
      </c>
      <c r="O3" s="6" t="s">
        <v>4</v>
      </c>
      <c r="P3" s="6" t="s">
        <v>29</v>
      </c>
      <c r="Q3" s="6" t="s">
        <v>48</v>
      </c>
      <c r="R3" s="6" t="s">
        <v>5</v>
      </c>
      <c r="S3" s="6" t="s">
        <v>30</v>
      </c>
      <c r="T3" s="6" t="s">
        <v>49</v>
      </c>
      <c r="U3" s="6" t="s">
        <v>6</v>
      </c>
      <c r="V3" s="6" t="s">
        <v>31</v>
      </c>
      <c r="W3" s="6" t="s">
        <v>50</v>
      </c>
      <c r="X3" s="6" t="s">
        <v>9</v>
      </c>
      <c r="Y3" s="6" t="s">
        <v>55</v>
      </c>
      <c r="AB3" t="s">
        <v>1</v>
      </c>
      <c r="AC3" t="s">
        <v>57</v>
      </c>
      <c r="AD3" t="s">
        <v>58</v>
      </c>
      <c r="AE3" t="s">
        <v>57</v>
      </c>
      <c r="AF3" t="s">
        <v>59</v>
      </c>
      <c r="AG3" t="s">
        <v>57</v>
      </c>
      <c r="AH3" t="s">
        <v>4</v>
      </c>
      <c r="AI3" t="s">
        <v>60</v>
      </c>
      <c r="AJ3" t="s">
        <v>61</v>
      </c>
      <c r="AK3" t="s">
        <v>57</v>
      </c>
      <c r="AL3" t="s">
        <v>62</v>
      </c>
      <c r="AM3" t="s">
        <v>57</v>
      </c>
    </row>
    <row r="4" spans="1:39" ht="114.6" customHeight="1" x14ac:dyDescent="0.3">
      <c r="A4" s="7" t="s">
        <v>44</v>
      </c>
      <c r="C4" s="13" t="s">
        <v>10</v>
      </c>
      <c r="D4" s="5">
        <v>1</v>
      </c>
      <c r="E4">
        <v>428.546403</v>
      </c>
      <c r="F4">
        <v>6.96453E-3</v>
      </c>
      <c r="G4">
        <v>0.21213787000000001</v>
      </c>
      <c r="H4">
        <v>3045.97</v>
      </c>
      <c r="I4">
        <v>-0.99999998999999995</v>
      </c>
      <c r="J4">
        <v>117.71024300000001</v>
      </c>
      <c r="K4">
        <v>11771.02</v>
      </c>
      <c r="L4">
        <v>0.42166375</v>
      </c>
      <c r="M4">
        <v>27.2347386</v>
      </c>
      <c r="N4">
        <v>6458.88</v>
      </c>
      <c r="O4">
        <v>299.99969700000003</v>
      </c>
      <c r="P4" s="3">
        <v>18079000000</v>
      </c>
      <c r="Q4">
        <v>6026454896.4399996</v>
      </c>
      <c r="R4">
        <v>5.0000030000000001E-2</v>
      </c>
      <c r="S4">
        <v>6449080.4900000002</v>
      </c>
      <c r="T4">
        <v>12898152744.48</v>
      </c>
      <c r="U4">
        <v>-0.57365812000000005</v>
      </c>
      <c r="V4">
        <v>6.6499334499999998</v>
      </c>
      <c r="W4">
        <v>1159.22</v>
      </c>
      <c r="AA4" t="s">
        <v>56</v>
      </c>
      <c r="AB4">
        <f>AVERAGE(F9,F14,F22,F25,F26,F29,F34,F37,F40,F43,F46)</f>
        <v>2.155871818181818E-3</v>
      </c>
      <c r="AC4">
        <f>_xlfn.STDEV.P(F9,F14,F22,F25,F26,F29,F34,F37,F40,F43,F46)/SQRT(11)</f>
        <v>1.6712631109195108E-4</v>
      </c>
      <c r="AD4">
        <f>AVERAGE(I9,I14,I22,I25,I26,I29,I34,I37,I40,I43,I46)</f>
        <v>0.13370907090909093</v>
      </c>
      <c r="AE4">
        <f>_xlfn.STDEV.S(I9,I14,I22,I25,I26,I29,I34,I37,I40,I43,I46)/SQRT(11)</f>
        <v>2.7085920457274221E-2</v>
      </c>
      <c r="AF4">
        <f>AVERAGE(L9,L14,L22,L25,L26,L29,L34,L37,L40,L43,L46)</f>
        <v>0.52835310090909082</v>
      </c>
      <c r="AG4">
        <f>_xlfn.STDEV.S(L9,L14,L22,L25,L26,L29,L34,L37,L40,L43,L46)/SQRT(11)</f>
        <v>8.6629111997281946E-2</v>
      </c>
      <c r="AH4">
        <f>AVERAGE(O9,O14,O22,O25,O26,O29,O34,O37,O40,O43,O46)</f>
        <v>275.30984059090912</v>
      </c>
      <c r="AI4">
        <f>_xlfn.STDEV.S(O9,O14,O22,O25,O26,O29,O34,O37,O40,O43,O46)/SQRT(11)</f>
        <v>19.958427988914796</v>
      </c>
      <c r="AJ4">
        <f>AVERAGE(R9,R14,R22,R25,R26,R29,R34,R37,R40,R43,R46)</f>
        <v>0.17388369636363638</v>
      </c>
      <c r="AK4">
        <f>_xlfn.STDEV.S(R9,R14,R22,R25,R26,R29,R34,R37,R40,R43,R46)/SQRT(11)</f>
        <v>6.2921958471946239E-3</v>
      </c>
    </row>
    <row r="5" spans="1:39" ht="118.2" customHeight="1" x14ac:dyDescent="0.3">
      <c r="A5" s="19" t="s">
        <v>45</v>
      </c>
      <c r="C5" s="13"/>
      <c r="D5" s="5">
        <v>2</v>
      </c>
      <c r="E5">
        <v>6.45649257</v>
      </c>
      <c r="F5">
        <v>0.01</v>
      </c>
      <c r="G5">
        <v>1.139161E-2</v>
      </c>
      <c r="H5">
        <v>113.92</v>
      </c>
      <c r="I5">
        <v>0.33591480000000001</v>
      </c>
      <c r="J5">
        <v>0.19288820000000001</v>
      </c>
      <c r="K5">
        <v>57.42</v>
      </c>
      <c r="L5">
        <v>-0.74859573000000001</v>
      </c>
      <c r="M5">
        <v>1.3650359700000001</v>
      </c>
      <c r="N5">
        <v>182.35</v>
      </c>
      <c r="O5">
        <v>299.99943400000001</v>
      </c>
      <c r="P5">
        <v>340.33331099999998</v>
      </c>
      <c r="Q5">
        <v>113.44</v>
      </c>
      <c r="R5">
        <v>0.19434270000000001</v>
      </c>
      <c r="S5">
        <v>0.10324621</v>
      </c>
      <c r="T5">
        <v>53.13</v>
      </c>
      <c r="U5">
        <v>-1.99998235</v>
      </c>
      <c r="V5">
        <v>0.54544344</v>
      </c>
      <c r="W5">
        <v>27.27</v>
      </c>
      <c r="AA5" t="s">
        <v>67</v>
      </c>
      <c r="AB5">
        <f>AVERAGE(F7,F17,F20,F23)</f>
        <v>3.5801225000000004E-3</v>
      </c>
      <c r="AC5">
        <f>_xlfn.STDEV.P(F7,F17,F20,F23)/SQRT(4)</f>
        <v>3.7134017452625234E-4</v>
      </c>
      <c r="AD5">
        <f>AVERAGE(I7,I17,I20,I23)</f>
        <v>4.85604725E-2</v>
      </c>
      <c r="AE5">
        <f>_xlfn.STDEV.P(I7,I17,I20,I23)/SQRT(4)</f>
        <v>1.2107606278035709E-2</v>
      </c>
      <c r="AF5">
        <f>AVERAGE(L7,L17,L20,L23)</f>
        <v>0.728500645</v>
      </c>
      <c r="AG5">
        <f>_xlfn.STDEV.P(L7,L17,L20,L23)/SQRT(4)</f>
        <v>5.2276619908899924E-2</v>
      </c>
      <c r="AH5">
        <f>AVERAGE(O7,O17,O20,O23)</f>
        <v>77.499709249999995</v>
      </c>
      <c r="AI5">
        <f>_xlfn.STDEV.P(O7,O17,O20,O23)/SQRT(4)</f>
        <v>5.2311327833280199</v>
      </c>
      <c r="AJ5">
        <f>AVERAGE(R7,R17,R20,R23)</f>
        <v>0.1730357575</v>
      </c>
      <c r="AK5">
        <f>_xlfn.STDEV.P(R7,R17,R20,R23)/SQRT(4)</f>
        <v>5.4488502448869621E-3</v>
      </c>
    </row>
    <row r="6" spans="1:39" ht="118.2" customHeight="1" x14ac:dyDescent="0.3">
      <c r="A6" t="s">
        <v>52</v>
      </c>
      <c r="C6" s="13"/>
      <c r="D6" s="5">
        <v>3</v>
      </c>
      <c r="E6">
        <v>6.6046661899999997</v>
      </c>
      <c r="F6">
        <v>9.8435299999999996E-3</v>
      </c>
      <c r="G6">
        <v>1.0991509999999999E-2</v>
      </c>
      <c r="H6">
        <v>111.66</v>
      </c>
      <c r="I6">
        <v>0.62900889000000004</v>
      </c>
      <c r="J6">
        <v>0.17830568999999999</v>
      </c>
      <c r="K6">
        <v>28.35</v>
      </c>
      <c r="L6">
        <v>-1.3525809799999999</v>
      </c>
      <c r="M6">
        <v>0.30707046999999998</v>
      </c>
      <c r="N6">
        <v>22.7</v>
      </c>
      <c r="O6">
        <v>156.07408000000001</v>
      </c>
      <c r="P6">
        <v>76.3059856</v>
      </c>
      <c r="Q6">
        <v>48.89</v>
      </c>
      <c r="R6">
        <v>0.17082812999999999</v>
      </c>
      <c r="S6">
        <v>0.12643471000000001</v>
      </c>
      <c r="T6">
        <v>74.010000000000005</v>
      </c>
      <c r="U6">
        <v>-1.9999505399999999</v>
      </c>
      <c r="V6">
        <v>7.3944679999999999E-2</v>
      </c>
      <c r="W6" s="4">
        <v>3.7</v>
      </c>
      <c r="AK6" t="s">
        <v>68</v>
      </c>
    </row>
    <row r="7" spans="1:39" ht="118.2" customHeight="1" x14ac:dyDescent="0.3">
      <c r="A7" s="39" t="s">
        <v>64</v>
      </c>
      <c r="C7" s="13"/>
      <c r="D7" s="5" t="s">
        <v>65</v>
      </c>
      <c r="E7" s="39">
        <v>0.25588069000000002</v>
      </c>
      <c r="F7" s="39">
        <v>2.8972400000000001E-3</v>
      </c>
      <c r="G7" s="42">
        <v>8.1225999999999998E-4</v>
      </c>
      <c r="H7" s="39">
        <v>28.04</v>
      </c>
      <c r="I7" s="39">
        <v>4.2711569999999997E-2</v>
      </c>
      <c r="J7" s="39">
        <v>1.0976400000000001E-2</v>
      </c>
      <c r="K7" s="39">
        <v>25.7</v>
      </c>
      <c r="L7" s="39">
        <v>0.75374134999999998</v>
      </c>
      <c r="M7" s="39">
        <v>1.4503729999999999E-2</v>
      </c>
      <c r="N7" s="39">
        <v>1.92</v>
      </c>
      <c r="O7" s="39">
        <v>89.302252499999994</v>
      </c>
      <c r="P7" s="39">
        <v>24.2172932</v>
      </c>
      <c r="Q7" s="39">
        <v>27.12</v>
      </c>
      <c r="R7" s="39">
        <v>0.16696163999999999</v>
      </c>
      <c r="S7" s="39">
        <v>4.1128199999999997E-3</v>
      </c>
      <c r="T7" s="39">
        <v>2.46</v>
      </c>
      <c r="U7" s="39">
        <v>-1.3970161400000001</v>
      </c>
      <c r="V7" s="39">
        <v>3.7056699999999999E-3</v>
      </c>
      <c r="W7" s="41">
        <v>0.27</v>
      </c>
    </row>
    <row r="8" spans="1:39" ht="123" customHeight="1" x14ac:dyDescent="0.3">
      <c r="C8" s="13"/>
      <c r="D8" s="5" t="s">
        <v>51</v>
      </c>
      <c r="E8" s="30">
        <v>0.23940232</v>
      </c>
      <c r="F8" s="30">
        <v>2.32731E-3</v>
      </c>
      <c r="G8" s="28">
        <v>7.7594999999999997E-4</v>
      </c>
      <c r="H8" s="19">
        <v>33.340000000000003</v>
      </c>
      <c r="I8" s="30">
        <v>3.7404050000000001E-2</v>
      </c>
      <c r="J8" s="19">
        <v>1.3299480000000001E-2</v>
      </c>
      <c r="K8" s="19">
        <v>35.56</v>
      </c>
      <c r="L8" s="30">
        <v>0.72597758999999995</v>
      </c>
      <c r="M8" s="19">
        <v>4.864889E-2</v>
      </c>
      <c r="N8" s="19">
        <v>6.7</v>
      </c>
      <c r="O8" s="30">
        <v>100.39495100000001</v>
      </c>
      <c r="P8" s="19">
        <v>33.226892700000001</v>
      </c>
      <c r="Q8" s="19">
        <v>33.1</v>
      </c>
      <c r="R8" s="30">
        <v>0.16847524999999999</v>
      </c>
      <c r="S8" s="19">
        <v>6.3631099999999999E-3</v>
      </c>
      <c r="T8" s="19">
        <v>3.78</v>
      </c>
      <c r="U8" s="30">
        <v>-1.3955774000000001</v>
      </c>
      <c r="V8" s="19">
        <v>3.6415000000000002E-3</v>
      </c>
      <c r="W8" s="29">
        <v>0.26</v>
      </c>
    </row>
    <row r="9" spans="1:39" ht="145.80000000000001" customHeight="1" thickBot="1" x14ac:dyDescent="0.35">
      <c r="C9" s="20"/>
      <c r="D9" s="21" t="s">
        <v>34</v>
      </c>
      <c r="E9" s="22">
        <v>0.21656185999999999</v>
      </c>
      <c r="F9" s="22">
        <v>2.0716699999999998E-3</v>
      </c>
      <c r="G9" s="23">
        <v>5.5188999999999998E-4</v>
      </c>
      <c r="H9" s="24">
        <v>26.64</v>
      </c>
      <c r="I9" s="22">
        <v>8.1456719999999996E-2</v>
      </c>
      <c r="J9" s="24">
        <v>3.8585340000000003E-2</v>
      </c>
      <c r="K9" s="24">
        <v>47.37</v>
      </c>
      <c r="L9" s="22">
        <v>0.69022150000000004</v>
      </c>
      <c r="M9" s="24">
        <v>3.9103600000000002E-2</v>
      </c>
      <c r="N9" s="24">
        <v>5.67</v>
      </c>
      <c r="O9" s="22">
        <v>300</v>
      </c>
      <c r="P9" s="24">
        <v>736.20318299999997</v>
      </c>
      <c r="Q9" s="24">
        <v>245.4</v>
      </c>
      <c r="R9" s="22">
        <v>0.16166013000000001</v>
      </c>
      <c r="S9" s="24">
        <v>1.221207E-2</v>
      </c>
      <c r="T9" s="24">
        <v>7.55</v>
      </c>
      <c r="U9" s="22">
        <v>-1.41772532</v>
      </c>
      <c r="V9" s="24">
        <v>2.9135459999999998E-2</v>
      </c>
      <c r="W9" s="24">
        <v>2.06</v>
      </c>
      <c r="X9" s="25"/>
    </row>
    <row r="10" spans="1:39" ht="121.8" customHeight="1" thickTop="1" x14ac:dyDescent="0.3">
      <c r="C10" s="14" t="s">
        <v>20</v>
      </c>
      <c r="D10" s="5">
        <v>1</v>
      </c>
      <c r="E10">
        <v>340.83578799999998</v>
      </c>
      <c r="F10">
        <v>9.9996000000000008E-3</v>
      </c>
      <c r="I10">
        <v>-0.64094326999999995</v>
      </c>
      <c r="L10">
        <v>-3</v>
      </c>
      <c r="O10">
        <v>209.098735</v>
      </c>
      <c r="R10">
        <v>5.0000019999999999E-2</v>
      </c>
      <c r="U10">
        <v>1.99999539</v>
      </c>
      <c r="Y10" t="s">
        <v>33</v>
      </c>
    </row>
    <row r="11" spans="1:39" ht="121.8" customHeight="1" x14ac:dyDescent="0.3">
      <c r="C11" s="14"/>
      <c r="D11" s="5">
        <v>2</v>
      </c>
      <c r="E11" s="7">
        <v>1.77077022</v>
      </c>
      <c r="F11" s="7">
        <v>1.4746799999999999E-3</v>
      </c>
      <c r="G11" s="8">
        <v>1.0838E-4</v>
      </c>
      <c r="H11" s="7">
        <v>7.35</v>
      </c>
      <c r="I11" s="7">
        <v>0.14607728</v>
      </c>
      <c r="J11" s="7">
        <v>7.9687030000000006E-2</v>
      </c>
      <c r="K11" s="7">
        <v>54.55</v>
      </c>
      <c r="L11" s="7">
        <v>0.18856397999999999</v>
      </c>
      <c r="M11" s="7">
        <v>0.13781281000000001</v>
      </c>
      <c r="N11" s="7">
        <v>73.09</v>
      </c>
      <c r="O11" s="7">
        <v>299.91932800000001</v>
      </c>
      <c r="P11" s="7">
        <v>814.45871799999998</v>
      </c>
      <c r="Q11" s="7">
        <v>271.56</v>
      </c>
      <c r="R11" s="7">
        <v>0.19344172000000001</v>
      </c>
      <c r="S11" s="7">
        <v>9.2780699999999994E-3</v>
      </c>
      <c r="T11" s="7">
        <v>4.8</v>
      </c>
      <c r="U11" s="7">
        <v>-0.25878401000000001</v>
      </c>
      <c r="V11" s="7">
        <v>4.4722379999999999E-2</v>
      </c>
      <c r="W11" s="7">
        <v>17.28</v>
      </c>
    </row>
    <row r="12" spans="1:39" ht="121.8" customHeight="1" x14ac:dyDescent="0.3">
      <c r="C12" s="14"/>
      <c r="D12" s="5">
        <v>3</v>
      </c>
      <c r="E12">
        <v>50.1070785</v>
      </c>
      <c r="F12">
        <v>9.6293300000000002E-3</v>
      </c>
      <c r="G12">
        <v>3.1223440000000002E-2</v>
      </c>
      <c r="H12">
        <v>324.25</v>
      </c>
      <c r="I12">
        <v>0.17890338</v>
      </c>
      <c r="J12">
        <v>0.25723309</v>
      </c>
      <c r="K12">
        <v>143.78</v>
      </c>
      <c r="L12">
        <v>0.26044878999999999</v>
      </c>
      <c r="M12">
        <v>0.94212702999999998</v>
      </c>
      <c r="N12">
        <v>361.73</v>
      </c>
      <c r="O12">
        <v>135.88860299999999</v>
      </c>
      <c r="P12">
        <v>538.79437600000006</v>
      </c>
      <c r="Q12">
        <v>396.5</v>
      </c>
      <c r="R12">
        <v>0.29140612999999999</v>
      </c>
      <c r="S12">
        <v>1.1681073500000001</v>
      </c>
      <c r="T12">
        <v>400.85</v>
      </c>
      <c r="U12">
        <v>0.73769373999999999</v>
      </c>
      <c r="V12">
        <v>1.80389892</v>
      </c>
      <c r="W12">
        <v>244.53</v>
      </c>
    </row>
    <row r="13" spans="1:39" ht="121.8" customHeight="1" x14ac:dyDescent="0.3">
      <c r="C13" s="14"/>
      <c r="D13" s="5">
        <v>4</v>
      </c>
      <c r="E13">
        <v>37.243952800000002</v>
      </c>
      <c r="F13">
        <v>2.7617800000000001E-3</v>
      </c>
      <c r="G13">
        <v>4.0477899999999999E-3</v>
      </c>
      <c r="H13">
        <v>146.56</v>
      </c>
      <c r="I13">
        <v>0.53624380999999999</v>
      </c>
      <c r="J13">
        <v>0.10080720999999999</v>
      </c>
      <c r="K13">
        <v>18.8</v>
      </c>
      <c r="L13">
        <v>-2.1437084400000002</v>
      </c>
      <c r="M13">
        <v>2.9044166300000001</v>
      </c>
      <c r="N13">
        <v>135.49</v>
      </c>
      <c r="O13">
        <v>299.77481899999998</v>
      </c>
      <c r="P13">
        <v>4054.82278</v>
      </c>
      <c r="Q13">
        <v>1352.62</v>
      </c>
      <c r="R13">
        <v>0.10606537000000001</v>
      </c>
      <c r="S13">
        <v>1.56705509</v>
      </c>
      <c r="T13">
        <v>1477.44</v>
      </c>
      <c r="U13">
        <v>0.72147077000000004</v>
      </c>
      <c r="V13">
        <v>0.67073936000000001</v>
      </c>
      <c r="W13">
        <v>92.97</v>
      </c>
    </row>
    <row r="14" spans="1:39" ht="121.8" customHeight="1" x14ac:dyDescent="0.3">
      <c r="C14" s="14"/>
      <c r="D14" s="5">
        <v>5</v>
      </c>
      <c r="E14" s="10">
        <v>1.77067649</v>
      </c>
      <c r="F14" s="10">
        <v>1.4746500000000001E-3</v>
      </c>
      <c r="G14" s="11">
        <v>6.8635999999999998E-5</v>
      </c>
      <c r="H14" s="12">
        <v>4.6500000000000004</v>
      </c>
      <c r="I14" s="10">
        <v>0.14611062</v>
      </c>
      <c r="J14" s="12">
        <v>6.6696050000000007E-2</v>
      </c>
      <c r="K14" s="12">
        <v>45.65</v>
      </c>
      <c r="L14" s="10">
        <v>0.18855113000000001</v>
      </c>
      <c r="M14" s="12">
        <v>0.13472645</v>
      </c>
      <c r="N14" s="12">
        <v>71.45</v>
      </c>
      <c r="O14" s="10">
        <v>300</v>
      </c>
      <c r="P14" s="12">
        <v>7779.1229000000003</v>
      </c>
      <c r="Q14" s="12">
        <v>2593.04</v>
      </c>
      <c r="R14" s="10">
        <v>0.19345059000000001</v>
      </c>
      <c r="S14" s="12">
        <v>1.034172E-2</v>
      </c>
      <c r="T14" s="12">
        <v>5.35</v>
      </c>
      <c r="U14" s="10">
        <v>-0.25880133999999999</v>
      </c>
      <c r="V14" s="12">
        <v>3.6441300000000003E-2</v>
      </c>
      <c r="W14" s="12">
        <v>14.08</v>
      </c>
    </row>
    <row r="15" spans="1:39" ht="116.4" customHeight="1" x14ac:dyDescent="0.3">
      <c r="C15" s="14"/>
      <c r="D15" s="5" t="s">
        <v>43</v>
      </c>
      <c r="E15" s="16">
        <v>1.77069565</v>
      </c>
      <c r="F15" s="16">
        <v>1.47466E-3</v>
      </c>
      <c r="G15" s="17">
        <v>1.0789E-4</v>
      </c>
      <c r="H15" s="18">
        <v>7.32</v>
      </c>
      <c r="I15" s="16">
        <v>0.14612502999999999</v>
      </c>
      <c r="J15" s="18">
        <v>7.9621769999999994E-2</v>
      </c>
      <c r="K15" s="18">
        <v>54.49</v>
      </c>
      <c r="L15" s="16">
        <v>0.18854904</v>
      </c>
      <c r="M15" s="18">
        <v>0.14065483000000001</v>
      </c>
      <c r="N15" s="18">
        <v>74.599999999999994</v>
      </c>
      <c r="O15" s="16">
        <v>299.98224199999999</v>
      </c>
      <c r="P15" s="18">
        <v>823.36620500000004</v>
      </c>
      <c r="Q15" s="18">
        <v>274.47000000000003</v>
      </c>
      <c r="R15" s="16">
        <v>0.19345473999999999</v>
      </c>
      <c r="S15" s="18">
        <v>9.5162100000000006E-3</v>
      </c>
      <c r="T15" s="18">
        <v>4.92</v>
      </c>
      <c r="U15" s="16">
        <v>-0.25880944</v>
      </c>
      <c r="V15" s="18">
        <v>4.4910369999999998E-2</v>
      </c>
      <c r="W15" s="18">
        <v>17.350000000000001</v>
      </c>
    </row>
    <row r="16" spans="1:39" ht="121.8" customHeight="1" x14ac:dyDescent="0.3">
      <c r="C16" s="14"/>
      <c r="D16" s="5">
        <v>6</v>
      </c>
      <c r="E16" s="33">
        <v>2.4958641300000002</v>
      </c>
      <c r="F16" s="33">
        <v>1.6625500000000001E-3</v>
      </c>
      <c r="G16" s="32">
        <v>2.2475300000000002E-3</v>
      </c>
      <c r="H16" s="31">
        <v>135.19</v>
      </c>
      <c r="I16" s="33">
        <v>5.0075880000000003E-2</v>
      </c>
      <c r="J16" s="31">
        <v>7.9854960000000003E-2</v>
      </c>
      <c r="K16" s="31">
        <v>159.47</v>
      </c>
      <c r="L16" s="33">
        <v>0.14366518</v>
      </c>
      <c r="M16" s="31">
        <v>0.16682517999999999</v>
      </c>
      <c r="N16" s="31">
        <v>116.12</v>
      </c>
      <c r="O16" s="33">
        <v>54.923858099999997</v>
      </c>
      <c r="P16" s="31">
        <v>74.6436353</v>
      </c>
      <c r="Q16" s="31">
        <v>135.9</v>
      </c>
      <c r="R16" s="33">
        <v>0.18320933</v>
      </c>
      <c r="S16" s="31">
        <v>2.2866339999999999E-2</v>
      </c>
      <c r="T16" s="31">
        <v>12.48</v>
      </c>
      <c r="U16" s="33">
        <v>-0.21166683</v>
      </c>
      <c r="V16" s="31">
        <v>6.81249E-3</v>
      </c>
      <c r="W16" s="31">
        <v>3.22</v>
      </c>
    </row>
    <row r="17" spans="3:24" ht="116.4" customHeight="1" x14ac:dyDescent="0.3">
      <c r="C17" s="13"/>
      <c r="D17" s="5" t="s">
        <v>65</v>
      </c>
      <c r="E17" s="38">
        <v>2.08426336</v>
      </c>
      <c r="F17" s="38">
        <v>4.8029300000000004E-3</v>
      </c>
      <c r="G17" s="37">
        <v>1.0170400000000001E-3</v>
      </c>
      <c r="H17" s="36">
        <v>21.18</v>
      </c>
      <c r="I17" s="38">
        <v>2.2103850000000001E-2</v>
      </c>
      <c r="J17" s="36">
        <v>4.3342299999999997E-3</v>
      </c>
      <c r="K17" s="36">
        <v>19.61</v>
      </c>
      <c r="L17" s="38">
        <v>0.84246717000000004</v>
      </c>
      <c r="M17" s="36">
        <v>8.8399299999999993E-3</v>
      </c>
      <c r="N17" s="36">
        <v>1.05</v>
      </c>
      <c r="O17" s="38">
        <v>70.668929599999998</v>
      </c>
      <c r="P17" s="36">
        <v>14.2074526</v>
      </c>
      <c r="Q17" s="36">
        <v>20.100000000000001</v>
      </c>
      <c r="R17" s="38">
        <v>0.16777286999999999</v>
      </c>
      <c r="S17" s="36">
        <v>5.2956399999999999E-3</v>
      </c>
      <c r="T17" s="36">
        <v>3.16</v>
      </c>
      <c r="U17" s="38">
        <v>-0.21402409999999999</v>
      </c>
      <c r="V17" s="36">
        <v>4.1764799999999998E-3</v>
      </c>
      <c r="W17" s="36">
        <v>1.95</v>
      </c>
    </row>
    <row r="18" spans="3:24" ht="117" customHeight="1" thickBot="1" x14ac:dyDescent="0.35">
      <c r="C18" s="26"/>
      <c r="D18" s="27" t="s">
        <v>36</v>
      </c>
      <c r="E18" s="34">
        <v>2.5367494100000001</v>
      </c>
      <c r="F18" s="34">
        <v>1.09793E-3</v>
      </c>
      <c r="G18" s="35">
        <v>2.0711000000000002E-3</v>
      </c>
      <c r="H18" s="35">
        <v>188.64</v>
      </c>
      <c r="I18" s="34">
        <v>3.1683500000000003E-2</v>
      </c>
      <c r="J18" s="35">
        <v>6.5327209999999997E-2</v>
      </c>
      <c r="K18" s="35">
        <v>206.19</v>
      </c>
      <c r="L18" s="34">
        <v>0.14164094999999999</v>
      </c>
      <c r="M18" s="35">
        <v>0.14288882</v>
      </c>
      <c r="N18" s="35">
        <v>100.88</v>
      </c>
      <c r="O18" s="34">
        <v>82.993043099999994</v>
      </c>
      <c r="P18" s="35">
        <v>161.30586500000001</v>
      </c>
      <c r="Q18" s="35">
        <v>194.36</v>
      </c>
      <c r="R18" s="34">
        <v>0.18322141</v>
      </c>
      <c r="S18" s="35">
        <v>2.2933269999999999E-2</v>
      </c>
      <c r="T18" s="35">
        <v>12.52</v>
      </c>
      <c r="U18" s="34">
        <v>-0.21065691</v>
      </c>
      <c r="V18" s="35">
        <v>3.8059399999999998E-3</v>
      </c>
      <c r="W18" s="35">
        <v>1.81</v>
      </c>
      <c r="X18" s="35"/>
    </row>
    <row r="19" spans="3:24" ht="118.8" customHeight="1" thickTop="1" x14ac:dyDescent="0.3">
      <c r="C19" s="15" t="s">
        <v>11</v>
      </c>
      <c r="D19" s="5">
        <v>1</v>
      </c>
      <c r="E19">
        <v>4.7096010799999997</v>
      </c>
      <c r="F19">
        <v>8.6143699999999997E-3</v>
      </c>
      <c r="G19">
        <v>7.8274799999999995E-3</v>
      </c>
      <c r="H19">
        <v>90.87</v>
      </c>
      <c r="I19">
        <v>-1.414778E-2</v>
      </c>
      <c r="J19">
        <v>1.0452009999999999E-2</v>
      </c>
      <c r="K19">
        <v>73.88</v>
      </c>
      <c r="L19">
        <v>0.43043326999999998</v>
      </c>
      <c r="M19">
        <v>0.45465035999999998</v>
      </c>
      <c r="N19">
        <v>105.63</v>
      </c>
      <c r="O19">
        <v>299.26605599999999</v>
      </c>
      <c r="P19">
        <v>306.336815</v>
      </c>
      <c r="Q19">
        <v>102.36</v>
      </c>
      <c r="R19">
        <v>5.0007309999999999E-2</v>
      </c>
      <c r="S19">
        <v>0.47661608</v>
      </c>
      <c r="T19">
        <v>953.09</v>
      </c>
      <c r="U19">
        <v>1.0352874700000001</v>
      </c>
      <c r="V19">
        <v>0.49391821000000002</v>
      </c>
      <c r="W19">
        <v>47.71</v>
      </c>
    </row>
    <row r="20" spans="3:24" ht="120.6" customHeight="1" x14ac:dyDescent="0.3">
      <c r="C20" s="13"/>
      <c r="D20" s="5" t="s">
        <v>65</v>
      </c>
      <c r="E20" s="39">
        <v>0.45164666999999997</v>
      </c>
      <c r="F20" s="39">
        <v>3.0877299999999999E-3</v>
      </c>
      <c r="G20" s="42">
        <v>7.5458999999999997E-4</v>
      </c>
      <c r="H20" s="39">
        <v>24.44</v>
      </c>
      <c r="I20" s="39">
        <v>8.8053329999999999E-2</v>
      </c>
      <c r="J20" s="39">
        <v>1.4946630000000001E-2</v>
      </c>
      <c r="K20" s="39">
        <v>16.97</v>
      </c>
      <c r="L20" s="39">
        <v>0.55787542000000001</v>
      </c>
      <c r="M20" s="39">
        <v>5.6165859999999998E-2</v>
      </c>
      <c r="N20" s="39">
        <v>10.07</v>
      </c>
      <c r="O20" s="39">
        <v>64.070400000000006</v>
      </c>
      <c r="P20" s="39">
        <v>13.210622600000001</v>
      </c>
      <c r="Q20" s="39">
        <v>20.62</v>
      </c>
      <c r="R20" s="39">
        <v>0.19186068000000001</v>
      </c>
      <c r="S20" s="39">
        <v>5.8031000000000003E-3</v>
      </c>
      <c r="T20" s="39">
        <v>3.02</v>
      </c>
      <c r="U20" s="39">
        <v>-0.14637736000000001</v>
      </c>
      <c r="V20" s="39">
        <v>6.1781199999999996E-3</v>
      </c>
      <c r="W20" s="39">
        <v>4.22</v>
      </c>
    </row>
    <row r="21" spans="3:24" ht="120" customHeight="1" x14ac:dyDescent="0.3">
      <c r="C21" s="13"/>
      <c r="D21" s="5" t="s">
        <v>53</v>
      </c>
      <c r="E21" s="30">
        <v>0.58397410999999999</v>
      </c>
      <c r="F21" s="30">
        <v>2.29356E-3</v>
      </c>
      <c r="G21" s="28">
        <v>8.8482000000000003E-4</v>
      </c>
      <c r="H21" s="19">
        <v>38.58</v>
      </c>
      <c r="I21" s="30">
        <v>0.12835964999999999</v>
      </c>
      <c r="J21" s="19">
        <v>3.8971970000000002E-2</v>
      </c>
      <c r="K21" s="19">
        <v>30.36</v>
      </c>
      <c r="L21" s="30">
        <v>0.12884424999999999</v>
      </c>
      <c r="M21" s="19">
        <v>9.3033309999999994E-2</v>
      </c>
      <c r="N21" s="19">
        <v>72.209999999999994</v>
      </c>
      <c r="O21" s="30">
        <v>49.255308100000001</v>
      </c>
      <c r="P21" s="19">
        <v>17.420863099999998</v>
      </c>
      <c r="Q21" s="19">
        <v>35.369999999999997</v>
      </c>
      <c r="R21" s="30">
        <v>0.15919631000000001</v>
      </c>
      <c r="S21" s="19">
        <v>1.8359609999999998E-2</v>
      </c>
      <c r="T21" s="19">
        <v>11.53</v>
      </c>
      <c r="U21" s="30">
        <v>-0.12954358999999999</v>
      </c>
      <c r="V21" s="19">
        <v>8.5974699999999994E-3</v>
      </c>
      <c r="W21" s="19">
        <v>6.64</v>
      </c>
    </row>
    <row r="22" spans="3:24" ht="124.2" customHeight="1" thickBot="1" x14ac:dyDescent="0.35">
      <c r="C22" s="20"/>
      <c r="D22" s="27" t="s">
        <v>35</v>
      </c>
      <c r="E22" s="22">
        <v>0.49333492000000001</v>
      </c>
      <c r="F22" s="22">
        <v>1.6323399999999999E-3</v>
      </c>
      <c r="G22" s="23">
        <v>2.4447999999999999E-4</v>
      </c>
      <c r="H22" s="24">
        <v>14.98</v>
      </c>
      <c r="I22" s="22">
        <v>0.26102924999999999</v>
      </c>
      <c r="J22" s="24">
        <v>0.20046468000000001</v>
      </c>
      <c r="K22" s="24">
        <v>76.8</v>
      </c>
      <c r="L22" s="22">
        <v>0.17901744999999999</v>
      </c>
      <c r="M22" s="24">
        <v>0.14879820999999999</v>
      </c>
      <c r="N22" s="24">
        <v>83.12</v>
      </c>
      <c r="O22" s="22">
        <v>299.99999600000001</v>
      </c>
      <c r="P22" s="24">
        <v>2664.18975</v>
      </c>
      <c r="Q22" s="24">
        <v>888.06</v>
      </c>
      <c r="R22" s="22">
        <v>0.18773258000000001</v>
      </c>
      <c r="S22" s="24">
        <v>2.4166239999999999E-2</v>
      </c>
      <c r="T22" s="24">
        <v>12.87</v>
      </c>
      <c r="U22" s="22">
        <v>-0.22477896999999999</v>
      </c>
      <c r="V22" s="24">
        <v>0.12930209000000001</v>
      </c>
      <c r="W22" s="24">
        <v>57.52</v>
      </c>
      <c r="X22" s="25"/>
    </row>
    <row r="23" spans="3:24" ht="109.8" customHeight="1" thickTop="1" x14ac:dyDescent="0.3">
      <c r="C23" s="44"/>
      <c r="D23" s="45" t="s">
        <v>65</v>
      </c>
      <c r="E23" s="47">
        <v>0.49179358000000001</v>
      </c>
      <c r="F23" s="47">
        <v>3.5325899999999999E-3</v>
      </c>
      <c r="G23" s="48">
        <v>5.0389E-4</v>
      </c>
      <c r="H23" s="47">
        <v>14.26</v>
      </c>
      <c r="I23" s="47">
        <v>4.1373140000000003E-2</v>
      </c>
      <c r="J23" s="47">
        <v>7.5197399999999996E-3</v>
      </c>
      <c r="K23" s="47">
        <v>18.18</v>
      </c>
      <c r="L23" s="47">
        <v>0.75991863999999998</v>
      </c>
      <c r="M23" s="47">
        <v>1.0518929999999999E-2</v>
      </c>
      <c r="N23" s="47">
        <v>1.38</v>
      </c>
      <c r="O23" s="47">
        <v>85.957254899999995</v>
      </c>
      <c r="P23" s="47">
        <v>12.335949400000001</v>
      </c>
      <c r="Q23" s="47">
        <v>14.35</v>
      </c>
      <c r="R23" s="47">
        <v>0.16554784</v>
      </c>
      <c r="S23" s="47">
        <v>2.80306E-3</v>
      </c>
      <c r="T23" s="47">
        <v>1.69</v>
      </c>
      <c r="U23" s="47">
        <v>-0.31029679999999998</v>
      </c>
      <c r="V23" s="47">
        <v>2.9619199999999998E-3</v>
      </c>
      <c r="W23" s="47">
        <v>0.95</v>
      </c>
      <c r="X23" s="46"/>
    </row>
    <row r="24" spans="3:24" ht="120.6" customHeight="1" x14ac:dyDescent="0.3">
      <c r="C24" s="14"/>
      <c r="D24" s="43">
        <v>6</v>
      </c>
      <c r="E24" s="33">
        <v>0.55125420000000003</v>
      </c>
      <c r="F24" s="33">
        <v>2.69455E-3</v>
      </c>
      <c r="G24" s="32">
        <v>7.0483999999999998E-4</v>
      </c>
      <c r="H24" s="31">
        <v>26.16</v>
      </c>
      <c r="I24" s="33">
        <v>4.0035519999999998E-2</v>
      </c>
      <c r="J24" s="31">
        <v>6.9705599999999998E-3</v>
      </c>
      <c r="K24" s="31">
        <v>17.41</v>
      </c>
      <c r="L24" s="33">
        <v>0.68307150999999999</v>
      </c>
      <c r="M24" s="31">
        <v>5.6769609999999998E-2</v>
      </c>
      <c r="N24" s="31">
        <v>8.31</v>
      </c>
      <c r="O24" s="33">
        <v>88.609874399999995</v>
      </c>
      <c r="P24" s="31">
        <v>20.1542922</v>
      </c>
      <c r="Q24" s="31">
        <v>22.74</v>
      </c>
      <c r="R24" s="33">
        <v>0.17269476</v>
      </c>
      <c r="S24" s="31">
        <v>5.9273299999999998E-3</v>
      </c>
      <c r="T24" s="31">
        <v>3.43</v>
      </c>
      <c r="U24" s="33">
        <v>-0.30535685000000001</v>
      </c>
      <c r="V24" s="31">
        <v>3.6213500000000002E-3</v>
      </c>
      <c r="W24" s="31">
        <v>1.19</v>
      </c>
    </row>
    <row r="25" spans="3:24" ht="116.4" customHeight="1" thickBot="1" x14ac:dyDescent="0.35">
      <c r="C25" s="26" t="s">
        <v>15</v>
      </c>
      <c r="D25" s="21">
        <v>5</v>
      </c>
      <c r="E25" s="22">
        <v>0.5316341</v>
      </c>
      <c r="F25" s="22">
        <v>2.1911600000000002E-3</v>
      </c>
      <c r="G25" s="23">
        <v>5.5011999999999997E-4</v>
      </c>
      <c r="H25" s="24">
        <v>25.11</v>
      </c>
      <c r="I25" s="22">
        <v>7.2391250000000004E-2</v>
      </c>
      <c r="J25" s="24">
        <v>3.1119069999999999E-2</v>
      </c>
      <c r="K25" s="24">
        <v>42.99</v>
      </c>
      <c r="L25" s="22">
        <v>0.64929112</v>
      </c>
      <c r="M25" s="24">
        <v>5.0384279999999997E-2</v>
      </c>
      <c r="N25" s="24">
        <v>7.76</v>
      </c>
      <c r="O25" s="22">
        <v>246.79365999999999</v>
      </c>
      <c r="P25" s="24">
        <v>462.85476899999998</v>
      </c>
      <c r="Q25" s="24">
        <v>187.55</v>
      </c>
      <c r="R25" s="22">
        <v>0.16722461999999999</v>
      </c>
      <c r="S25" s="24">
        <v>8.0849600000000004E-3</v>
      </c>
      <c r="T25" s="24">
        <v>4.83</v>
      </c>
      <c r="U25" s="22">
        <v>-0.32512329000000001</v>
      </c>
      <c r="V25" s="24">
        <v>2.2855090000000002E-2</v>
      </c>
      <c r="W25" s="24">
        <v>7.03</v>
      </c>
      <c r="X25" s="25"/>
    </row>
    <row r="26" spans="3:24" ht="118.2" customHeight="1" thickTop="1" x14ac:dyDescent="0.3">
      <c r="C26" s="15" t="s">
        <v>12</v>
      </c>
      <c r="D26" s="5" t="s">
        <v>41</v>
      </c>
      <c r="E26" s="9">
        <v>0.22800972</v>
      </c>
      <c r="F26" s="9">
        <v>2.5056900000000001E-3</v>
      </c>
      <c r="G26" s="8">
        <v>8.5428999999999995E-4</v>
      </c>
      <c r="H26" s="7">
        <v>34.090000000000003</v>
      </c>
      <c r="I26" s="9">
        <v>0.10799601</v>
      </c>
      <c r="J26" s="7">
        <v>6.8291169999999998E-2</v>
      </c>
      <c r="K26" s="7">
        <v>63.23</v>
      </c>
      <c r="L26" s="9">
        <v>0.65866338000000002</v>
      </c>
      <c r="M26" s="7">
        <v>7.8919959999999997E-2</v>
      </c>
      <c r="N26" s="7">
        <v>11.98</v>
      </c>
      <c r="O26" s="9">
        <v>299.99999600000001</v>
      </c>
      <c r="P26" s="7">
        <v>948.62890200000004</v>
      </c>
      <c r="Q26" s="7">
        <v>316.20999999999998</v>
      </c>
      <c r="R26" s="9">
        <v>0.17374197</v>
      </c>
      <c r="S26" s="7">
        <v>1.7570120000000002E-2</v>
      </c>
      <c r="T26" s="7">
        <v>10.11</v>
      </c>
      <c r="U26" s="9">
        <v>-0.39241255000000003</v>
      </c>
      <c r="V26" s="7">
        <v>5.7102569999999998E-2</v>
      </c>
      <c r="W26" s="7">
        <v>14.55</v>
      </c>
    </row>
    <row r="27" spans="3:24" ht="118.2" customHeight="1" x14ac:dyDescent="0.3">
      <c r="C27" s="13"/>
      <c r="D27" s="5" t="s">
        <v>54</v>
      </c>
      <c r="E27" s="30">
        <v>0.24882306000000001</v>
      </c>
      <c r="F27" s="30">
        <v>3.44452E-3</v>
      </c>
      <c r="G27" s="19">
        <v>1.0204999999999999E-3</v>
      </c>
      <c r="H27" s="19">
        <v>29.63</v>
      </c>
      <c r="I27" s="30">
        <v>7.3459389999999999E-2</v>
      </c>
      <c r="J27" s="19">
        <v>1.3626569999999999E-2</v>
      </c>
      <c r="K27" s="19">
        <v>18.55</v>
      </c>
      <c r="L27" s="30">
        <v>0.63462037999999998</v>
      </c>
      <c r="M27" s="19">
        <v>9.7327999999999998E-2</v>
      </c>
      <c r="N27" s="19">
        <v>15.34</v>
      </c>
      <c r="O27" s="30">
        <v>79.879402799999994</v>
      </c>
      <c r="P27" s="19">
        <v>18.581061600000002</v>
      </c>
      <c r="Q27" s="19">
        <v>23.26</v>
      </c>
      <c r="R27" s="30">
        <v>0.18354567999999999</v>
      </c>
      <c r="S27" s="19">
        <v>7.0291499999999996E-3</v>
      </c>
      <c r="T27" s="19">
        <v>3.83</v>
      </c>
      <c r="U27" s="30">
        <v>-0.35637217999999998</v>
      </c>
      <c r="V27" s="19">
        <v>8.4308899999999999E-3</v>
      </c>
      <c r="W27" s="19">
        <v>2.37</v>
      </c>
    </row>
    <row r="28" spans="3:24" ht="15" thickBot="1" x14ac:dyDescent="0.35">
      <c r="C28" s="20"/>
      <c r="D28" s="27">
        <v>3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3:24" ht="123" customHeight="1" thickTop="1" x14ac:dyDescent="0.3">
      <c r="C29" s="15" t="s">
        <v>13</v>
      </c>
      <c r="D29" s="5" t="s">
        <v>37</v>
      </c>
      <c r="E29" s="9">
        <v>0.16268361000000001</v>
      </c>
      <c r="F29" s="9">
        <v>2.6836899999999999E-3</v>
      </c>
      <c r="G29" s="8">
        <v>9.9996000000000004E-4</v>
      </c>
      <c r="H29" s="7">
        <v>37.26</v>
      </c>
      <c r="I29" s="9">
        <v>7.5139339999999999E-2</v>
      </c>
      <c r="J29" s="7">
        <v>3.4010369999999998E-2</v>
      </c>
      <c r="K29" s="7">
        <v>45.26</v>
      </c>
      <c r="L29" s="9">
        <v>0.75657302999999998</v>
      </c>
      <c r="M29" s="7">
        <v>4.322923E-2</v>
      </c>
      <c r="N29" s="7">
        <v>5.71</v>
      </c>
      <c r="O29" s="9">
        <v>299.99996700000003</v>
      </c>
      <c r="P29" s="7">
        <v>439.48755499999999</v>
      </c>
      <c r="Q29" s="7">
        <v>146.5</v>
      </c>
      <c r="R29" s="9">
        <v>0.16172404000000001</v>
      </c>
      <c r="S29" s="7">
        <v>1.6522169999999999E-2</v>
      </c>
      <c r="T29" s="7">
        <v>10.220000000000001</v>
      </c>
      <c r="U29" s="9">
        <v>-0.63959745000000001</v>
      </c>
      <c r="V29" s="7">
        <v>3.0685540000000001E-2</v>
      </c>
      <c r="W29" s="7">
        <v>4.8</v>
      </c>
    </row>
    <row r="30" spans="3:24" ht="112.8" customHeight="1" x14ac:dyDescent="0.3">
      <c r="C30" s="13"/>
      <c r="D30" s="5" t="s">
        <v>63</v>
      </c>
      <c r="E30" s="30">
        <v>0.15859245999999999</v>
      </c>
      <c r="F30" s="30">
        <v>4.5733400000000004E-3</v>
      </c>
      <c r="G30" s="28">
        <v>9.8160999999999995E-4</v>
      </c>
      <c r="H30" s="19">
        <v>21.46</v>
      </c>
      <c r="I30" s="30">
        <v>4.8385369999999997E-2</v>
      </c>
      <c r="J30" s="19">
        <v>7.82945E-3</v>
      </c>
      <c r="K30" s="19">
        <v>16.18</v>
      </c>
      <c r="L30" s="30">
        <v>0.82167539999999994</v>
      </c>
      <c r="M30" s="19">
        <v>2.947663E-2</v>
      </c>
      <c r="N30" s="19">
        <v>3.59</v>
      </c>
      <c r="O30" s="30">
        <v>99.173983699999994</v>
      </c>
      <c r="P30" s="19">
        <v>17.0163349</v>
      </c>
      <c r="Q30" s="19">
        <v>17.16</v>
      </c>
      <c r="R30" s="30">
        <v>0.16232079999999999</v>
      </c>
      <c r="S30" s="19">
        <v>8.3915399999999994E-3</v>
      </c>
      <c r="T30" s="19">
        <v>5.17</v>
      </c>
      <c r="U30" s="30">
        <v>-0.62159664000000003</v>
      </c>
      <c r="V30" s="19">
        <v>7.6235599999999997E-3</v>
      </c>
      <c r="W30" s="19">
        <v>1.23</v>
      </c>
    </row>
    <row r="31" spans="3:24" ht="121.8" customHeight="1" x14ac:dyDescent="0.3">
      <c r="C31" s="13"/>
      <c r="D31" s="5">
        <v>2</v>
      </c>
    </row>
    <row r="32" spans="3:24" ht="117" customHeight="1" thickBot="1" x14ac:dyDescent="0.35">
      <c r="C32" s="20"/>
      <c r="D32" s="27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3:24" ht="113.4" customHeight="1" thickTop="1" x14ac:dyDescent="0.3">
      <c r="C33" s="15"/>
      <c r="D33" s="5">
        <v>3</v>
      </c>
    </row>
    <row r="34" spans="3:24" ht="124.8" customHeight="1" x14ac:dyDescent="0.3">
      <c r="C34" s="13" t="s">
        <v>14</v>
      </c>
      <c r="D34" s="5" t="s">
        <v>38</v>
      </c>
      <c r="E34" s="9">
        <v>0.63613662000000004</v>
      </c>
      <c r="F34" s="9">
        <v>2.2505300000000002E-3</v>
      </c>
      <c r="G34" s="8">
        <v>7.5025000000000005E-4</v>
      </c>
      <c r="H34" s="7">
        <v>33.340000000000003</v>
      </c>
      <c r="I34" s="9">
        <v>0.17972070000000001</v>
      </c>
      <c r="J34" s="7">
        <v>0.10781781999999999</v>
      </c>
      <c r="K34" s="7">
        <v>59.99</v>
      </c>
      <c r="L34" s="9">
        <v>0.69477389000000001</v>
      </c>
      <c r="M34" s="7">
        <v>8.086074E-2</v>
      </c>
      <c r="N34" s="7">
        <v>11.64</v>
      </c>
      <c r="O34" s="9">
        <v>299.99982499999999</v>
      </c>
      <c r="P34" s="7">
        <v>611.88791900000001</v>
      </c>
      <c r="Q34" s="7">
        <v>203.96</v>
      </c>
      <c r="R34" s="9">
        <v>0.14470350000000001</v>
      </c>
      <c r="S34" s="7">
        <v>2.1880449999999999E-2</v>
      </c>
      <c r="T34" s="7">
        <v>15.12</v>
      </c>
      <c r="U34" s="9">
        <v>7.0741399999999996E-3</v>
      </c>
      <c r="V34" s="7">
        <v>9.0170840000000002E-2</v>
      </c>
      <c r="W34" s="7">
        <v>1274.6500000000001</v>
      </c>
    </row>
    <row r="35" spans="3:24" ht="117" customHeight="1" x14ac:dyDescent="0.3">
      <c r="C35" s="13"/>
      <c r="D35" s="5" t="s">
        <v>66</v>
      </c>
      <c r="E35" s="30">
        <v>0.68930466000000001</v>
      </c>
      <c r="F35" s="30">
        <v>3.44816E-3</v>
      </c>
      <c r="G35" s="28">
        <v>9.2690999999999997E-4</v>
      </c>
      <c r="H35" s="19">
        <v>26.88</v>
      </c>
      <c r="I35" s="30">
        <v>0.14277622000000001</v>
      </c>
      <c r="J35" s="19">
        <v>1.5272549999999999E-2</v>
      </c>
      <c r="K35" s="19">
        <v>10.7</v>
      </c>
      <c r="L35" s="30">
        <v>0.63322117</v>
      </c>
      <c r="M35" s="19">
        <v>0.11802817</v>
      </c>
      <c r="N35" s="19">
        <v>18.64</v>
      </c>
      <c r="O35" s="30">
        <v>63.735382199999997</v>
      </c>
      <c r="P35" s="19">
        <v>10.5287522</v>
      </c>
      <c r="Q35" s="19">
        <v>16.52</v>
      </c>
      <c r="R35" s="30">
        <v>0.16000420000000001</v>
      </c>
      <c r="S35" s="19">
        <v>1.139884E-2</v>
      </c>
      <c r="T35" s="19">
        <v>7.12</v>
      </c>
      <c r="U35" s="30">
        <v>6.3202019999999998E-2</v>
      </c>
      <c r="V35" s="19">
        <v>1.22048E-2</v>
      </c>
      <c r="W35" s="19">
        <v>19.309999999999999</v>
      </c>
    </row>
    <row r="36" spans="3:24" ht="114.6" customHeight="1" thickBot="1" x14ac:dyDescent="0.35">
      <c r="C36" s="20"/>
      <c r="D36" s="27">
        <v>3</v>
      </c>
      <c r="E36" s="25"/>
      <c r="F36" s="25"/>
      <c r="G36" s="25"/>
      <c r="H36" s="25"/>
      <c r="I36" s="25"/>
      <c r="J36" s="40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3:24" ht="112.8" customHeight="1" thickTop="1" x14ac:dyDescent="0.3">
      <c r="C37" s="15" t="s">
        <v>16</v>
      </c>
      <c r="D37" s="5" t="s">
        <v>39</v>
      </c>
      <c r="E37" s="9">
        <v>2.0032446699999999</v>
      </c>
      <c r="F37" s="9">
        <v>2.1118700000000001E-3</v>
      </c>
      <c r="G37" s="8">
        <v>8.9546999999999999E-4</v>
      </c>
      <c r="H37" s="7">
        <v>42.4</v>
      </c>
      <c r="I37" s="9">
        <v>7.1570090000000003E-2</v>
      </c>
      <c r="J37" s="7">
        <v>5.3339110000000002E-2</v>
      </c>
      <c r="K37" s="7">
        <v>74.53</v>
      </c>
      <c r="L37" s="9">
        <v>0.67934265999999999</v>
      </c>
      <c r="M37" s="7">
        <v>7.4813400000000002E-2</v>
      </c>
      <c r="N37" s="7">
        <v>11.01</v>
      </c>
      <c r="O37" s="9">
        <v>300</v>
      </c>
      <c r="P37" s="7">
        <v>1753.07331</v>
      </c>
      <c r="Q37" s="7">
        <v>584.36</v>
      </c>
      <c r="R37" s="9">
        <v>0.16985348</v>
      </c>
      <c r="S37" s="7">
        <v>1.690299E-2</v>
      </c>
      <c r="T37" s="7">
        <v>9.9499999999999993</v>
      </c>
      <c r="U37" s="9">
        <v>-7.1995699999999996E-2</v>
      </c>
      <c r="V37" s="7">
        <v>3.9040909999999998E-2</v>
      </c>
      <c r="W37" s="7">
        <v>54.23</v>
      </c>
      <c r="X37" s="7"/>
    </row>
    <row r="38" spans="3:24" ht="113.4" customHeight="1" x14ac:dyDescent="0.3">
      <c r="C38" s="13"/>
      <c r="D38" s="5">
        <v>2</v>
      </c>
    </row>
    <row r="39" spans="3:24" ht="124.8" customHeight="1" thickBot="1" x14ac:dyDescent="0.35">
      <c r="C39" s="20"/>
      <c r="D39" s="27">
        <v>3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spans="3:24" ht="121.2" customHeight="1" thickTop="1" x14ac:dyDescent="0.3">
      <c r="C40" s="15" t="s">
        <v>17</v>
      </c>
      <c r="D40" s="5" t="s">
        <v>39</v>
      </c>
      <c r="E40" s="9">
        <v>0.46861288000000001</v>
      </c>
      <c r="F40" s="9">
        <v>3.4161700000000001E-3</v>
      </c>
      <c r="G40" s="7">
        <v>3.6852500000000002E-3</v>
      </c>
      <c r="H40" s="7">
        <v>107.88</v>
      </c>
      <c r="I40" s="9">
        <v>5.2469389999999998E-2</v>
      </c>
      <c r="J40" s="7">
        <v>1.144278E-2</v>
      </c>
      <c r="K40" s="7">
        <v>21.81</v>
      </c>
      <c r="L40" s="9">
        <v>0.78753830000000002</v>
      </c>
      <c r="M40" s="7">
        <v>7.6588409999999996E-2</v>
      </c>
      <c r="N40" s="7">
        <v>9.73</v>
      </c>
      <c r="O40" s="9">
        <v>81.615013500000003</v>
      </c>
      <c r="P40" s="7">
        <v>105.82183499999999</v>
      </c>
      <c r="Q40" s="7">
        <v>129.66</v>
      </c>
      <c r="R40" s="9">
        <v>0.14877398</v>
      </c>
      <c r="S40" s="7">
        <v>9.3613700000000008E-3</v>
      </c>
      <c r="T40" s="7">
        <v>6.29</v>
      </c>
      <c r="U40" s="9">
        <v>1.0035820000000001E-2</v>
      </c>
      <c r="V40" s="7">
        <v>1.056082E-2</v>
      </c>
      <c r="W40" s="7">
        <v>105.23</v>
      </c>
      <c r="X40" s="7"/>
    </row>
    <row r="41" spans="3:24" ht="119.4" customHeight="1" x14ac:dyDescent="0.3">
      <c r="C41" s="13"/>
      <c r="D41" s="5">
        <v>2</v>
      </c>
    </row>
    <row r="42" spans="3:24" ht="15" thickBot="1" x14ac:dyDescent="0.35">
      <c r="C42" s="20"/>
      <c r="D42" s="27">
        <v>3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3:24" ht="117.6" customHeight="1" thickTop="1" x14ac:dyDescent="0.3">
      <c r="C43" s="15" t="s">
        <v>18</v>
      </c>
      <c r="D43" s="5">
        <v>5</v>
      </c>
      <c r="E43" s="9">
        <v>0.48458673000000002</v>
      </c>
      <c r="F43" s="9">
        <v>1.3754100000000001E-3</v>
      </c>
      <c r="G43" s="8">
        <v>2.3550000000000001E-4</v>
      </c>
      <c r="H43" s="7">
        <v>17.12</v>
      </c>
      <c r="I43" s="9">
        <v>0.33205490999999998</v>
      </c>
      <c r="J43" s="7">
        <v>0.22581736999999999</v>
      </c>
      <c r="K43" s="7">
        <v>68.010000000000005</v>
      </c>
      <c r="L43" s="9">
        <v>-6.8181599999999995E-2</v>
      </c>
      <c r="M43" s="7">
        <v>0.15021103999999999</v>
      </c>
      <c r="N43" s="7">
        <v>220.31</v>
      </c>
      <c r="O43" s="9">
        <v>299.99997100000002</v>
      </c>
      <c r="P43" s="7">
        <v>923.35682599999996</v>
      </c>
      <c r="Q43" s="7">
        <v>307.79000000000002</v>
      </c>
      <c r="R43" s="9">
        <v>0.21548556999999999</v>
      </c>
      <c r="S43" s="7">
        <v>2.8235010000000001E-2</v>
      </c>
      <c r="T43" s="7">
        <v>13.1</v>
      </c>
      <c r="U43" s="9">
        <v>-0.27297242999999999</v>
      </c>
      <c r="V43" s="7">
        <v>0.13486707000000001</v>
      </c>
      <c r="W43" s="7">
        <v>49.41</v>
      </c>
    </row>
    <row r="44" spans="3:24" x14ac:dyDescent="0.3">
      <c r="C44" s="13"/>
      <c r="D44" s="5">
        <v>2</v>
      </c>
    </row>
    <row r="45" spans="3:24" ht="15" thickBot="1" x14ac:dyDescent="0.35">
      <c r="C45" s="20"/>
      <c r="D45" s="27">
        <v>3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3:24" ht="15" thickTop="1" x14ac:dyDescent="0.3">
      <c r="C46" s="15" t="s">
        <v>19</v>
      </c>
      <c r="D46" s="5" t="s">
        <v>34</v>
      </c>
      <c r="E46" s="9">
        <v>1.1766875800000001</v>
      </c>
      <c r="F46" s="9">
        <v>2.0014099999999999E-3</v>
      </c>
      <c r="G46" s="8">
        <v>6.0371000000000003E-4</v>
      </c>
      <c r="H46" s="7">
        <v>30.16</v>
      </c>
      <c r="I46" s="9">
        <v>9.0861499999999998E-2</v>
      </c>
      <c r="J46" s="7">
        <v>6.8386479999999999E-2</v>
      </c>
      <c r="K46" s="7">
        <v>75.260000000000005</v>
      </c>
      <c r="L46" s="9">
        <v>0.59609325000000002</v>
      </c>
      <c r="M46" s="7">
        <v>9.3602009999999999E-2</v>
      </c>
      <c r="N46" s="7">
        <v>15.7</v>
      </c>
      <c r="O46" s="9">
        <v>299.999818</v>
      </c>
      <c r="P46" s="7">
        <v>997.98807999999997</v>
      </c>
      <c r="Q46" s="7">
        <v>332.66</v>
      </c>
      <c r="R46" s="9">
        <v>0.18837019999999999</v>
      </c>
      <c r="S46" s="7">
        <v>1.19399E-2</v>
      </c>
      <c r="T46" s="7">
        <v>6.34</v>
      </c>
      <c r="U46" s="9">
        <v>-1.42917209</v>
      </c>
      <c r="V46" s="7">
        <v>4.5551679999999997E-2</v>
      </c>
      <c r="W46" s="7">
        <v>3.19</v>
      </c>
    </row>
    <row r="47" spans="3:24" x14ac:dyDescent="0.3">
      <c r="C47" s="13"/>
      <c r="D47" s="5">
        <v>2</v>
      </c>
    </row>
    <row r="48" spans="3:24" x14ac:dyDescent="0.3">
      <c r="C48" s="13"/>
      <c r="D48" s="5">
        <v>3</v>
      </c>
    </row>
    <row r="50" spans="6:8" x14ac:dyDescent="0.3">
      <c r="F50" t="s">
        <v>42</v>
      </c>
      <c r="H50" t="s">
        <v>40</v>
      </c>
    </row>
    <row r="51" spans="6:8" x14ac:dyDescent="0.3">
      <c r="F51">
        <f>AVERAGE(F40,F37,F29,F25,F22,F14,F9,F34,F26)</f>
        <v>2.2597522222222222E-3</v>
      </c>
      <c r="H51">
        <f>_xlfn.STDEV.S(F40,F37,F29,F25,F22,F14,F9,F34,F26)/SQRT(9)</f>
        <v>1.9183240366685953E-4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7F89-32E2-4123-9BCF-C9F7BEA8C202}">
  <dimension ref="C5:X39"/>
  <sheetViews>
    <sheetView zoomScale="85" zoomScaleNormal="85" workbookViewId="0">
      <selection activeCell="S9" sqref="S9"/>
    </sheetView>
  </sheetViews>
  <sheetFormatPr defaultRowHeight="14.4" x14ac:dyDescent="0.3"/>
  <cols>
    <col min="5" max="5" width="12.6640625" bestFit="1" customWidth="1"/>
    <col min="6" max="6" width="7.21875" bestFit="1" customWidth="1"/>
    <col min="7" max="7" width="16.21875" bestFit="1" customWidth="1"/>
    <col min="8" max="8" width="9.21875" bestFit="1" customWidth="1"/>
    <col min="10" max="10" width="22.44140625" bestFit="1" customWidth="1"/>
    <col min="13" max="13" width="19.21875" bestFit="1" customWidth="1"/>
    <col min="16" max="16" width="15.77734375" bestFit="1" customWidth="1"/>
    <col min="18" max="18" width="10.33203125" bestFit="1" customWidth="1"/>
    <col min="19" max="19" width="20.88671875" bestFit="1" customWidth="1"/>
    <col min="22" max="22" width="20.88671875" bestFit="1" customWidth="1"/>
  </cols>
  <sheetData>
    <row r="5" spans="3:24" ht="18" x14ac:dyDescent="0.3">
      <c r="C5" s="6" t="s">
        <v>7</v>
      </c>
      <c r="D5" s="6"/>
      <c r="E5" s="6" t="s">
        <v>32</v>
      </c>
      <c r="F5" s="6" t="s">
        <v>1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3</v>
      </c>
      <c r="M5" s="6" t="s">
        <v>28</v>
      </c>
      <c r="N5" s="6" t="s">
        <v>24</v>
      </c>
      <c r="O5" s="6" t="s">
        <v>4</v>
      </c>
      <c r="P5" s="6" t="s">
        <v>29</v>
      </c>
      <c r="Q5" s="6" t="s">
        <v>27</v>
      </c>
      <c r="R5" s="6" t="s">
        <v>5</v>
      </c>
      <c r="S5" s="6" t="s">
        <v>30</v>
      </c>
      <c r="T5" s="6" t="s">
        <v>24</v>
      </c>
      <c r="U5" s="6" t="s">
        <v>6</v>
      </c>
      <c r="V5" s="6" t="s">
        <v>31</v>
      </c>
      <c r="W5" s="6" t="s">
        <v>24</v>
      </c>
      <c r="X5" s="6" t="s">
        <v>9</v>
      </c>
    </row>
    <row r="6" spans="3:24" x14ac:dyDescent="0.3">
      <c r="C6" s="49" t="s">
        <v>10</v>
      </c>
      <c r="D6" s="5">
        <v>1</v>
      </c>
      <c r="P6" s="3"/>
    </row>
    <row r="7" spans="3:24" x14ac:dyDescent="0.3">
      <c r="C7" s="49"/>
      <c r="D7" s="5">
        <v>2</v>
      </c>
    </row>
    <row r="8" spans="3:24" x14ac:dyDescent="0.3">
      <c r="C8" s="49"/>
      <c r="D8" s="5">
        <v>3</v>
      </c>
      <c r="W8" s="4"/>
    </row>
    <row r="9" spans="3:24" x14ac:dyDescent="0.3">
      <c r="C9" s="50" t="s">
        <v>20</v>
      </c>
      <c r="D9" s="5">
        <v>1</v>
      </c>
    </row>
    <row r="10" spans="3:24" ht="119.4" customHeight="1" x14ac:dyDescent="0.3">
      <c r="C10" s="51"/>
      <c r="D10" s="5">
        <v>2</v>
      </c>
      <c r="E10">
        <v>15.139793900000001</v>
      </c>
      <c r="F10">
        <v>5.0000000000000001E-4</v>
      </c>
      <c r="G10">
        <v>0.12074581</v>
      </c>
      <c r="H10">
        <v>24149.16</v>
      </c>
      <c r="I10">
        <v>0.90759608999999997</v>
      </c>
      <c r="J10">
        <v>0.47159171999999999</v>
      </c>
      <c r="K10">
        <v>51.96</v>
      </c>
      <c r="L10">
        <v>-2.1978760899999998</v>
      </c>
      <c r="M10">
        <v>2.8040289600000001</v>
      </c>
      <c r="N10">
        <v>127.58</v>
      </c>
      <c r="O10">
        <v>105.58678999999999</v>
      </c>
      <c r="P10">
        <v>58.146960999999997</v>
      </c>
      <c r="Q10">
        <v>55.07</v>
      </c>
      <c r="R10">
        <v>5.0000799999999998E-2</v>
      </c>
      <c r="S10">
        <v>4.98778E-2</v>
      </c>
      <c r="T10">
        <v>99.75</v>
      </c>
      <c r="U10">
        <v>-0.83728111999999999</v>
      </c>
      <c r="V10">
        <v>0.16835834999999999</v>
      </c>
      <c r="W10">
        <v>20.11</v>
      </c>
    </row>
    <row r="11" spans="3:24" x14ac:dyDescent="0.3">
      <c r="C11" s="51"/>
      <c r="D11" s="5">
        <v>3</v>
      </c>
    </row>
    <row r="12" spans="3:24" x14ac:dyDescent="0.3">
      <c r="C12" s="52"/>
      <c r="D12" s="5">
        <v>4</v>
      </c>
    </row>
    <row r="13" spans="3:24" x14ac:dyDescent="0.3">
      <c r="C13" s="49" t="s">
        <v>11</v>
      </c>
      <c r="D13" s="5">
        <v>1</v>
      </c>
    </row>
    <row r="14" spans="3:24" x14ac:dyDescent="0.3">
      <c r="C14" s="49"/>
      <c r="D14" s="5">
        <v>2</v>
      </c>
    </row>
    <row r="15" spans="3:24" x14ac:dyDescent="0.3">
      <c r="C15" s="49"/>
      <c r="D15" s="5">
        <v>3</v>
      </c>
    </row>
    <row r="16" spans="3:24" x14ac:dyDescent="0.3">
      <c r="C16" s="49"/>
      <c r="D16" s="5">
        <v>1</v>
      </c>
    </row>
    <row r="17" spans="3:4" x14ac:dyDescent="0.3">
      <c r="C17" s="49"/>
      <c r="D17" s="5">
        <v>2</v>
      </c>
    </row>
    <row r="18" spans="3:4" x14ac:dyDescent="0.3">
      <c r="C18" s="49"/>
      <c r="D18" s="5">
        <v>3</v>
      </c>
    </row>
    <row r="19" spans="3:4" x14ac:dyDescent="0.3">
      <c r="C19" s="49"/>
      <c r="D19" s="5">
        <v>1</v>
      </c>
    </row>
    <row r="20" spans="3:4" x14ac:dyDescent="0.3">
      <c r="C20" s="49"/>
      <c r="D20" s="5">
        <v>2</v>
      </c>
    </row>
    <row r="21" spans="3:4" x14ac:dyDescent="0.3">
      <c r="C21" s="49"/>
      <c r="D21" s="5">
        <v>3</v>
      </c>
    </row>
    <row r="22" spans="3:4" x14ac:dyDescent="0.3">
      <c r="C22" s="49"/>
      <c r="D22" s="5">
        <v>1</v>
      </c>
    </row>
    <row r="23" spans="3:4" x14ac:dyDescent="0.3">
      <c r="C23" s="49"/>
      <c r="D23" s="5">
        <v>2</v>
      </c>
    </row>
    <row r="24" spans="3:4" x14ac:dyDescent="0.3">
      <c r="C24" s="49"/>
      <c r="D24" s="5">
        <v>3</v>
      </c>
    </row>
    <row r="25" spans="3:4" x14ac:dyDescent="0.3">
      <c r="C25" s="49"/>
      <c r="D25" s="5">
        <v>1</v>
      </c>
    </row>
    <row r="26" spans="3:4" x14ac:dyDescent="0.3">
      <c r="C26" s="49"/>
      <c r="D26" s="5">
        <v>2</v>
      </c>
    </row>
    <row r="27" spans="3:4" x14ac:dyDescent="0.3">
      <c r="C27" s="49"/>
      <c r="D27" s="5">
        <v>3</v>
      </c>
    </row>
    <row r="28" spans="3:4" x14ac:dyDescent="0.3">
      <c r="C28" s="49"/>
      <c r="D28" s="5">
        <v>1</v>
      </c>
    </row>
    <row r="29" spans="3:4" x14ac:dyDescent="0.3">
      <c r="C29" s="49"/>
      <c r="D29" s="5">
        <v>2</v>
      </c>
    </row>
    <row r="30" spans="3:4" x14ac:dyDescent="0.3">
      <c r="C30" s="49"/>
      <c r="D30" s="5">
        <v>3</v>
      </c>
    </row>
    <row r="31" spans="3:4" x14ac:dyDescent="0.3">
      <c r="C31" s="49"/>
      <c r="D31" s="5">
        <v>1</v>
      </c>
    </row>
    <row r="32" spans="3:4" x14ac:dyDescent="0.3">
      <c r="C32" s="49"/>
      <c r="D32" s="5">
        <v>2</v>
      </c>
    </row>
    <row r="33" spans="3:4" x14ac:dyDescent="0.3">
      <c r="C33" s="49"/>
      <c r="D33" s="5">
        <v>3</v>
      </c>
    </row>
    <row r="34" spans="3:4" x14ac:dyDescent="0.3">
      <c r="C34" s="49"/>
      <c r="D34" s="5">
        <v>1</v>
      </c>
    </row>
    <row r="35" spans="3:4" x14ac:dyDescent="0.3">
      <c r="C35" s="49"/>
      <c r="D35" s="5">
        <v>2</v>
      </c>
    </row>
    <row r="36" spans="3:4" x14ac:dyDescent="0.3">
      <c r="C36" s="49"/>
      <c r="D36" s="5">
        <v>3</v>
      </c>
    </row>
    <row r="37" spans="3:4" x14ac:dyDescent="0.3">
      <c r="C37" s="49"/>
      <c r="D37" s="5">
        <v>1</v>
      </c>
    </row>
    <row r="38" spans="3:4" x14ac:dyDescent="0.3">
      <c r="C38" s="49"/>
      <c r="D38" s="5">
        <v>2</v>
      </c>
    </row>
    <row r="39" spans="3:4" x14ac:dyDescent="0.3">
      <c r="C39" s="49"/>
      <c r="D39" s="5">
        <v>3</v>
      </c>
    </row>
  </sheetData>
  <mergeCells count="11">
    <mergeCell ref="C25:C27"/>
    <mergeCell ref="C28:C30"/>
    <mergeCell ref="C31:C33"/>
    <mergeCell ref="C34:C36"/>
    <mergeCell ref="C37:C39"/>
    <mergeCell ref="C22:C24"/>
    <mergeCell ref="C6:C8"/>
    <mergeCell ref="C9:C12"/>
    <mergeCell ref="C13:C15"/>
    <mergeCell ref="C16:C18"/>
    <mergeCell ref="C19:C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opLeftCell="A6" zoomScale="70" zoomScaleNormal="70" workbookViewId="0">
      <selection activeCell="L13" sqref="L13"/>
    </sheetView>
  </sheetViews>
  <sheetFormatPr defaultRowHeight="14.4" x14ac:dyDescent="0.3"/>
  <cols>
    <col min="5" max="5" width="10.109375" customWidth="1"/>
    <col min="6" max="6" width="12.44140625" bestFit="1" customWidth="1"/>
    <col min="7" max="7" width="39.88671875" customWidth="1"/>
    <col min="8" max="8" width="27.88671875" bestFit="1" customWidth="1"/>
  </cols>
  <sheetData>
    <row r="2" spans="2:8" x14ac:dyDescent="0.3">
      <c r="F2" t="s">
        <v>21</v>
      </c>
    </row>
    <row r="3" spans="2:8" x14ac:dyDescent="0.3">
      <c r="B3" t="s">
        <v>0</v>
      </c>
    </row>
    <row r="5" spans="2:8" x14ac:dyDescent="0.3">
      <c r="B5" t="s">
        <v>1</v>
      </c>
      <c r="C5">
        <v>1.2899999999999999E-3</v>
      </c>
      <c r="E5" t="s">
        <v>7</v>
      </c>
      <c r="F5" t="s">
        <v>8</v>
      </c>
      <c r="G5" t="s">
        <v>9</v>
      </c>
      <c r="H5" t="s">
        <v>22</v>
      </c>
    </row>
    <row r="6" spans="2:8" ht="148.80000000000001" customHeight="1" x14ac:dyDescent="0.3">
      <c r="B6" t="s">
        <v>2</v>
      </c>
      <c r="C6">
        <v>0.59399999999999997</v>
      </c>
      <c r="E6" s="1" t="s">
        <v>10</v>
      </c>
      <c r="F6" s="1">
        <v>12.463539104218301</v>
      </c>
      <c r="H6">
        <v>2</v>
      </c>
    </row>
    <row r="7" spans="2:8" ht="160.80000000000001" customHeight="1" x14ac:dyDescent="0.3">
      <c r="B7" t="s">
        <v>3</v>
      </c>
      <c r="C7">
        <v>-0.96899999999999997</v>
      </c>
      <c r="E7" s="1" t="s">
        <v>11</v>
      </c>
      <c r="F7" s="1">
        <v>8.9321945775930391</v>
      </c>
      <c r="H7">
        <v>1</v>
      </c>
    </row>
    <row r="8" spans="2:8" ht="160.80000000000001" customHeight="1" x14ac:dyDescent="0.3">
      <c r="B8" t="s">
        <v>4</v>
      </c>
      <c r="C8">
        <v>49.7</v>
      </c>
      <c r="E8" s="1" t="s">
        <v>12</v>
      </c>
      <c r="F8" s="1">
        <v>8.0604766982292197</v>
      </c>
      <c r="H8">
        <v>1</v>
      </c>
    </row>
    <row r="9" spans="2:8" ht="159.6" customHeight="1" x14ac:dyDescent="0.3">
      <c r="B9" t="s">
        <v>5</v>
      </c>
      <c r="C9">
        <v>0.19800000000000001</v>
      </c>
      <c r="E9" s="1" t="s">
        <v>13</v>
      </c>
      <c r="F9" s="1">
        <v>6.0307241719621398</v>
      </c>
      <c r="H9">
        <v>3</v>
      </c>
    </row>
    <row r="10" spans="2:8" ht="157.19999999999999" customHeight="1" x14ac:dyDescent="0.3">
      <c r="B10" t="s">
        <v>6</v>
      </c>
      <c r="C10">
        <v>-7.9299999999999995E-2</v>
      </c>
      <c r="E10" s="1" t="s">
        <v>14</v>
      </c>
      <c r="F10" s="1">
        <v>13.140052281713499</v>
      </c>
      <c r="H10">
        <v>2</v>
      </c>
    </row>
    <row r="11" spans="2:8" ht="158.4" customHeight="1" x14ac:dyDescent="0.3">
      <c r="E11" s="1" t="s">
        <v>15</v>
      </c>
      <c r="F11" s="1">
        <v>60.039101151044001</v>
      </c>
      <c r="H11">
        <v>1</v>
      </c>
    </row>
    <row r="12" spans="2:8" ht="155.4" customHeight="1" x14ac:dyDescent="0.3">
      <c r="E12" s="1" t="s">
        <v>16</v>
      </c>
      <c r="F12" s="1">
        <v>69.056660892236096</v>
      </c>
      <c r="H12">
        <v>5</v>
      </c>
    </row>
    <row r="13" spans="2:8" ht="159" customHeight="1" x14ac:dyDescent="0.3">
      <c r="E13" s="1" t="s">
        <v>17</v>
      </c>
      <c r="F13" s="1">
        <v>12.291001359411499</v>
      </c>
      <c r="H13">
        <v>3</v>
      </c>
    </row>
    <row r="14" spans="2:8" ht="157.19999999999999" customHeight="1" x14ac:dyDescent="0.3">
      <c r="E14" s="1" t="s">
        <v>18</v>
      </c>
      <c r="F14" s="1">
        <v>2.74202018116396</v>
      </c>
      <c r="H14">
        <v>2</v>
      </c>
    </row>
    <row r="15" spans="2:8" ht="159" customHeight="1" x14ac:dyDescent="0.3">
      <c r="E15" s="1" t="s">
        <v>19</v>
      </c>
      <c r="F15" s="1">
        <v>9.3409946944558992</v>
      </c>
      <c r="H15">
        <v>2</v>
      </c>
    </row>
    <row r="16" spans="2:8" ht="160.80000000000001" customHeight="1" x14ac:dyDescent="0.3">
      <c r="E16" s="1" t="s">
        <v>20</v>
      </c>
      <c r="F16" s="1">
        <v>7.83967960435265</v>
      </c>
      <c r="H16">
        <v>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409E-BED1-4BED-A270-C2D15CB8042C}">
  <dimension ref="B2:G15"/>
  <sheetViews>
    <sheetView topLeftCell="A5" zoomScale="85" zoomScaleNormal="85" workbookViewId="0">
      <selection activeCell="H6" sqref="H6"/>
    </sheetView>
  </sheetViews>
  <sheetFormatPr defaultRowHeight="14.4" x14ac:dyDescent="0.3"/>
  <cols>
    <col min="5" max="5" width="10.44140625" bestFit="1" customWidth="1"/>
    <col min="6" max="6" width="12.44140625" bestFit="1" customWidth="1"/>
    <col min="7" max="7" width="35" customWidth="1"/>
  </cols>
  <sheetData>
    <row r="2" spans="2:7" x14ac:dyDescent="0.3">
      <c r="F2" t="s">
        <v>21</v>
      </c>
    </row>
    <row r="4" spans="2:7" x14ac:dyDescent="0.3">
      <c r="B4" t="s">
        <v>1</v>
      </c>
      <c r="C4">
        <v>1.7899999999999999E-3</v>
      </c>
      <c r="E4" t="s">
        <v>7</v>
      </c>
      <c r="F4" t="s">
        <v>8</v>
      </c>
      <c r="G4" t="s">
        <v>9</v>
      </c>
    </row>
    <row r="5" spans="2:7" ht="134.4" customHeight="1" x14ac:dyDescent="0.3">
      <c r="B5" t="s">
        <v>2</v>
      </c>
      <c r="C5">
        <v>0.71699999999999997</v>
      </c>
      <c r="E5" s="1" t="s">
        <v>10</v>
      </c>
      <c r="F5" s="1">
        <v>8.8802067459483194</v>
      </c>
    </row>
    <row r="6" spans="2:7" ht="141" customHeight="1" x14ac:dyDescent="0.3">
      <c r="B6" t="s">
        <v>3</v>
      </c>
      <c r="C6">
        <v>-1.1000000000000001</v>
      </c>
      <c r="E6" s="1" t="s">
        <v>11</v>
      </c>
      <c r="F6" s="1">
        <v>7.8766651074412399</v>
      </c>
    </row>
    <row r="7" spans="2:7" ht="140.4" customHeight="1" x14ac:dyDescent="0.3">
      <c r="B7" t="s">
        <v>4</v>
      </c>
      <c r="C7">
        <v>28.6</v>
      </c>
      <c r="E7" s="1" t="s">
        <v>12</v>
      </c>
      <c r="F7" s="1">
        <v>7.7602134144349204</v>
      </c>
    </row>
    <row r="8" spans="2:7" ht="139.80000000000001" customHeight="1" x14ac:dyDescent="0.3">
      <c r="B8" t="s">
        <v>5</v>
      </c>
      <c r="C8">
        <v>0.20599999999999999</v>
      </c>
      <c r="E8" s="1" t="s">
        <v>13</v>
      </c>
      <c r="F8" s="1">
        <v>5.0952212277892697</v>
      </c>
    </row>
    <row r="9" spans="2:7" ht="138" customHeight="1" x14ac:dyDescent="0.3">
      <c r="B9" t="s">
        <v>6</v>
      </c>
      <c r="C9">
        <v>0.157</v>
      </c>
      <c r="E9" s="1" t="s">
        <v>14</v>
      </c>
      <c r="F9" s="1">
        <v>11.406175010600601</v>
      </c>
    </row>
    <row r="10" spans="2:7" ht="145.19999999999999" customHeight="1" x14ac:dyDescent="0.3">
      <c r="E10" s="1" t="s">
        <v>15</v>
      </c>
      <c r="F10" s="1">
        <v>58.520020596606003</v>
      </c>
    </row>
    <row r="11" spans="2:7" ht="135" customHeight="1" x14ac:dyDescent="0.3">
      <c r="E11" s="1" t="s">
        <v>16</v>
      </c>
      <c r="F11" s="1">
        <v>66.379378978092106</v>
      </c>
    </row>
    <row r="12" spans="2:7" ht="149.4" customHeight="1" x14ac:dyDescent="0.3">
      <c r="E12" s="1" t="s">
        <v>17</v>
      </c>
      <c r="F12" s="1">
        <v>11.7995862999027</v>
      </c>
      <c r="G12" s="2"/>
    </row>
    <row r="13" spans="2:7" ht="133.80000000000001" customHeight="1" x14ac:dyDescent="0.3">
      <c r="E13" s="1" t="s">
        <v>18</v>
      </c>
      <c r="F13" s="1">
        <v>2.93953188334735</v>
      </c>
    </row>
    <row r="14" spans="2:7" ht="139.19999999999999" customHeight="1" x14ac:dyDescent="0.3">
      <c r="E14" s="1" t="s">
        <v>19</v>
      </c>
      <c r="F14" s="1">
        <v>6.3502346648723602</v>
      </c>
    </row>
    <row r="15" spans="2:7" ht="139.19999999999999" customHeight="1" x14ac:dyDescent="0.3">
      <c r="E15" s="1" t="s">
        <v>20</v>
      </c>
      <c r="F15" s="1">
        <v>4.61549344503499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Perpendicular_all</vt:lpstr>
      <vt:lpstr>Parallel_all</vt:lpstr>
      <vt:lpstr>Parallel_185859</vt:lpstr>
      <vt:lpstr>Perpendicular_185859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Romanec</dc:creator>
  <cp:lastModifiedBy>Alex Romanec</cp:lastModifiedBy>
  <dcterms:created xsi:type="dcterms:W3CDTF">2015-06-05T18:17:20Z</dcterms:created>
  <dcterms:modified xsi:type="dcterms:W3CDTF">2023-09-01T22:05:08Z</dcterms:modified>
</cp:coreProperties>
</file>