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eral\Desktop\Noten_28_5_24\"/>
    </mc:Choice>
  </mc:AlternateContent>
  <xr:revisionPtr revIDLastSave="0" documentId="13_ncr:1_{B6E99B3F-9551-4D24-A915-3682255C8D4F}" xr6:coauthVersionLast="47" xr6:coauthVersionMax="47" xr10:uidLastSave="{00000000-0000-0000-0000-000000000000}"/>
  <bookViews>
    <workbookView xWindow="848" yWindow="-98" windowWidth="19769" windowHeight="13875" xr2:uid="{00000000-000D-0000-FFFF-FFFF00000000}"/>
  </bookViews>
  <sheets>
    <sheet name="Vorlage" sheetId="1" r:id="rId1"/>
  </sheets>
  <definedNames>
    <definedName name="P_S1">0</definedName>
    <definedName name="P_S2">0</definedName>
    <definedName name="P_S3">0</definedName>
    <definedName name="P_SM1">0</definedName>
    <definedName name="P_SM2">0</definedName>
    <definedName name="P_SM3">0</definedName>
    <definedName name="P_SM4">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8" i="1" l="1"/>
  <c r="B29" i="1" s="1"/>
  <c r="Q28" i="1"/>
  <c r="R28" i="1"/>
  <c r="Q29" i="1"/>
  <c r="R29" i="1"/>
  <c r="Q26" i="1"/>
  <c r="R26" i="1"/>
  <c r="Q27" i="1"/>
  <c r="R27" i="1"/>
  <c r="S29" i="1" l="1"/>
  <c r="P29" i="1" s="1"/>
  <c r="U29" i="1" s="1"/>
  <c r="S28" i="1"/>
  <c r="P28" i="1" s="1"/>
  <c r="U28" i="1" s="1"/>
  <c r="S27" i="1"/>
  <c r="P27" i="1" s="1"/>
  <c r="U27" i="1" s="1"/>
  <c r="S26" i="1"/>
  <c r="P26" i="1" s="1"/>
  <c r="U26" i="1" s="1"/>
  <c r="Q11" i="1"/>
  <c r="R11" i="1"/>
  <c r="Q12" i="1"/>
  <c r="R12" i="1"/>
  <c r="Q13" i="1"/>
  <c r="R13" i="1"/>
  <c r="Q14" i="1"/>
  <c r="R14" i="1"/>
  <c r="Q15" i="1"/>
  <c r="R15" i="1"/>
  <c r="Q16" i="1"/>
  <c r="R16" i="1"/>
  <c r="Q17" i="1"/>
  <c r="R17" i="1"/>
  <c r="Q18" i="1"/>
  <c r="R18" i="1"/>
  <c r="Q19" i="1"/>
  <c r="R19" i="1"/>
  <c r="Q20" i="1"/>
  <c r="R20" i="1"/>
  <c r="Q21" i="1"/>
  <c r="R21" i="1"/>
  <c r="Q22" i="1"/>
  <c r="R22" i="1"/>
  <c r="Q23" i="1"/>
  <c r="R23" i="1"/>
  <c r="Q24" i="1"/>
  <c r="R24" i="1"/>
  <c r="Q25" i="1"/>
  <c r="R25" i="1"/>
  <c r="Q6" i="1"/>
  <c r="R6" i="1"/>
  <c r="B7" i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Q7" i="1"/>
  <c r="R7" i="1"/>
  <c r="Q8" i="1"/>
  <c r="R8" i="1"/>
  <c r="Q9" i="1"/>
  <c r="R9" i="1"/>
  <c r="Q10" i="1"/>
  <c r="R10" i="1"/>
  <c r="S10" i="1" l="1"/>
  <c r="P10" i="1" s="1"/>
  <c r="U10" i="1" s="1"/>
  <c r="S8" i="1"/>
  <c r="P8" i="1" s="1"/>
  <c r="U8" i="1" s="1"/>
  <c r="S6" i="1"/>
  <c r="P6" i="1" s="1"/>
  <c r="U6" i="1" s="1"/>
  <c r="S9" i="1"/>
  <c r="P9" i="1" s="1"/>
  <c r="U9" i="1" s="1"/>
  <c r="S7" i="1"/>
  <c r="P7" i="1" s="1"/>
  <c r="U7" i="1" s="1"/>
  <c r="S15" i="1"/>
  <c r="P15" i="1" s="1"/>
  <c r="U15" i="1" s="1"/>
  <c r="S11" i="1"/>
  <c r="P11" i="1" s="1"/>
  <c r="U11" i="1" s="1"/>
  <c r="S24" i="1"/>
  <c r="P24" i="1" s="1"/>
  <c r="U24" i="1" s="1"/>
  <c r="S22" i="1"/>
  <c r="P22" i="1" s="1"/>
  <c r="U22" i="1" s="1"/>
  <c r="S20" i="1"/>
  <c r="P20" i="1" s="1"/>
  <c r="U20" i="1" s="1"/>
  <c r="S18" i="1"/>
  <c r="P18" i="1" s="1"/>
  <c r="U18" i="1" s="1"/>
  <c r="S16" i="1"/>
  <c r="P16" i="1" s="1"/>
  <c r="U16" i="1" s="1"/>
  <c r="S12" i="1"/>
  <c r="P12" i="1" s="1"/>
  <c r="U12" i="1" s="1"/>
  <c r="S17" i="1"/>
  <c r="P17" i="1" s="1"/>
  <c r="U17" i="1" s="1"/>
  <c r="S14" i="1"/>
  <c r="P14" i="1" s="1"/>
  <c r="U14" i="1" s="1"/>
  <c r="S13" i="1"/>
  <c r="P13" i="1" s="1"/>
  <c r="U13" i="1" s="1"/>
  <c r="S25" i="1"/>
  <c r="P25" i="1" s="1"/>
  <c r="U25" i="1" s="1"/>
  <c r="S23" i="1"/>
  <c r="P23" i="1" s="1"/>
  <c r="U23" i="1" s="1"/>
  <c r="S21" i="1"/>
  <c r="P21" i="1" s="1"/>
  <c r="U21" i="1" s="1"/>
  <c r="S19" i="1"/>
  <c r="P19" i="1" s="1"/>
  <c r="U19" i="1" s="1"/>
</calcChain>
</file>

<file path=xl/sharedStrings.xml><?xml version="1.0" encoding="utf-8"?>
<sst xmlns="http://schemas.openxmlformats.org/spreadsheetml/2006/main" count="145" uniqueCount="79">
  <si>
    <t>LEISTUNGSBEURTEILUNG</t>
  </si>
  <si>
    <t>LAB</t>
  </si>
  <si>
    <t>SCHNUR / SR</t>
  </si>
  <si>
    <t>NAME</t>
  </si>
  <si>
    <t>Prot1</t>
  </si>
  <si>
    <t>Prot2</t>
  </si>
  <si>
    <t>Prot3</t>
  </si>
  <si>
    <t>"+"</t>
  </si>
  <si>
    <t>"-"</t>
  </si>
  <si>
    <t>Fehl-EH</t>
  </si>
  <si>
    <t>GPeff</t>
  </si>
  <si>
    <t>GPmax</t>
  </si>
  <si>
    <t>G%</t>
  </si>
  <si>
    <t>A</t>
  </si>
  <si>
    <t>Notenermittlung:</t>
  </si>
  <si>
    <t>Notenermittlung: &lt;50%=5  &lt;63%=4  &lt;77%=3  &lt;89%=2  &gt;89%=2</t>
  </si>
  <si>
    <t>Letztes PC-Update:</t>
  </si>
  <si>
    <t>N-SR</t>
  </si>
  <si>
    <t>Semester Nr.: 1</t>
  </si>
  <si>
    <t>N-Komma</t>
  </si>
  <si>
    <t>Pmax-MAK</t>
  </si>
  <si>
    <t>Peff-MAK</t>
  </si>
  <si>
    <t>Maximalpunkte:</t>
  </si>
  <si>
    <t>Prot2:</t>
  </si>
  <si>
    <t>Prot3:</t>
  </si>
  <si>
    <t>Prüf2:</t>
  </si>
  <si>
    <t>Stefan</t>
  </si>
  <si>
    <t>Dominik</t>
  </si>
  <si>
    <t>Elias</t>
  </si>
  <si>
    <t>Fabian</t>
  </si>
  <si>
    <t>Florian</t>
  </si>
  <si>
    <t>Lukas</t>
  </si>
  <si>
    <t>Nico</t>
  </si>
  <si>
    <t>Prot4</t>
  </si>
  <si>
    <t>Prot5</t>
  </si>
  <si>
    <t>2023/24</t>
  </si>
  <si>
    <t>ALDRIAN</t>
  </si>
  <si>
    <t>Alexander</t>
  </si>
  <si>
    <t>Luca</t>
  </si>
  <si>
    <t>SCHREINER</t>
  </si>
  <si>
    <t>Johannes</t>
  </si>
  <si>
    <t>KOCH</t>
  </si>
  <si>
    <t>Christoph</t>
  </si>
  <si>
    <t>4BHME-Rob</t>
  </si>
  <si>
    <t>BACH</t>
  </si>
  <si>
    <t>BAUER</t>
  </si>
  <si>
    <t>EDEGGER</t>
  </si>
  <si>
    <t>EIBLER</t>
  </si>
  <si>
    <t>GOLLIEN</t>
  </si>
  <si>
    <t>GOTTSBACHER</t>
  </si>
  <si>
    <t>GREINER</t>
  </si>
  <si>
    <t>HÜTTER</t>
  </si>
  <si>
    <t>LENHARD</t>
  </si>
  <si>
    <t>PANSI</t>
  </si>
  <si>
    <t>PERR</t>
  </si>
  <si>
    <t>PETERLIN</t>
  </si>
  <si>
    <t>PRONEGG</t>
  </si>
  <si>
    <t>PRUTSCH</t>
  </si>
  <si>
    <t>TRAUßNIGG</t>
  </si>
  <si>
    <t>UHL</t>
  </si>
  <si>
    <t>UNTERBERGER</t>
  </si>
  <si>
    <t>URSNIK</t>
  </si>
  <si>
    <t>WACK</t>
  </si>
  <si>
    <t>WANG</t>
  </si>
  <si>
    <t>WEIß</t>
  </si>
  <si>
    <t>Georg</t>
  </si>
  <si>
    <t>Leon</t>
  </si>
  <si>
    <t>Iris</t>
  </si>
  <si>
    <t>Noah</t>
  </si>
  <si>
    <t>Anna-Aurora</t>
  </si>
  <si>
    <t>Jan</t>
  </si>
  <si>
    <t>Peter</t>
  </si>
  <si>
    <t>Iwana</t>
  </si>
  <si>
    <t>Christopher</t>
  </si>
  <si>
    <t>Bowen</t>
  </si>
  <si>
    <t>Prot1:</t>
  </si>
  <si>
    <t>Prot4:</t>
  </si>
  <si>
    <t>opt out Prot.</t>
  </si>
  <si>
    <t>28.5.24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</si>
</sst>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1" x14ac:knownFonts="1">
    <font>
      <sz val="10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b/>
      <sz val="6"/>
      <name val="Arial"/>
      <family val="2"/>
    </font>
    <font>
      <b/>
      <sz val="6"/>
      <color indexed="12"/>
      <name val="Arial"/>
      <family val="2"/>
    </font>
    <font>
      <b/>
      <sz val="6"/>
      <color indexed="8"/>
      <name val="Arial"/>
      <family val="2"/>
    </font>
    <font>
      <sz val="4"/>
      <color indexed="8"/>
      <name val="Arial"/>
      <family val="2"/>
    </font>
    <font>
      <sz val="4"/>
      <name val="Arial"/>
      <family val="2"/>
    </font>
    <font>
      <b/>
      <sz val="4"/>
      <name val="Arial"/>
      <family val="2"/>
    </font>
    <font>
      <sz val="5"/>
      <name val="Arial"/>
      <family val="2"/>
    </font>
    <font>
      <sz val="7"/>
      <name val="Arial"/>
      <family val="2"/>
    </font>
    <font>
      <sz val="7"/>
      <color indexed="8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sz val="6"/>
      <color indexed="8"/>
      <name val="Arial"/>
      <family val="2"/>
    </font>
    <font>
      <b/>
      <sz val="5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31"/>
      </patternFill>
    </fill>
    <fill>
      <patternFill patternType="solid">
        <fgColor theme="0"/>
        <bgColor theme="0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32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 style="thin">
        <color indexed="8"/>
      </bottom>
      <diagonal/>
    </border>
    <border>
      <left/>
      <right style="hair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hair">
        <color indexed="8"/>
      </bottom>
      <diagonal/>
    </border>
    <border>
      <left/>
      <right/>
      <top/>
      <bottom style="hair">
        <color indexed="8"/>
      </bottom>
      <diagonal/>
    </border>
    <border>
      <left style="thin">
        <color indexed="8"/>
      </left>
      <right style="hair">
        <color indexed="8"/>
      </right>
      <top/>
      <bottom style="hair">
        <color indexed="8"/>
      </bottom>
      <diagonal/>
    </border>
    <border>
      <left/>
      <right style="hair">
        <color indexed="8"/>
      </right>
      <top/>
      <bottom style="hair">
        <color indexed="8"/>
      </bottom>
      <diagonal/>
    </border>
    <border>
      <left/>
      <right style="thin">
        <color indexed="8"/>
      </right>
      <top/>
      <bottom style="hair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8"/>
      </right>
      <top/>
      <bottom style="hair">
        <color indexed="8"/>
      </bottom>
      <diagonal/>
    </border>
    <border>
      <left style="thin">
        <color indexed="64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/>
      <bottom style="hair">
        <color indexed="8"/>
      </bottom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hair">
        <color indexed="8"/>
      </right>
      <top/>
      <bottom/>
      <diagonal/>
    </border>
    <border>
      <left style="hair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dotted">
        <color indexed="8"/>
      </right>
      <top style="dotted">
        <color indexed="8"/>
      </top>
      <bottom style="thin">
        <color indexed="8"/>
      </bottom>
      <diagonal/>
    </border>
    <border>
      <left style="dotted">
        <color indexed="8"/>
      </left>
      <right style="thin">
        <color indexed="8"/>
      </right>
      <top style="dotted">
        <color indexed="8"/>
      </top>
      <bottom style="thin">
        <color indexed="8"/>
      </bottom>
      <diagonal/>
    </border>
    <border>
      <left style="hair">
        <color indexed="8"/>
      </left>
      <right style="thin">
        <color indexed="8"/>
      </right>
      <top/>
      <bottom style="hair">
        <color indexed="8"/>
      </bottom>
      <diagonal/>
    </border>
  </borders>
  <cellStyleXfs count="6">
    <xf numFmtId="0" fontId="0" fillId="0" borderId="0"/>
    <xf numFmtId="0" fontId="18" fillId="0" borderId="0" applyNumberFormat="0" applyFill="0" applyBorder="0" applyAlignment="0" applyProtection="0"/>
    <xf numFmtId="4" fontId="18" fillId="0" borderId="0"/>
    <xf numFmtId="4" fontId="18" fillId="0" borderId="0"/>
    <xf numFmtId="10" fontId="18" fillId="0" borderId="0" applyFill="0" applyBorder="0" applyAlignment="0" applyProtection="0"/>
    <xf numFmtId="0" fontId="18" fillId="0" borderId="0"/>
  </cellStyleXfs>
  <cellXfs count="116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1" xfId="0" applyFont="1" applyBorder="1" applyAlignment="1">
      <alignment horizontal="left"/>
    </xf>
    <xf numFmtId="0" fontId="3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4" fillId="0" borderId="2" xfId="0" applyFont="1" applyBorder="1" applyAlignment="1">
      <alignment horizontal="left"/>
    </xf>
    <xf numFmtId="0" fontId="4" fillId="0" borderId="2" xfId="0" applyFont="1" applyBorder="1" applyAlignment="1">
      <alignment horizontal="right"/>
    </xf>
    <xf numFmtId="0" fontId="4" fillId="0" borderId="3" xfId="0" applyFont="1" applyBorder="1" applyAlignment="1">
      <alignment horizontal="right"/>
    </xf>
    <xf numFmtId="0" fontId="5" fillId="0" borderId="1" xfId="0" applyFont="1" applyBorder="1" applyAlignment="1">
      <alignment horizontal="left"/>
    </xf>
    <xf numFmtId="0" fontId="6" fillId="0" borderId="2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0" fillId="0" borderId="2" xfId="0" applyBorder="1" applyAlignment="1">
      <alignment horizontal="center"/>
    </xf>
    <xf numFmtId="0" fontId="5" fillId="0" borderId="3" xfId="0" applyFont="1" applyBorder="1" applyAlignment="1">
      <alignment horizontal="right"/>
    </xf>
    <xf numFmtId="0" fontId="0" fillId="0" borderId="1" xfId="0" applyBorder="1" applyAlignment="1">
      <alignment horizontal="center"/>
    </xf>
    <xf numFmtId="0" fontId="7" fillId="0" borderId="1" xfId="0" applyFont="1" applyBorder="1" applyAlignment="1">
      <alignment horizontal="left"/>
    </xf>
    <xf numFmtId="0" fontId="7" fillId="0" borderId="2" xfId="0" applyFont="1" applyBorder="1" applyAlignment="1">
      <alignment horizontal="center"/>
    </xf>
    <xf numFmtId="0" fontId="7" fillId="0" borderId="2" xfId="0" applyFont="1" applyBorder="1" applyAlignment="1">
      <alignment horizontal="left"/>
    </xf>
    <xf numFmtId="0" fontId="8" fillId="0" borderId="2" xfId="0" applyFont="1" applyBorder="1"/>
    <xf numFmtId="0" fontId="7" fillId="0" borderId="2" xfId="0" applyFont="1" applyBorder="1"/>
    <xf numFmtId="0" fontId="9" fillId="0" borderId="2" xfId="0" applyFont="1" applyBorder="1"/>
    <xf numFmtId="0" fontId="7" fillId="0" borderId="3" xfId="0" applyFont="1" applyBorder="1"/>
    <xf numFmtId="0" fontId="7" fillId="0" borderId="3" xfId="0" applyFont="1" applyBorder="1" applyAlignment="1">
      <alignment horizontal="center"/>
    </xf>
    <xf numFmtId="0" fontId="1" fillId="0" borderId="4" xfId="0" applyFont="1" applyBorder="1"/>
    <xf numFmtId="0" fontId="3" fillId="0" borderId="2" xfId="0" applyFont="1" applyBorder="1"/>
    <xf numFmtId="0" fontId="2" fillId="0" borderId="2" xfId="0" applyFont="1" applyBorder="1" applyAlignment="1">
      <alignment horizontal="left" vertical="top"/>
    </xf>
    <xf numFmtId="0" fontId="10" fillId="0" borderId="5" xfId="0" applyFont="1" applyBorder="1"/>
    <xf numFmtId="0" fontId="10" fillId="0" borderId="6" xfId="0" applyFont="1" applyBorder="1"/>
    <xf numFmtId="0" fontId="11" fillId="0" borderId="1" xfId="0" applyFont="1" applyBorder="1"/>
    <xf numFmtId="0" fontId="11" fillId="0" borderId="7" xfId="0" applyFont="1" applyBorder="1"/>
    <xf numFmtId="0" fontId="10" fillId="0" borderId="2" xfId="0" applyFont="1" applyBorder="1"/>
    <xf numFmtId="0" fontId="10" fillId="0" borderId="3" xfId="0" applyFont="1" applyBorder="1"/>
    <xf numFmtId="0" fontId="11" fillId="0" borderId="6" xfId="0" applyFont="1" applyBorder="1"/>
    <xf numFmtId="0" fontId="11" fillId="0" borderId="2" xfId="0" applyFont="1" applyBorder="1"/>
    <xf numFmtId="0" fontId="12" fillId="0" borderId="4" xfId="0" applyFont="1" applyBorder="1" applyAlignment="1">
      <alignment horizontal="center"/>
    </xf>
    <xf numFmtId="0" fontId="3" fillId="0" borderId="8" xfId="0" applyFont="1" applyBorder="1"/>
    <xf numFmtId="0" fontId="3" fillId="0" borderId="9" xfId="0" applyFont="1" applyBorder="1"/>
    <xf numFmtId="0" fontId="7" fillId="0" borderId="9" xfId="0" applyFont="1" applyBorder="1"/>
    <xf numFmtId="0" fontId="13" fillId="0" borderId="9" xfId="0" applyFont="1" applyBorder="1"/>
    <xf numFmtId="0" fontId="14" fillId="0" borderId="10" xfId="0" applyFont="1" applyBorder="1" applyAlignment="1">
      <alignment horizontal="center"/>
    </xf>
    <xf numFmtId="0" fontId="14" fillId="0" borderId="11" xfId="0" applyFont="1" applyBorder="1" applyAlignment="1">
      <alignment horizontal="center"/>
    </xf>
    <xf numFmtId="0" fontId="15" fillId="0" borderId="11" xfId="0" applyFont="1" applyBorder="1" applyAlignment="1">
      <alignment horizontal="center"/>
    </xf>
    <xf numFmtId="0" fontId="15" fillId="0" borderId="12" xfId="0" applyFont="1" applyBorder="1" applyAlignment="1">
      <alignment horizontal="center"/>
    </xf>
    <xf numFmtId="0" fontId="14" fillId="0" borderId="12" xfId="0" applyFont="1" applyBorder="1" applyAlignment="1">
      <alignment horizontal="center"/>
    </xf>
    <xf numFmtId="0" fontId="16" fillId="0" borderId="11" xfId="0" applyFont="1" applyBorder="1"/>
    <xf numFmtId="1" fontId="16" fillId="0" borderId="11" xfId="0" applyNumberFormat="1" applyFont="1" applyBorder="1"/>
    <xf numFmtId="1" fontId="17" fillId="0" borderId="8" xfId="0" applyNumberFormat="1" applyFont="1" applyBorder="1" applyAlignment="1">
      <alignment horizontal="center"/>
    </xf>
    <xf numFmtId="0" fontId="3" fillId="0" borderId="8" xfId="1" applyNumberFormat="1" applyFont="1" applyFill="1" applyBorder="1" applyAlignment="1" applyProtection="1"/>
    <xf numFmtId="0" fontId="3" fillId="0" borderId="9" xfId="1" applyNumberFormat="1" applyFont="1" applyFill="1" applyBorder="1" applyAlignment="1" applyProtection="1"/>
    <xf numFmtId="1" fontId="14" fillId="0" borderId="13" xfId="0" applyNumberFormat="1" applyFont="1" applyBorder="1" applyAlignment="1">
      <alignment horizontal="center"/>
    </xf>
    <xf numFmtId="0" fontId="16" fillId="0" borderId="14" xfId="0" applyFont="1" applyBorder="1"/>
    <xf numFmtId="0" fontId="0" fillId="0" borderId="15" xfId="0" applyBorder="1"/>
    <xf numFmtId="0" fontId="11" fillId="0" borderId="15" xfId="0" applyFont="1" applyBorder="1"/>
    <xf numFmtId="0" fontId="16" fillId="0" borderId="16" xfId="0" applyFont="1" applyBorder="1" applyAlignment="1">
      <alignment horizontal="center"/>
    </xf>
    <xf numFmtId="0" fontId="16" fillId="0" borderId="17" xfId="0" applyFont="1" applyBorder="1"/>
    <xf numFmtId="0" fontId="0" fillId="0" borderId="18" xfId="0" applyBorder="1"/>
    <xf numFmtId="0" fontId="11" fillId="0" borderId="18" xfId="0" applyFont="1" applyBorder="1"/>
    <xf numFmtId="0" fontId="3" fillId="0" borderId="18" xfId="0" applyFont="1" applyBorder="1"/>
    <xf numFmtId="0" fontId="13" fillId="0" borderId="18" xfId="0" applyFont="1" applyBorder="1"/>
    <xf numFmtId="0" fontId="16" fillId="0" borderId="19" xfId="0" applyFont="1" applyBorder="1" applyAlignment="1">
      <alignment horizontal="center"/>
    </xf>
    <xf numFmtId="0" fontId="7" fillId="0" borderId="14" xfId="0" applyFont="1" applyBorder="1"/>
    <xf numFmtId="0" fontId="7" fillId="0" borderId="15" xfId="0" applyFont="1" applyBorder="1"/>
    <xf numFmtId="0" fontId="2" fillId="0" borderId="16" xfId="0" applyFont="1" applyBorder="1" applyAlignment="1">
      <alignment horizontal="center"/>
    </xf>
    <xf numFmtId="0" fontId="16" fillId="0" borderId="1" xfId="0" applyFont="1" applyBorder="1"/>
    <xf numFmtId="0" fontId="0" fillId="0" borderId="2" xfId="0" applyBorder="1"/>
    <xf numFmtId="14" fontId="13" fillId="0" borderId="2" xfId="0" applyNumberFormat="1" applyFont="1" applyBorder="1"/>
    <xf numFmtId="49" fontId="14" fillId="0" borderId="2" xfId="0" applyNumberFormat="1" applyFont="1" applyBorder="1"/>
    <xf numFmtId="0" fontId="14" fillId="0" borderId="2" xfId="0" applyFont="1" applyBorder="1"/>
    <xf numFmtId="0" fontId="0" fillId="0" borderId="3" xfId="0" applyBorder="1"/>
    <xf numFmtId="164" fontId="7" fillId="0" borderId="11" xfId="0" applyNumberFormat="1" applyFont="1" applyBorder="1"/>
    <xf numFmtId="0" fontId="14" fillId="0" borderId="9" xfId="0" applyFont="1" applyBorder="1" applyAlignment="1">
      <alignment horizontal="center"/>
    </xf>
    <xf numFmtId="0" fontId="10" fillId="0" borderId="20" xfId="0" applyFont="1" applyBorder="1"/>
    <xf numFmtId="0" fontId="15" fillId="0" borderId="21" xfId="0" applyFont="1" applyBorder="1" applyAlignment="1">
      <alignment horizontal="center"/>
    </xf>
    <xf numFmtId="0" fontId="15" fillId="0" borderId="22" xfId="0" applyFont="1" applyBorder="1" applyAlignment="1">
      <alignment horizontal="center"/>
    </xf>
    <xf numFmtId="0" fontId="10" fillId="0" borderId="23" xfId="0" applyFont="1" applyBorder="1"/>
    <xf numFmtId="0" fontId="14" fillId="0" borderId="24" xfId="0" applyFont="1" applyBorder="1" applyAlignment="1">
      <alignment horizontal="center"/>
    </xf>
    <xf numFmtId="0" fontId="14" fillId="0" borderId="25" xfId="0" applyFont="1" applyBorder="1" applyAlignment="1">
      <alignment horizontal="center"/>
    </xf>
    <xf numFmtId="0" fontId="14" fillId="0" borderId="26" xfId="0" applyFont="1" applyBorder="1" applyAlignment="1">
      <alignment horizontal="center"/>
    </xf>
    <xf numFmtId="0" fontId="14" fillId="0" borderId="0" xfId="0" applyFont="1"/>
    <xf numFmtId="1" fontId="13" fillId="0" borderId="15" xfId="0" applyNumberFormat="1" applyFont="1" applyBorder="1"/>
    <xf numFmtId="1" fontId="14" fillId="0" borderId="24" xfId="0" applyNumberFormat="1" applyFont="1" applyBorder="1" applyAlignment="1">
      <alignment horizontal="center"/>
    </xf>
    <xf numFmtId="2" fontId="20" fillId="0" borderId="11" xfId="0" applyNumberFormat="1" applyFont="1" applyBorder="1"/>
    <xf numFmtId="164" fontId="19" fillId="0" borderId="21" xfId="0" applyNumberFormat="1" applyFont="1" applyBorder="1" applyAlignment="1">
      <alignment horizontal="center"/>
    </xf>
    <xf numFmtId="1" fontId="14" fillId="0" borderId="27" xfId="0" applyNumberFormat="1" applyFont="1" applyBorder="1" applyAlignment="1">
      <alignment horizontal="center"/>
    </xf>
    <xf numFmtId="0" fontId="13" fillId="2" borderId="28" xfId="0" applyFont="1" applyFill="1" applyBorder="1"/>
    <xf numFmtId="0" fontId="13" fillId="2" borderId="15" xfId="0" applyFont="1" applyFill="1" applyBorder="1"/>
    <xf numFmtId="0" fontId="13" fillId="2" borderId="18" xfId="0" applyFont="1" applyFill="1" applyBorder="1"/>
    <xf numFmtId="0" fontId="0" fillId="3" borderId="0" xfId="0" applyFill="1"/>
    <xf numFmtId="0" fontId="2" fillId="3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7" fillId="3" borderId="2" xfId="0" applyFont="1" applyFill="1" applyBorder="1" applyAlignment="1">
      <alignment horizontal="left"/>
    </xf>
    <xf numFmtId="0" fontId="10" fillId="3" borderId="7" xfId="0" applyFont="1" applyFill="1" applyBorder="1"/>
    <xf numFmtId="0" fontId="17" fillId="4" borderId="13" xfId="0" applyFont="1" applyFill="1" applyBorder="1" applyAlignment="1">
      <alignment horizontal="center"/>
    </xf>
    <xf numFmtId="0" fontId="14" fillId="3" borderId="15" xfId="0" applyFont="1" applyFill="1" applyBorder="1"/>
    <xf numFmtId="0" fontId="14" fillId="3" borderId="18" xfId="0" applyFont="1" applyFill="1" applyBorder="1"/>
    <xf numFmtId="0" fontId="0" fillId="3" borderId="15" xfId="0" applyFill="1" applyBorder="1"/>
    <xf numFmtId="0" fontId="0" fillId="3" borderId="2" xfId="0" applyFill="1" applyBorder="1"/>
    <xf numFmtId="2" fontId="7" fillId="3" borderId="27" xfId="0" applyNumberFormat="1" applyFont="1" applyFill="1" applyBorder="1" applyAlignment="1">
      <alignment horizontal="center"/>
    </xf>
    <xf numFmtId="164" fontId="13" fillId="0" borderId="9" xfId="0" applyNumberFormat="1" applyFont="1" applyBorder="1"/>
    <xf numFmtId="0" fontId="7" fillId="5" borderId="29" xfId="0" applyFont="1" applyFill="1" applyBorder="1"/>
    <xf numFmtId="0" fontId="13" fillId="5" borderId="30" xfId="0" applyFont="1" applyFill="1" applyBorder="1"/>
    <xf numFmtId="164" fontId="13" fillId="0" borderId="11" xfId="0" applyNumberFormat="1" applyFont="1" applyBorder="1"/>
    <xf numFmtId="1" fontId="14" fillId="3" borderId="27" xfId="0" applyNumberFormat="1" applyFont="1" applyFill="1" applyBorder="1" applyAlignment="1">
      <alignment horizontal="center"/>
    </xf>
    <xf numFmtId="0" fontId="15" fillId="3" borderId="12" xfId="0" applyFont="1" applyFill="1" applyBorder="1" applyAlignment="1">
      <alignment horizontal="center"/>
    </xf>
    <xf numFmtId="0" fontId="16" fillId="0" borderId="0" xfId="0" applyFont="1"/>
    <xf numFmtId="164" fontId="7" fillId="0" borderId="0" xfId="0" applyNumberFormat="1" applyFont="1"/>
    <xf numFmtId="1" fontId="14" fillId="0" borderId="31" xfId="0" applyNumberFormat="1" applyFont="1" applyBorder="1" applyAlignment="1">
      <alignment horizontal="center"/>
    </xf>
    <xf numFmtId="164" fontId="7" fillId="0" borderId="9" xfId="0" applyNumberFormat="1" applyFont="1" applyBorder="1"/>
    <xf numFmtId="0" fontId="14" fillId="3" borderId="10" xfId="0" applyFont="1" applyFill="1" applyBorder="1" applyAlignment="1">
      <alignment horizontal="center"/>
    </xf>
    <xf numFmtId="0" fontId="14" fillId="3" borderId="11" xfId="0" applyFont="1" applyFill="1" applyBorder="1" applyAlignment="1">
      <alignment horizontal="center"/>
    </xf>
    <xf numFmtId="0" fontId="14" fillId="6" borderId="11" xfId="0" applyFont="1" applyFill="1" applyBorder="1" applyAlignment="1">
      <alignment horizontal="center"/>
    </xf>
    <xf numFmtId="164" fontId="13" fillId="6" borderId="11" xfId="0" applyNumberFormat="1" applyFont="1" applyFill="1" applyBorder="1"/>
    <xf numFmtId="1" fontId="14" fillId="7" borderId="27" xfId="0" applyNumberFormat="1" applyFont="1" applyFill="1" applyBorder="1" applyAlignment="1">
      <alignment horizontal="center"/>
    </xf>
    <xf numFmtId="0" fontId="14" fillId="7" borderId="11" xfId="0" applyFont="1" applyFill="1" applyBorder="1" applyAlignment="1">
      <alignment horizontal="center"/>
    </xf>
    <xf numFmtId="0" fontId="14" fillId="7" borderId="9" xfId="0" applyFont="1" applyFill="1" applyBorder="1" applyAlignment="1">
      <alignment horizontal="center"/>
    </xf>
  </cellXfs>
  <cellStyles count="6">
    <cellStyle name="Arial" xfId="1" xr:uid="{00000000-0005-0000-0000-000000000000}"/>
    <cellStyle name="Dez (.000)" xfId="2" xr:uid="{00000000-0005-0000-0000-000001000000}"/>
    <cellStyle name="Dez [.000,00]" xfId="3" xr:uid="{00000000-0005-0000-0000-000002000000}"/>
    <cellStyle name="Proz (,00)" xfId="4" xr:uid="{00000000-0005-0000-0000-000003000000}"/>
    <cellStyle name="Standard" xfId="0" builtinId="0"/>
    <cellStyle name="Standard 2" xfId="5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C44"/>
  <sheetViews>
    <sheetView tabSelected="1" topLeftCell="B2" zoomScale="180" zoomScaleNormal="180" workbookViewId="0">
      <selection activeCell="K12" sqref="K12"/>
    </sheetView>
  </sheetViews>
  <sheetFormatPr baseColWidth="10" defaultRowHeight="13.15" x14ac:dyDescent="0.4"/>
  <cols>
    <col min="1" max="1" width="0.9296875" customWidth="1"/>
    <col min="2" max="2" width="2.46484375" style="1" customWidth="1"/>
    <col min="3" max="3" width="0.53125" customWidth="1"/>
    <col min="4" max="4" width="12.33203125" customWidth="1"/>
    <col min="5" max="5" width="6.265625" customWidth="1"/>
    <col min="6" max="6" width="2.9296875" customWidth="1"/>
    <col min="7" max="8" width="2.59765625" customWidth="1"/>
    <col min="9" max="10" width="1.59765625" customWidth="1"/>
    <col min="11" max="12" width="2.33203125" customWidth="1"/>
    <col min="13" max="13" width="3.73046875" customWidth="1"/>
    <col min="14" max="14" width="4.06640625" customWidth="1"/>
    <col min="15" max="15" width="2.86328125" customWidth="1"/>
    <col min="16" max="16" width="4" customWidth="1"/>
    <col min="17" max="17" width="3.9296875" customWidth="1"/>
    <col min="18" max="18" width="3.46484375" customWidth="1"/>
    <col min="19" max="19" width="4" customWidth="1"/>
    <col min="20" max="20" width="3.33203125" style="88" customWidth="1"/>
    <col min="21" max="21" width="3.33203125" style="2" customWidth="1"/>
    <col min="22" max="24" width="3.06640625" customWidth="1"/>
    <col min="25" max="40" width="2" customWidth="1"/>
  </cols>
  <sheetData>
    <row r="1" spans="2:29" ht="3.7" customHeight="1" x14ac:dyDescent="0.4"/>
    <row r="2" spans="2:29" s="3" customFormat="1" ht="22.25" customHeight="1" x14ac:dyDescent="0.5">
      <c r="B2" s="4" t="s">
        <v>0</v>
      </c>
      <c r="C2" s="5"/>
      <c r="D2" s="6"/>
      <c r="E2" s="6"/>
      <c r="F2" s="6"/>
      <c r="G2" s="6"/>
      <c r="H2" s="6"/>
      <c r="I2" s="6"/>
      <c r="J2" s="6"/>
      <c r="K2" s="6"/>
      <c r="L2" s="6"/>
      <c r="M2" s="7"/>
      <c r="N2" s="6"/>
      <c r="O2" s="8" t="s">
        <v>1</v>
      </c>
      <c r="P2" s="4"/>
      <c r="Q2" s="7"/>
      <c r="R2" s="6"/>
      <c r="S2" s="6"/>
      <c r="T2" s="89"/>
      <c r="U2" s="9" t="s">
        <v>43</v>
      </c>
      <c r="V2"/>
      <c r="W2"/>
      <c r="X2"/>
    </row>
    <row r="3" spans="2:29" s="3" customFormat="1" ht="18" customHeight="1" x14ac:dyDescent="0.4">
      <c r="B3" s="10" t="s">
        <v>2</v>
      </c>
      <c r="C3" s="5"/>
      <c r="D3" s="11"/>
      <c r="E3" s="12"/>
      <c r="F3" s="13"/>
      <c r="G3" s="13"/>
      <c r="H3" s="13"/>
      <c r="I3" s="13"/>
      <c r="J3" s="13"/>
      <c r="K3" s="13"/>
      <c r="L3" s="13"/>
      <c r="M3" s="13"/>
      <c r="N3" s="13"/>
      <c r="O3" s="14"/>
      <c r="P3" s="15"/>
      <c r="Q3" s="13"/>
      <c r="R3" s="13"/>
      <c r="S3" s="13"/>
      <c r="T3" s="90"/>
      <c r="U3" s="14" t="s">
        <v>35</v>
      </c>
      <c r="V3"/>
      <c r="W3"/>
      <c r="X3"/>
    </row>
    <row r="4" spans="2:29" s="3" customFormat="1" ht="9" customHeight="1" x14ac:dyDescent="0.35">
      <c r="B4" s="16"/>
      <c r="C4" s="17"/>
      <c r="D4" s="18"/>
      <c r="E4" s="18"/>
      <c r="F4" s="19"/>
      <c r="G4" s="20"/>
      <c r="H4" s="20"/>
      <c r="I4" s="20"/>
      <c r="J4" s="20"/>
      <c r="K4" s="20"/>
      <c r="L4" s="20"/>
      <c r="M4" s="19"/>
      <c r="N4" s="19"/>
      <c r="O4" s="22"/>
      <c r="P4" s="21" t="s">
        <v>18</v>
      </c>
      <c r="Q4" s="18"/>
      <c r="R4" s="18"/>
      <c r="S4" s="18"/>
      <c r="T4" s="91"/>
      <c r="U4" s="23"/>
      <c r="V4"/>
      <c r="W4"/>
      <c r="X4"/>
    </row>
    <row r="5" spans="2:29" s="3" customFormat="1" ht="18" customHeight="1" x14ac:dyDescent="0.35">
      <c r="B5" s="24"/>
      <c r="C5" s="25"/>
      <c r="D5" s="26" t="s">
        <v>3</v>
      </c>
      <c r="E5" s="5"/>
      <c r="F5" s="27" t="s">
        <v>4</v>
      </c>
      <c r="G5" s="28" t="s">
        <v>5</v>
      </c>
      <c r="H5" s="28" t="s">
        <v>6</v>
      </c>
      <c r="I5" s="29" t="s">
        <v>7</v>
      </c>
      <c r="J5" s="30" t="s">
        <v>8</v>
      </c>
      <c r="K5" s="28" t="s">
        <v>33</v>
      </c>
      <c r="L5" s="31" t="s">
        <v>34</v>
      </c>
      <c r="M5" s="72" t="s">
        <v>21</v>
      </c>
      <c r="N5" s="75" t="s">
        <v>20</v>
      </c>
      <c r="O5" s="32" t="s">
        <v>9</v>
      </c>
      <c r="P5" s="27" t="s">
        <v>19</v>
      </c>
      <c r="Q5" s="33" t="s">
        <v>10</v>
      </c>
      <c r="R5" s="33" t="s">
        <v>11</v>
      </c>
      <c r="S5" s="34" t="s">
        <v>12</v>
      </c>
      <c r="T5" s="92"/>
      <c r="U5" s="35" t="s">
        <v>17</v>
      </c>
      <c r="V5"/>
      <c r="W5"/>
      <c r="X5"/>
    </row>
    <row r="6" spans="2:29" s="3" customFormat="1" ht="14" customHeight="1" x14ac:dyDescent="0.35">
      <c r="B6" s="36">
        <v>1</v>
      </c>
      <c r="C6" s="37"/>
      <c r="D6" s="45" t="s">
        <v>36</v>
      </c>
      <c r="E6" s="102" t="s">
        <v>65</v>
      </c>
      <c r="F6" s="109">
        <v>20</v>
      </c>
      <c r="G6" s="110">
        <v>20</v>
      </c>
      <c r="H6" s="113" t="s">
        <v>13</v>
      </c>
      <c r="I6" s="42"/>
      <c r="J6" s="104"/>
      <c r="K6" s="114" t="s">
        <v>13</v>
      </c>
      <c r="L6" s="115" t="s">
        <v>13</v>
      </c>
      <c r="M6" s="83" t="s">
        <v>13</v>
      </c>
      <c r="N6" s="81">
        <v>0</v>
      </c>
      <c r="O6" s="44"/>
      <c r="P6" s="82">
        <f t="shared" ref="P6:P10" si="0">8.4-0.08*S6</f>
        <v>1.7333333333333325</v>
      </c>
      <c r="Q6" s="45">
        <f t="shared" ref="Q6:Q10" si="1">IF(F6="A",0,F6)+IF(G6="A",0,G6)+IF(H6="A",0,H6)+I6*1-J6*1+IF(K6="A",0,K6)+IF(L6="A",0,L6)+IF(M6="A",0,M6)</f>
        <v>40</v>
      </c>
      <c r="R6" s="70">
        <f>$F$41*IF(F6="A",0,1)+$I$41*IF(G6="A",0,1)+$N$41*IF(H6="A",0,1)+$F$42*IF(K6="A",0,1)+$I$42*IF(L6="A",0,1)+N6</f>
        <v>48</v>
      </c>
      <c r="S6" s="99">
        <f t="shared" ref="S6:S10" si="2">Q6/R6*100</f>
        <v>83.333333333333343</v>
      </c>
      <c r="T6" s="98"/>
      <c r="U6" s="47">
        <f t="shared" ref="U6:U10" si="3">IF(P6&lt;1,1,ROUND(P6,0))</f>
        <v>2</v>
      </c>
      <c r="V6"/>
      <c r="W6"/>
      <c r="X6"/>
    </row>
    <row r="7" spans="2:29" s="3" customFormat="1" ht="14" customHeight="1" x14ac:dyDescent="0.35">
      <c r="B7" s="48">
        <f t="shared" ref="B7:B29" si="4">1+B6</f>
        <v>2</v>
      </c>
      <c r="C7" s="49"/>
      <c r="D7" s="45" t="s">
        <v>44</v>
      </c>
      <c r="E7" s="102" t="s">
        <v>66</v>
      </c>
      <c r="F7" s="40">
        <v>20</v>
      </c>
      <c r="G7" s="41">
        <v>19</v>
      </c>
      <c r="H7" s="84">
        <v>22</v>
      </c>
      <c r="I7" s="42"/>
      <c r="J7" s="43"/>
      <c r="K7" s="41">
        <v>23</v>
      </c>
      <c r="L7" s="115" t="s">
        <v>13</v>
      </c>
      <c r="M7" s="83" t="s">
        <v>13</v>
      </c>
      <c r="N7" s="81">
        <v>0</v>
      </c>
      <c r="O7" s="44"/>
      <c r="P7" s="82">
        <f t="shared" si="0"/>
        <v>1.4000000000000004</v>
      </c>
      <c r="Q7" s="45">
        <f t="shared" si="1"/>
        <v>84</v>
      </c>
      <c r="R7" s="70">
        <f>$F$41*IF(F7="A",0,1)+$I$41*IF(G7="A",0,1)+$N$41*IF(H7="A",0,1)+$F$42*IF(K7="A",0,1)+$I$42*IF(L7="A",0,1)+N7</f>
        <v>96</v>
      </c>
      <c r="S7" s="99">
        <f t="shared" si="2"/>
        <v>87.5</v>
      </c>
      <c r="T7" s="98"/>
      <c r="U7" s="47">
        <f t="shared" si="3"/>
        <v>1</v>
      </c>
      <c r="V7"/>
      <c r="W7"/>
      <c r="X7"/>
    </row>
    <row r="8" spans="2:29" s="3" customFormat="1" ht="14" customHeight="1" x14ac:dyDescent="0.35">
      <c r="B8" s="48">
        <f t="shared" si="4"/>
        <v>3</v>
      </c>
      <c r="C8" s="49"/>
      <c r="D8" s="45" t="s">
        <v>45</v>
      </c>
      <c r="E8" s="102" t="s">
        <v>67</v>
      </c>
      <c r="F8" s="40">
        <v>24</v>
      </c>
      <c r="G8" s="41">
        <v>20</v>
      </c>
      <c r="H8" s="84">
        <v>22</v>
      </c>
      <c r="I8" s="42"/>
      <c r="J8" s="43"/>
      <c r="K8" s="114" t="s">
        <v>13</v>
      </c>
      <c r="L8" s="115" t="s">
        <v>13</v>
      </c>
      <c r="M8" s="83" t="s">
        <v>13</v>
      </c>
      <c r="N8" s="81">
        <v>0</v>
      </c>
      <c r="O8" s="44"/>
      <c r="P8" s="82">
        <f t="shared" si="0"/>
        <v>1.0666666666666673</v>
      </c>
      <c r="Q8" s="45">
        <f t="shared" si="1"/>
        <v>66</v>
      </c>
      <c r="R8" s="70">
        <f>$F$41*IF(F8="A",0,1)+$I$41*IF(G8="A",0,1)+$N$41*IF(H8="A",0,1)+$F$42*IF(K8="A",0,1)+$I$42*IF(L8="A",0,1)+N8</f>
        <v>72</v>
      </c>
      <c r="S8" s="99">
        <f t="shared" si="2"/>
        <v>91.666666666666657</v>
      </c>
      <c r="T8" s="98"/>
      <c r="U8" s="47">
        <f t="shared" si="3"/>
        <v>1</v>
      </c>
      <c r="V8"/>
      <c r="W8"/>
      <c r="X8"/>
    </row>
    <row r="9" spans="2:29" s="3" customFormat="1" ht="14" customHeight="1" x14ac:dyDescent="0.35">
      <c r="B9" s="48">
        <f t="shared" si="4"/>
        <v>4</v>
      </c>
      <c r="C9" s="49"/>
      <c r="D9" s="45" t="s">
        <v>46</v>
      </c>
      <c r="E9" s="102" t="s">
        <v>28</v>
      </c>
      <c r="F9" s="40">
        <v>18</v>
      </c>
      <c r="G9" s="41">
        <v>19</v>
      </c>
      <c r="H9" s="84">
        <v>22</v>
      </c>
      <c r="I9" s="42"/>
      <c r="J9" s="43"/>
      <c r="K9" s="41" t="s">
        <v>13</v>
      </c>
      <c r="L9" s="71" t="s">
        <v>13</v>
      </c>
      <c r="M9" s="83" t="s">
        <v>13</v>
      </c>
      <c r="N9" s="81">
        <v>0</v>
      </c>
      <c r="O9" s="44"/>
      <c r="P9" s="82">
        <f t="shared" si="0"/>
        <v>1.844444444444445</v>
      </c>
      <c r="Q9" s="45">
        <f t="shared" si="1"/>
        <v>59</v>
      </c>
      <c r="R9" s="70">
        <f>$F$41*IF(F9="A",0,1)+$I$41*IF(G9="A",0,1)+$N$41*IF(H9="A",0,1)+$F$42*IF(K9="A",0,1)+$I$42*IF(L9="A",0,1)+N9</f>
        <v>72</v>
      </c>
      <c r="S9" s="99">
        <f t="shared" si="2"/>
        <v>81.944444444444443</v>
      </c>
      <c r="T9" s="98"/>
      <c r="U9" s="47">
        <f t="shared" si="3"/>
        <v>2</v>
      </c>
      <c r="V9"/>
      <c r="W9"/>
      <c r="X9"/>
    </row>
    <row r="10" spans="2:29" s="3" customFormat="1" ht="14" customHeight="1" x14ac:dyDescent="0.35">
      <c r="B10" s="48">
        <f t="shared" si="4"/>
        <v>5</v>
      </c>
      <c r="C10" s="49"/>
      <c r="D10" s="45" t="s">
        <v>47</v>
      </c>
      <c r="E10" s="102" t="s">
        <v>68</v>
      </c>
      <c r="F10" s="40">
        <v>20</v>
      </c>
      <c r="G10" s="41">
        <v>19</v>
      </c>
      <c r="H10" s="84">
        <v>23</v>
      </c>
      <c r="I10" s="42"/>
      <c r="J10" s="43"/>
      <c r="K10" s="114" t="s">
        <v>13</v>
      </c>
      <c r="L10" s="71" t="s">
        <v>13</v>
      </c>
      <c r="M10" s="83" t="s">
        <v>13</v>
      </c>
      <c r="N10" s="81">
        <v>0</v>
      </c>
      <c r="O10" s="44"/>
      <c r="P10" s="82">
        <f t="shared" si="0"/>
        <v>1.5111111111111111</v>
      </c>
      <c r="Q10" s="45">
        <f t="shared" si="1"/>
        <v>62</v>
      </c>
      <c r="R10" s="70">
        <f>$F$41*IF(F10="A",0,1)+$I$41*IF(G10="A",0,1)+$N$41*IF(H10="A",0,1)+$F$42*IF(K10="A",0,1)+$I$42*IF(L10="A",0,1)+N10</f>
        <v>72</v>
      </c>
      <c r="S10" s="99">
        <f t="shared" si="2"/>
        <v>86.111111111111114</v>
      </c>
      <c r="T10" s="98"/>
      <c r="U10" s="47">
        <f t="shared" si="3"/>
        <v>2</v>
      </c>
      <c r="V10"/>
      <c r="W10"/>
      <c r="X10"/>
    </row>
    <row r="11" spans="2:29" s="3" customFormat="1" ht="14" customHeight="1" x14ac:dyDescent="0.35">
      <c r="B11" s="48">
        <f t="shared" si="4"/>
        <v>6</v>
      </c>
      <c r="C11" s="49"/>
      <c r="D11" s="45" t="s">
        <v>48</v>
      </c>
      <c r="E11" s="102" t="s">
        <v>30</v>
      </c>
      <c r="F11" s="109">
        <v>20</v>
      </c>
      <c r="G11" s="110">
        <v>20</v>
      </c>
      <c r="H11" s="113" t="s">
        <v>13</v>
      </c>
      <c r="I11" s="42"/>
      <c r="J11" s="43"/>
      <c r="K11" s="114" t="s">
        <v>13</v>
      </c>
      <c r="L11" s="71" t="s">
        <v>13</v>
      </c>
      <c r="M11" s="83" t="s">
        <v>13</v>
      </c>
      <c r="N11" s="81">
        <v>0</v>
      </c>
      <c r="O11" s="44"/>
      <c r="P11" s="82">
        <f t="shared" ref="P11:P25" si="5">8.4-0.08*S11</f>
        <v>1.7333333333333325</v>
      </c>
      <c r="Q11" s="45">
        <f t="shared" ref="Q11:Q25" si="6">IF(F11="A",0,F11)+IF(G11="A",0,G11)+IF(H11="A",0,H11)+I11*1-J11*1+IF(K11="A",0,K11)+IF(L11="A",0,L11)+IF(M11="A",0,M11)</f>
        <v>40</v>
      </c>
      <c r="R11" s="70">
        <f t="shared" ref="R11:R25" si="7">$F$41*IF(F11="A",0,1)+$I$41*IF(G11="A",0,1)+$N$41*IF(H11="A",0,1)+$F$42*IF(K11="A",0,1)+$I$42*IF(L11="A",0,1)+N11</f>
        <v>48</v>
      </c>
      <c r="S11" s="99">
        <f t="shared" ref="S11:S25" si="8">Q11/R11*100</f>
        <v>83.333333333333343</v>
      </c>
      <c r="T11" s="98"/>
      <c r="U11" s="47">
        <f t="shared" ref="U11:U25" si="9">IF(P11&lt;1,1,ROUND(P11,0))</f>
        <v>2</v>
      </c>
      <c r="V11"/>
      <c r="W11"/>
      <c r="X11"/>
      <c r="AB11" s="45"/>
      <c r="AC11" s="70"/>
    </row>
    <row r="12" spans="2:29" s="3" customFormat="1" ht="14" customHeight="1" x14ac:dyDescent="0.35">
      <c r="B12" s="48">
        <f t="shared" si="4"/>
        <v>7</v>
      </c>
      <c r="C12" s="49"/>
      <c r="D12" s="45" t="s">
        <v>49</v>
      </c>
      <c r="E12" s="102" t="s">
        <v>28</v>
      </c>
      <c r="F12" s="40">
        <v>24</v>
      </c>
      <c r="G12" s="41">
        <v>20</v>
      </c>
      <c r="H12" s="113" t="s">
        <v>13</v>
      </c>
      <c r="I12" s="42"/>
      <c r="J12" s="43"/>
      <c r="K12" s="114" t="s">
        <v>13</v>
      </c>
      <c r="L12" s="71" t="s">
        <v>13</v>
      </c>
      <c r="M12" s="83" t="s">
        <v>13</v>
      </c>
      <c r="N12" s="81">
        <v>0</v>
      </c>
      <c r="O12" s="44"/>
      <c r="P12" s="82">
        <f t="shared" si="5"/>
        <v>1.0666666666666673</v>
      </c>
      <c r="Q12" s="45">
        <f t="shared" si="6"/>
        <v>44</v>
      </c>
      <c r="R12" s="70">
        <f t="shared" si="7"/>
        <v>48</v>
      </c>
      <c r="S12" s="99">
        <f t="shared" si="8"/>
        <v>91.666666666666657</v>
      </c>
      <c r="T12" s="98"/>
      <c r="U12" s="47">
        <f t="shared" si="9"/>
        <v>1</v>
      </c>
      <c r="V12"/>
      <c r="W12"/>
      <c r="X12"/>
      <c r="AB12" s="45"/>
      <c r="AC12" s="70"/>
    </row>
    <row r="13" spans="2:29" s="3" customFormat="1" ht="14" customHeight="1" x14ac:dyDescent="0.35">
      <c r="B13" s="48">
        <f t="shared" si="4"/>
        <v>8</v>
      </c>
      <c r="C13" s="49"/>
      <c r="D13" s="45" t="s">
        <v>50</v>
      </c>
      <c r="E13" s="102" t="s">
        <v>30</v>
      </c>
      <c r="F13" s="40">
        <v>18</v>
      </c>
      <c r="G13" s="41">
        <v>19</v>
      </c>
      <c r="H13" s="84">
        <v>22</v>
      </c>
      <c r="I13" s="42"/>
      <c r="J13" s="43"/>
      <c r="K13" s="41">
        <v>22</v>
      </c>
      <c r="L13" s="115" t="s">
        <v>13</v>
      </c>
      <c r="M13" s="83" t="s">
        <v>13</v>
      </c>
      <c r="N13" s="81">
        <v>0</v>
      </c>
      <c r="O13" s="44"/>
      <c r="P13" s="82">
        <f t="shared" si="5"/>
        <v>1.6500000000000004</v>
      </c>
      <c r="Q13" s="45">
        <f t="shared" si="6"/>
        <v>81</v>
      </c>
      <c r="R13" s="70">
        <f t="shared" si="7"/>
        <v>96</v>
      </c>
      <c r="S13" s="99">
        <f t="shared" si="8"/>
        <v>84.375</v>
      </c>
      <c r="T13" s="98"/>
      <c r="U13" s="47">
        <f t="shared" si="9"/>
        <v>2</v>
      </c>
      <c r="V13"/>
      <c r="W13"/>
      <c r="X13"/>
      <c r="AB13" s="45"/>
      <c r="AC13" s="70"/>
    </row>
    <row r="14" spans="2:29" s="3" customFormat="1" ht="14" customHeight="1" x14ac:dyDescent="0.35">
      <c r="B14" s="48">
        <f t="shared" si="4"/>
        <v>9</v>
      </c>
      <c r="C14" s="49"/>
      <c r="D14" s="45" t="s">
        <v>51</v>
      </c>
      <c r="E14" s="102" t="s">
        <v>32</v>
      </c>
      <c r="F14" s="40">
        <v>20</v>
      </c>
      <c r="G14" s="110">
        <v>20</v>
      </c>
      <c r="H14" s="113" t="s">
        <v>13</v>
      </c>
      <c r="I14" s="42"/>
      <c r="J14" s="43"/>
      <c r="K14" s="41" t="s">
        <v>13</v>
      </c>
      <c r="L14" s="115" t="s">
        <v>13</v>
      </c>
      <c r="M14" s="83" t="s">
        <v>13</v>
      </c>
      <c r="N14" s="81">
        <v>0</v>
      </c>
      <c r="O14" s="44"/>
      <c r="P14" s="82">
        <f t="shared" si="5"/>
        <v>1.7333333333333325</v>
      </c>
      <c r="Q14" s="45">
        <f t="shared" si="6"/>
        <v>40</v>
      </c>
      <c r="R14" s="70">
        <f t="shared" si="7"/>
        <v>48</v>
      </c>
      <c r="S14" s="99">
        <f t="shared" si="8"/>
        <v>83.333333333333343</v>
      </c>
      <c r="T14" s="98"/>
      <c r="U14" s="47">
        <f t="shared" si="9"/>
        <v>2</v>
      </c>
      <c r="V14"/>
      <c r="W14"/>
      <c r="X14"/>
    </row>
    <row r="15" spans="2:29" s="3" customFormat="1" ht="14" customHeight="1" x14ac:dyDescent="0.35">
      <c r="B15" s="48">
        <f t="shared" si="4"/>
        <v>10</v>
      </c>
      <c r="C15" s="49"/>
      <c r="D15" s="45" t="s">
        <v>41</v>
      </c>
      <c r="E15" s="102" t="s">
        <v>27</v>
      </c>
      <c r="F15" s="40">
        <v>20</v>
      </c>
      <c r="G15" s="41">
        <v>18</v>
      </c>
      <c r="H15" s="84">
        <v>20</v>
      </c>
      <c r="I15" s="42"/>
      <c r="J15" s="43"/>
      <c r="K15" s="41">
        <v>18</v>
      </c>
      <c r="L15" s="115" t="s">
        <v>13</v>
      </c>
      <c r="M15" s="83" t="s">
        <v>13</v>
      </c>
      <c r="N15" s="81">
        <v>0</v>
      </c>
      <c r="O15" s="44"/>
      <c r="P15" s="82">
        <f t="shared" si="5"/>
        <v>2.0666666666666673</v>
      </c>
      <c r="Q15" s="45">
        <f t="shared" si="6"/>
        <v>76</v>
      </c>
      <c r="R15" s="70">
        <f t="shared" si="7"/>
        <v>96</v>
      </c>
      <c r="S15" s="99">
        <f t="shared" si="8"/>
        <v>79.166666666666657</v>
      </c>
      <c r="T15" s="98"/>
      <c r="U15" s="47">
        <f t="shared" si="9"/>
        <v>2</v>
      </c>
      <c r="V15"/>
      <c r="W15"/>
      <c r="X15"/>
    </row>
    <row r="16" spans="2:29" s="3" customFormat="1" ht="14" customHeight="1" x14ac:dyDescent="0.35">
      <c r="B16" s="48">
        <f t="shared" si="4"/>
        <v>11</v>
      </c>
      <c r="C16" s="49"/>
      <c r="D16" s="45" t="s">
        <v>52</v>
      </c>
      <c r="E16" s="102" t="s">
        <v>40</v>
      </c>
      <c r="F16" s="109">
        <v>20</v>
      </c>
      <c r="G16" s="110">
        <v>20</v>
      </c>
      <c r="H16" s="113" t="s">
        <v>13</v>
      </c>
      <c r="I16" s="42"/>
      <c r="J16" s="43"/>
      <c r="K16" s="114" t="s">
        <v>13</v>
      </c>
      <c r="L16" s="71" t="s">
        <v>13</v>
      </c>
      <c r="M16" s="83" t="s">
        <v>13</v>
      </c>
      <c r="N16" s="81">
        <v>0</v>
      </c>
      <c r="O16" s="44"/>
      <c r="P16" s="82">
        <f t="shared" si="5"/>
        <v>1.7333333333333325</v>
      </c>
      <c r="Q16" s="45">
        <f t="shared" si="6"/>
        <v>40</v>
      </c>
      <c r="R16" s="70">
        <f t="shared" si="7"/>
        <v>48</v>
      </c>
      <c r="S16" s="99">
        <f t="shared" si="8"/>
        <v>83.333333333333343</v>
      </c>
      <c r="T16" s="98"/>
      <c r="U16" s="47">
        <f t="shared" si="9"/>
        <v>2</v>
      </c>
      <c r="V16"/>
      <c r="W16"/>
      <c r="X16"/>
    </row>
    <row r="17" spans="2:24" s="3" customFormat="1" ht="14" customHeight="1" x14ac:dyDescent="0.35">
      <c r="B17" s="48">
        <f t="shared" si="4"/>
        <v>12</v>
      </c>
      <c r="C17" s="49"/>
      <c r="D17" s="45" t="s">
        <v>53</v>
      </c>
      <c r="E17" s="102" t="s">
        <v>38</v>
      </c>
      <c r="F17" s="109">
        <v>19</v>
      </c>
      <c r="G17" s="110">
        <v>16</v>
      </c>
      <c r="H17" s="113" t="s">
        <v>13</v>
      </c>
      <c r="I17" s="42"/>
      <c r="J17" s="43"/>
      <c r="K17" s="114" t="s">
        <v>13</v>
      </c>
      <c r="L17" s="71" t="s">
        <v>13</v>
      </c>
      <c r="M17" s="83" t="s">
        <v>13</v>
      </c>
      <c r="N17" s="81">
        <v>0</v>
      </c>
      <c r="O17" s="44"/>
      <c r="P17" s="82">
        <f t="shared" si="5"/>
        <v>2.5666666666666673</v>
      </c>
      <c r="Q17" s="45">
        <f t="shared" si="6"/>
        <v>35</v>
      </c>
      <c r="R17" s="70">
        <f t="shared" si="7"/>
        <v>48</v>
      </c>
      <c r="S17" s="99">
        <f t="shared" si="8"/>
        <v>72.916666666666657</v>
      </c>
      <c r="T17" s="98"/>
      <c r="U17" s="47">
        <f t="shared" si="9"/>
        <v>3</v>
      </c>
      <c r="V17"/>
      <c r="W17"/>
      <c r="X17"/>
    </row>
    <row r="18" spans="2:24" s="3" customFormat="1" ht="14" customHeight="1" x14ac:dyDescent="0.35">
      <c r="B18" s="48">
        <f t="shared" si="4"/>
        <v>13</v>
      </c>
      <c r="C18" s="49"/>
      <c r="D18" s="45" t="s">
        <v>54</v>
      </c>
      <c r="E18" s="102" t="s">
        <v>26</v>
      </c>
      <c r="F18" s="40">
        <v>18</v>
      </c>
      <c r="G18" s="110">
        <v>19</v>
      </c>
      <c r="H18" s="103">
        <v>16</v>
      </c>
      <c r="I18" s="42"/>
      <c r="J18" s="43"/>
      <c r="K18" s="114" t="s">
        <v>13</v>
      </c>
      <c r="L18" s="115" t="s">
        <v>13</v>
      </c>
      <c r="M18" s="83" t="s">
        <v>13</v>
      </c>
      <c r="N18" s="81">
        <v>0</v>
      </c>
      <c r="O18" s="44"/>
      <c r="P18" s="82">
        <f t="shared" si="5"/>
        <v>2.5111111111111111</v>
      </c>
      <c r="Q18" s="45">
        <f t="shared" si="6"/>
        <v>53</v>
      </c>
      <c r="R18" s="70">
        <f t="shared" si="7"/>
        <v>72</v>
      </c>
      <c r="S18" s="99">
        <f t="shared" si="8"/>
        <v>73.611111111111114</v>
      </c>
      <c r="T18" s="98"/>
      <c r="U18" s="47">
        <f t="shared" si="9"/>
        <v>3</v>
      </c>
      <c r="V18"/>
      <c r="W18"/>
      <c r="X18"/>
    </row>
    <row r="19" spans="2:24" s="3" customFormat="1" ht="14" customHeight="1" x14ac:dyDescent="0.35">
      <c r="B19" s="48">
        <f t="shared" si="4"/>
        <v>14</v>
      </c>
      <c r="C19" s="49"/>
      <c r="D19" s="45" t="s">
        <v>55</v>
      </c>
      <c r="E19" s="102" t="s">
        <v>29</v>
      </c>
      <c r="F19" s="40">
        <v>20</v>
      </c>
      <c r="G19" s="41">
        <v>18</v>
      </c>
      <c r="H19" s="84">
        <v>20</v>
      </c>
      <c r="I19" s="42"/>
      <c r="J19" s="43"/>
      <c r="K19" s="41">
        <v>17</v>
      </c>
      <c r="L19" s="115" t="s">
        <v>13</v>
      </c>
      <c r="M19" s="83" t="s">
        <v>13</v>
      </c>
      <c r="N19" s="81">
        <v>0</v>
      </c>
      <c r="O19" s="44"/>
      <c r="P19" s="82">
        <f t="shared" si="5"/>
        <v>2.1500000000000004</v>
      </c>
      <c r="Q19" s="45">
        <f t="shared" si="6"/>
        <v>75</v>
      </c>
      <c r="R19" s="70">
        <f t="shared" si="7"/>
        <v>96</v>
      </c>
      <c r="S19" s="99">
        <f t="shared" si="8"/>
        <v>78.125</v>
      </c>
      <c r="T19" s="98"/>
      <c r="U19" s="47">
        <f t="shared" si="9"/>
        <v>2</v>
      </c>
      <c r="V19"/>
      <c r="W19"/>
      <c r="X19"/>
    </row>
    <row r="20" spans="2:24" s="3" customFormat="1" ht="14" customHeight="1" x14ac:dyDescent="0.35">
      <c r="B20" s="48">
        <f t="shared" si="4"/>
        <v>15</v>
      </c>
      <c r="C20" s="49"/>
      <c r="D20" s="45" t="s">
        <v>56</v>
      </c>
      <c r="E20" s="102" t="s">
        <v>42</v>
      </c>
      <c r="F20" s="40">
        <v>20</v>
      </c>
      <c r="G20" s="41">
        <v>18</v>
      </c>
      <c r="H20" s="103">
        <v>18</v>
      </c>
      <c r="I20" s="42"/>
      <c r="J20" s="43"/>
      <c r="K20" s="41">
        <v>18</v>
      </c>
      <c r="L20" s="115" t="s">
        <v>13</v>
      </c>
      <c r="M20" s="83" t="s">
        <v>13</v>
      </c>
      <c r="N20" s="81">
        <v>0</v>
      </c>
      <c r="O20" s="44"/>
      <c r="P20" s="82">
        <f t="shared" si="5"/>
        <v>2.2333333333333325</v>
      </c>
      <c r="Q20" s="45">
        <f t="shared" si="6"/>
        <v>74</v>
      </c>
      <c r="R20" s="70">
        <f t="shared" si="7"/>
        <v>96</v>
      </c>
      <c r="S20" s="99">
        <f t="shared" si="8"/>
        <v>77.083333333333343</v>
      </c>
      <c r="T20" s="98"/>
      <c r="U20" s="47">
        <f t="shared" si="9"/>
        <v>2</v>
      </c>
      <c r="V20"/>
      <c r="W20"/>
      <c r="X20"/>
    </row>
    <row r="21" spans="2:24" s="3" customFormat="1" ht="14" customHeight="1" x14ac:dyDescent="0.35">
      <c r="B21" s="48">
        <f t="shared" si="4"/>
        <v>16</v>
      </c>
      <c r="C21" s="49"/>
      <c r="D21" s="45" t="s">
        <v>57</v>
      </c>
      <c r="E21" s="102" t="s">
        <v>38</v>
      </c>
      <c r="F21" s="40">
        <v>18</v>
      </c>
      <c r="G21" s="41">
        <v>18</v>
      </c>
      <c r="H21" s="103">
        <v>18</v>
      </c>
      <c r="I21" s="42"/>
      <c r="J21" s="43"/>
      <c r="K21" s="41">
        <v>17</v>
      </c>
      <c r="L21" s="115" t="s">
        <v>13</v>
      </c>
      <c r="M21" s="83" t="s">
        <v>13</v>
      </c>
      <c r="N21" s="81">
        <v>0</v>
      </c>
      <c r="O21" s="44"/>
      <c r="P21" s="82">
        <f t="shared" si="5"/>
        <v>2.4833333333333325</v>
      </c>
      <c r="Q21" s="45">
        <f t="shared" si="6"/>
        <v>71</v>
      </c>
      <c r="R21" s="70">
        <f t="shared" si="7"/>
        <v>96</v>
      </c>
      <c r="S21" s="99">
        <f t="shared" si="8"/>
        <v>73.958333333333343</v>
      </c>
      <c r="T21" s="98"/>
      <c r="U21" s="47">
        <f t="shared" si="9"/>
        <v>2</v>
      </c>
      <c r="V21"/>
      <c r="W21"/>
      <c r="X21"/>
    </row>
    <row r="22" spans="2:24" s="3" customFormat="1" ht="14" customHeight="1" x14ac:dyDescent="0.35">
      <c r="B22" s="48">
        <f t="shared" si="4"/>
        <v>17</v>
      </c>
      <c r="C22" s="49"/>
      <c r="D22" s="45" t="s">
        <v>39</v>
      </c>
      <c r="E22" s="102" t="s">
        <v>69</v>
      </c>
      <c r="F22" s="40">
        <v>16</v>
      </c>
      <c r="G22" s="41">
        <v>14</v>
      </c>
      <c r="H22" s="84">
        <v>23</v>
      </c>
      <c r="I22" s="42"/>
      <c r="J22" s="43"/>
      <c r="K22" s="41" t="s">
        <v>13</v>
      </c>
      <c r="L22" s="71" t="s">
        <v>13</v>
      </c>
      <c r="M22" s="83" t="s">
        <v>13</v>
      </c>
      <c r="N22" s="81">
        <v>0</v>
      </c>
      <c r="O22" s="44"/>
      <c r="P22" s="82">
        <f t="shared" si="5"/>
        <v>2.5111111111111111</v>
      </c>
      <c r="Q22" s="45">
        <f t="shared" si="6"/>
        <v>53</v>
      </c>
      <c r="R22" s="70">
        <f t="shared" si="7"/>
        <v>72</v>
      </c>
      <c r="S22" s="99">
        <f t="shared" si="8"/>
        <v>73.611111111111114</v>
      </c>
      <c r="T22" s="98"/>
      <c r="U22" s="47">
        <f t="shared" si="9"/>
        <v>3</v>
      </c>
      <c r="V22"/>
      <c r="W22"/>
      <c r="X22"/>
    </row>
    <row r="23" spans="2:24" s="3" customFormat="1" ht="14" customHeight="1" x14ac:dyDescent="0.35">
      <c r="B23" s="48">
        <f t="shared" si="4"/>
        <v>18</v>
      </c>
      <c r="C23" s="49"/>
      <c r="D23" s="45" t="s">
        <v>58</v>
      </c>
      <c r="E23" s="102" t="s">
        <v>70</v>
      </c>
      <c r="F23" s="40">
        <v>22</v>
      </c>
      <c r="G23" s="41">
        <v>21</v>
      </c>
      <c r="H23" s="84">
        <v>20</v>
      </c>
      <c r="I23" s="42"/>
      <c r="J23" s="43"/>
      <c r="K23" s="41">
        <v>21</v>
      </c>
      <c r="L23" s="71" t="s">
        <v>13</v>
      </c>
      <c r="M23" s="83" t="s">
        <v>13</v>
      </c>
      <c r="N23" s="81">
        <v>0</v>
      </c>
      <c r="O23" s="44"/>
      <c r="P23" s="82">
        <f t="shared" si="5"/>
        <v>1.4000000000000004</v>
      </c>
      <c r="Q23" s="45">
        <f t="shared" si="6"/>
        <v>84</v>
      </c>
      <c r="R23" s="70">
        <f t="shared" si="7"/>
        <v>96</v>
      </c>
      <c r="S23" s="99">
        <f t="shared" si="8"/>
        <v>87.5</v>
      </c>
      <c r="T23" s="98"/>
      <c r="U23" s="47">
        <f t="shared" si="9"/>
        <v>1</v>
      </c>
      <c r="V23"/>
      <c r="W23"/>
      <c r="X23"/>
    </row>
    <row r="24" spans="2:24" s="3" customFormat="1" ht="14" customHeight="1" x14ac:dyDescent="0.35">
      <c r="B24" s="48">
        <f t="shared" si="4"/>
        <v>19</v>
      </c>
      <c r="C24" s="49"/>
      <c r="D24" s="45" t="s">
        <v>59</v>
      </c>
      <c r="E24" s="102" t="s">
        <v>37</v>
      </c>
      <c r="F24" s="40">
        <v>16</v>
      </c>
      <c r="G24" s="41">
        <v>14</v>
      </c>
      <c r="H24" s="84">
        <v>20</v>
      </c>
      <c r="I24" s="42"/>
      <c r="J24" s="43"/>
      <c r="K24" s="41">
        <v>21</v>
      </c>
      <c r="L24" s="71" t="s">
        <v>13</v>
      </c>
      <c r="M24" s="83" t="s">
        <v>13</v>
      </c>
      <c r="N24" s="81">
        <v>0</v>
      </c>
      <c r="O24" s="44"/>
      <c r="P24" s="82">
        <f t="shared" si="5"/>
        <v>2.4833333333333325</v>
      </c>
      <c r="Q24" s="45">
        <f t="shared" si="6"/>
        <v>71</v>
      </c>
      <c r="R24" s="70">
        <f t="shared" si="7"/>
        <v>96</v>
      </c>
      <c r="S24" s="99">
        <f t="shared" si="8"/>
        <v>73.958333333333343</v>
      </c>
      <c r="T24" s="98"/>
      <c r="U24" s="47">
        <f t="shared" si="9"/>
        <v>2</v>
      </c>
      <c r="V24"/>
      <c r="W24"/>
      <c r="X24"/>
    </row>
    <row r="25" spans="2:24" s="3" customFormat="1" ht="14" customHeight="1" x14ac:dyDescent="0.35">
      <c r="B25" s="48">
        <f t="shared" si="4"/>
        <v>20</v>
      </c>
      <c r="C25" s="49"/>
      <c r="D25" s="45" t="s">
        <v>60</v>
      </c>
      <c r="E25" s="102" t="s">
        <v>71</v>
      </c>
      <c r="F25" s="40">
        <v>19</v>
      </c>
      <c r="G25" s="41">
        <v>18</v>
      </c>
      <c r="H25" s="84">
        <v>20</v>
      </c>
      <c r="I25" s="42"/>
      <c r="J25" s="43"/>
      <c r="K25" s="41">
        <v>20</v>
      </c>
      <c r="L25" s="71" t="s">
        <v>13</v>
      </c>
      <c r="M25" s="83" t="s">
        <v>13</v>
      </c>
      <c r="N25" s="81">
        <v>0</v>
      </c>
      <c r="O25" s="44"/>
      <c r="P25" s="82">
        <f t="shared" si="5"/>
        <v>1.9833333333333325</v>
      </c>
      <c r="Q25" s="45">
        <f t="shared" si="6"/>
        <v>77</v>
      </c>
      <c r="R25" s="70">
        <f t="shared" si="7"/>
        <v>96</v>
      </c>
      <c r="S25" s="99">
        <f t="shared" si="8"/>
        <v>80.208333333333343</v>
      </c>
      <c r="T25" s="98"/>
      <c r="U25" s="47">
        <f t="shared" si="9"/>
        <v>2</v>
      </c>
      <c r="V25"/>
      <c r="W25"/>
      <c r="X25"/>
    </row>
    <row r="26" spans="2:24" s="3" customFormat="1" ht="14" customHeight="1" x14ac:dyDescent="0.35">
      <c r="B26" s="48">
        <f t="shared" si="4"/>
        <v>21</v>
      </c>
      <c r="C26" s="49"/>
      <c r="D26" s="45" t="s">
        <v>61</v>
      </c>
      <c r="E26" s="102" t="s">
        <v>72</v>
      </c>
      <c r="F26" s="40">
        <v>22</v>
      </c>
      <c r="G26" s="41">
        <v>21</v>
      </c>
      <c r="H26" s="84">
        <v>23</v>
      </c>
      <c r="I26" s="42"/>
      <c r="J26" s="43"/>
      <c r="K26" s="41">
        <v>23</v>
      </c>
      <c r="L26" s="71" t="s">
        <v>13</v>
      </c>
      <c r="M26" s="83" t="s">
        <v>13</v>
      </c>
      <c r="N26" s="81">
        <v>0</v>
      </c>
      <c r="O26" s="44"/>
      <c r="P26" s="82">
        <f t="shared" ref="P26:P27" si="10">8.4-0.08*S26</f>
        <v>0.9833333333333325</v>
      </c>
      <c r="Q26" s="45">
        <f t="shared" ref="Q26:Q27" si="11">IF(F26="A",0,F26)+IF(G26="A",0,G26)+IF(H26="A",0,H26)+I26*1-J26*1+IF(K26="A",0,K26)+IF(L26="A",0,L26)+IF(M26="A",0,M26)</f>
        <v>89</v>
      </c>
      <c r="R26" s="70">
        <f t="shared" ref="R26:R27" si="12">$F$41*IF(F26="A",0,1)+$I$41*IF(G26="A",0,1)+$N$41*IF(H26="A",0,1)+$F$42*IF(K26="A",0,1)+$I$42*IF(L26="A",0,1)+N26</f>
        <v>96</v>
      </c>
      <c r="S26" s="99">
        <f t="shared" ref="S26:S27" si="13">Q26/R26*100</f>
        <v>92.708333333333343</v>
      </c>
      <c r="T26" s="98"/>
      <c r="U26" s="47">
        <f t="shared" ref="U26:U27" si="14">IF(P26&lt;1,1,ROUND(P26,0))</f>
        <v>1</v>
      </c>
      <c r="V26"/>
      <c r="W26"/>
      <c r="X26"/>
    </row>
    <row r="27" spans="2:24" s="3" customFormat="1" ht="14" customHeight="1" x14ac:dyDescent="0.35">
      <c r="B27" s="48">
        <f t="shared" si="4"/>
        <v>22</v>
      </c>
      <c r="C27" s="49"/>
      <c r="D27" s="45" t="s">
        <v>62</v>
      </c>
      <c r="E27" s="102" t="s">
        <v>73</v>
      </c>
      <c r="F27" s="40">
        <v>19</v>
      </c>
      <c r="G27" s="41">
        <v>18</v>
      </c>
      <c r="H27" s="84">
        <v>21</v>
      </c>
      <c r="I27" s="42"/>
      <c r="J27" s="43"/>
      <c r="K27" s="41">
        <v>20</v>
      </c>
      <c r="L27" s="71" t="s">
        <v>13</v>
      </c>
      <c r="M27" s="83" t="s">
        <v>13</v>
      </c>
      <c r="N27" s="81">
        <v>0</v>
      </c>
      <c r="O27" s="44"/>
      <c r="P27" s="82">
        <f t="shared" si="10"/>
        <v>1.9000000000000004</v>
      </c>
      <c r="Q27" s="45">
        <f t="shared" si="11"/>
        <v>78</v>
      </c>
      <c r="R27" s="70">
        <f t="shared" si="12"/>
        <v>96</v>
      </c>
      <c r="S27" s="99">
        <f t="shared" si="13"/>
        <v>81.25</v>
      </c>
      <c r="T27" s="98"/>
      <c r="U27" s="47">
        <f t="shared" si="14"/>
        <v>2</v>
      </c>
      <c r="V27"/>
      <c r="W27"/>
      <c r="X27"/>
    </row>
    <row r="28" spans="2:24" s="3" customFormat="1" ht="14" customHeight="1" x14ac:dyDescent="0.35">
      <c r="B28" s="48">
        <f t="shared" si="4"/>
        <v>23</v>
      </c>
      <c r="C28" s="49"/>
      <c r="D28" s="45" t="s">
        <v>63</v>
      </c>
      <c r="E28" s="102" t="s">
        <v>74</v>
      </c>
      <c r="F28" s="40">
        <v>22</v>
      </c>
      <c r="G28" s="111">
        <v>23</v>
      </c>
      <c r="H28" s="84">
        <v>21</v>
      </c>
      <c r="I28" s="42"/>
      <c r="J28" s="43"/>
      <c r="K28" s="41">
        <v>15</v>
      </c>
      <c r="L28" s="71">
        <v>21</v>
      </c>
      <c r="M28" s="83" t="s">
        <v>13</v>
      </c>
      <c r="N28" s="81">
        <v>0</v>
      </c>
      <c r="O28" s="44"/>
      <c r="P28" s="82">
        <f t="shared" ref="P28:P29" si="15">8.4-0.08*S28</f>
        <v>1.6000000000000005</v>
      </c>
      <c r="Q28" s="45">
        <f t="shared" ref="Q28:Q29" si="16">IF(F28="A",0,F28)+IF(G28="A",0,G28)+IF(H28="A",0,H28)+I28*1-J28*1+IF(K28="A",0,K28)+IF(L28="A",0,L28)+IF(M28="A",0,M28)</f>
        <v>102</v>
      </c>
      <c r="R28" s="70">
        <f t="shared" ref="R28:R29" si="17">$F$41*IF(F28="A",0,1)+$I$41*IF(G28="A",0,1)+$N$41*IF(H28="A",0,1)+$F$42*IF(K28="A",0,1)+$I$42*IF(L28="A",0,1)+N28</f>
        <v>120</v>
      </c>
      <c r="S28" s="99">
        <f t="shared" ref="S28:S29" si="18">Q28/R28*100</f>
        <v>85</v>
      </c>
      <c r="T28" s="98"/>
      <c r="U28" s="47">
        <f t="shared" ref="U28:U29" si="19">IF(P28&lt;1,1,ROUND(P28,0))</f>
        <v>2</v>
      </c>
      <c r="V28"/>
      <c r="W28"/>
      <c r="X28"/>
    </row>
    <row r="29" spans="2:24" s="3" customFormat="1" ht="14" customHeight="1" x14ac:dyDescent="0.35">
      <c r="B29" s="48">
        <f t="shared" si="4"/>
        <v>24</v>
      </c>
      <c r="C29" s="49"/>
      <c r="D29" s="45" t="s">
        <v>64</v>
      </c>
      <c r="E29" s="102" t="s">
        <v>31</v>
      </c>
      <c r="F29" s="40">
        <v>22</v>
      </c>
      <c r="G29" s="41">
        <v>14</v>
      </c>
      <c r="H29" s="103">
        <v>21</v>
      </c>
      <c r="I29" s="42"/>
      <c r="J29" s="43"/>
      <c r="K29" s="41">
        <v>15</v>
      </c>
      <c r="L29" s="71" t="s">
        <v>13</v>
      </c>
      <c r="M29" s="83" t="s">
        <v>13</v>
      </c>
      <c r="N29" s="81">
        <v>0</v>
      </c>
      <c r="O29" s="44"/>
      <c r="P29" s="82">
        <f t="shared" si="15"/>
        <v>2.4000000000000004</v>
      </c>
      <c r="Q29" s="45">
        <f t="shared" si="16"/>
        <v>72</v>
      </c>
      <c r="R29" s="70">
        <f t="shared" si="17"/>
        <v>96</v>
      </c>
      <c r="S29" s="99">
        <f t="shared" si="18"/>
        <v>75</v>
      </c>
      <c r="T29" s="98"/>
      <c r="U29" s="47">
        <f t="shared" si="19"/>
        <v>2</v>
      </c>
      <c r="V29"/>
      <c r="W29"/>
      <c r="X29"/>
    </row>
    <row r="30" spans="2:24" s="3" customFormat="1" ht="14" customHeight="1" x14ac:dyDescent="0.35">
      <c r="B30" s="48"/>
      <c r="C30" s="49"/>
      <c r="D30" s="45"/>
      <c r="E30" s="102"/>
      <c r="F30" s="40"/>
      <c r="G30" s="41"/>
      <c r="H30" s="103"/>
      <c r="I30" s="42"/>
      <c r="J30" s="43"/>
      <c r="K30" s="41"/>
      <c r="L30" s="71"/>
      <c r="M30" s="83"/>
      <c r="N30" s="81"/>
      <c r="O30" s="44"/>
      <c r="P30" s="82"/>
      <c r="Q30" s="45"/>
      <c r="R30" s="70"/>
      <c r="S30" s="99"/>
      <c r="T30" s="98"/>
      <c r="U30" s="47"/>
      <c r="V30"/>
      <c r="W30"/>
      <c r="X30"/>
    </row>
    <row r="31" spans="2:24" s="3" customFormat="1" ht="14" customHeight="1" x14ac:dyDescent="0.35">
      <c r="B31" s="48"/>
      <c r="C31" s="49"/>
      <c r="D31" s="45"/>
      <c r="E31" s="102"/>
      <c r="F31" s="40"/>
      <c r="G31" s="41"/>
      <c r="H31" s="84"/>
      <c r="I31" s="42"/>
      <c r="J31" s="43"/>
      <c r="K31" s="41"/>
      <c r="L31" s="71"/>
      <c r="M31" s="83"/>
      <c r="N31" s="81"/>
      <c r="O31" s="44"/>
      <c r="P31" s="82"/>
      <c r="Q31" s="45"/>
      <c r="R31" s="70"/>
      <c r="S31" s="99"/>
      <c r="T31" s="98"/>
      <c r="U31" s="47"/>
      <c r="V31"/>
      <c r="W31"/>
      <c r="X31"/>
    </row>
    <row r="32" spans="2:24" s="3" customFormat="1" ht="14" customHeight="1" x14ac:dyDescent="0.35">
      <c r="B32" s="48"/>
      <c r="C32" s="49"/>
      <c r="D32" s="45"/>
      <c r="E32" s="102"/>
      <c r="F32" s="40"/>
      <c r="G32" s="41"/>
      <c r="H32" s="84"/>
      <c r="I32" s="42"/>
      <c r="J32" s="43"/>
      <c r="K32" s="41"/>
      <c r="L32" s="71"/>
      <c r="M32" s="83"/>
      <c r="N32" s="81"/>
      <c r="O32" s="44"/>
      <c r="P32" s="82"/>
      <c r="Q32" s="45"/>
      <c r="R32" s="70"/>
      <c r="S32" s="99"/>
      <c r="T32" s="98"/>
      <c r="U32" s="47"/>
      <c r="V32"/>
      <c r="W32"/>
      <c r="X32"/>
    </row>
    <row r="33" spans="2:24" s="3" customFormat="1" ht="14" customHeight="1" x14ac:dyDescent="0.35">
      <c r="B33" s="48"/>
      <c r="C33" s="49"/>
      <c r="D33" s="45"/>
      <c r="E33" s="112" t="s">
        <v>77</v>
      </c>
      <c r="F33" s="40"/>
      <c r="G33" s="41"/>
      <c r="H33" s="84"/>
      <c r="I33" s="42"/>
      <c r="J33" s="43"/>
      <c r="K33" s="41"/>
      <c r="L33" s="71"/>
      <c r="M33" s="83"/>
      <c r="N33" s="81"/>
      <c r="O33" s="44"/>
      <c r="P33" s="82"/>
      <c r="Q33" s="45"/>
      <c r="R33" s="70"/>
      <c r="S33" s="99"/>
      <c r="T33" s="98"/>
      <c r="U33" s="47"/>
      <c r="V33"/>
      <c r="W33"/>
      <c r="X33"/>
    </row>
    <row r="34" spans="2:24" s="3" customFormat="1" ht="14" customHeight="1" x14ac:dyDescent="0.35">
      <c r="B34" s="48"/>
      <c r="C34" s="49"/>
      <c r="D34" s="45"/>
      <c r="E34" s="102"/>
      <c r="F34" s="40"/>
      <c r="G34" s="41"/>
      <c r="H34" s="84"/>
      <c r="I34" s="42"/>
      <c r="J34" s="43"/>
      <c r="K34" s="41"/>
      <c r="L34" s="71"/>
      <c r="M34" s="83"/>
      <c r="N34" s="81"/>
      <c r="O34" s="44"/>
      <c r="P34" s="82"/>
      <c r="Q34" s="45"/>
      <c r="R34" s="70"/>
      <c r="S34" s="99"/>
      <c r="T34" s="98"/>
      <c r="U34" s="47"/>
      <c r="V34"/>
      <c r="W34"/>
      <c r="X34"/>
    </row>
    <row r="35" spans="2:24" s="3" customFormat="1" ht="14" customHeight="1" x14ac:dyDescent="0.35">
      <c r="B35" s="48"/>
      <c r="C35" s="49"/>
      <c r="D35" s="45"/>
      <c r="E35" s="102"/>
      <c r="F35" s="40"/>
      <c r="G35" s="41"/>
      <c r="H35" s="84"/>
      <c r="I35" s="42"/>
      <c r="J35" s="43"/>
      <c r="K35" s="41"/>
      <c r="L35" s="71"/>
      <c r="M35" s="83"/>
      <c r="N35" s="81"/>
      <c r="O35" s="44"/>
      <c r="P35" s="82"/>
      <c r="Q35" s="45"/>
      <c r="R35" s="70"/>
      <c r="S35" s="99"/>
      <c r="T35" s="98"/>
      <c r="U35" s="47"/>
      <c r="V35"/>
      <c r="W35"/>
      <c r="X35"/>
    </row>
    <row r="36" spans="2:24" s="3" customFormat="1" ht="14" customHeight="1" x14ac:dyDescent="0.35">
      <c r="B36" s="48"/>
      <c r="C36" s="49"/>
      <c r="D36" s="45"/>
      <c r="E36" s="102"/>
      <c r="F36" s="40"/>
      <c r="G36" s="41"/>
      <c r="H36" s="84"/>
      <c r="I36" s="42"/>
      <c r="J36" s="43"/>
      <c r="K36" s="41"/>
      <c r="L36" s="71"/>
      <c r="M36" s="83"/>
      <c r="N36" s="81"/>
      <c r="O36" s="44"/>
      <c r="P36" s="82"/>
      <c r="Q36" s="45"/>
      <c r="R36" s="70"/>
      <c r="S36" s="99"/>
      <c r="T36" s="98"/>
      <c r="U36" s="47"/>
      <c r="V36"/>
      <c r="W36"/>
      <c r="X36"/>
    </row>
    <row r="37" spans="2:24" s="3" customFormat="1" ht="14" customHeight="1" x14ac:dyDescent="0.35">
      <c r="B37" s="48"/>
      <c r="C37" s="49"/>
      <c r="D37" s="45"/>
      <c r="E37" s="102"/>
      <c r="F37" s="40"/>
      <c r="G37" s="41"/>
      <c r="H37" s="84"/>
      <c r="I37" s="42"/>
      <c r="J37" s="43"/>
      <c r="K37" s="41"/>
      <c r="L37" s="71"/>
      <c r="M37" s="83"/>
      <c r="N37" s="81"/>
      <c r="O37" s="44"/>
      <c r="P37" s="82"/>
      <c r="Q37" s="45"/>
      <c r="R37" s="70"/>
      <c r="S37" s="99"/>
      <c r="T37" s="98"/>
      <c r="U37" s="47"/>
      <c r="V37"/>
      <c r="W37"/>
      <c r="X37"/>
    </row>
    <row r="38" spans="2:24" s="3" customFormat="1" ht="14" customHeight="1" x14ac:dyDescent="0.35">
      <c r="B38" s="48"/>
      <c r="C38" s="49"/>
      <c r="D38" s="105"/>
      <c r="E38" s="106"/>
      <c r="F38" s="40"/>
      <c r="G38" s="41"/>
      <c r="H38" s="107"/>
      <c r="I38" s="42"/>
      <c r="J38" s="43"/>
      <c r="K38" s="41"/>
      <c r="L38" s="71"/>
      <c r="M38" s="83"/>
      <c r="N38" s="81"/>
      <c r="O38" s="44"/>
      <c r="P38" s="82"/>
      <c r="Q38" s="45"/>
      <c r="R38" s="70"/>
      <c r="S38" s="70"/>
      <c r="T38" s="108"/>
      <c r="U38" s="47"/>
      <c r="V38"/>
      <c r="W38"/>
      <c r="X38"/>
    </row>
    <row r="39" spans="2:24" s="3" customFormat="1" ht="14" customHeight="1" x14ac:dyDescent="0.35">
      <c r="B39" s="48"/>
      <c r="C39" s="49"/>
      <c r="D39" s="100"/>
      <c r="E39" s="101"/>
      <c r="F39" s="40"/>
      <c r="G39" s="41"/>
      <c r="H39" s="50"/>
      <c r="I39" s="42"/>
      <c r="J39" s="43"/>
      <c r="K39" s="41"/>
      <c r="L39" s="71"/>
      <c r="M39" s="73"/>
      <c r="N39" s="76"/>
      <c r="O39" s="44"/>
      <c r="P39" s="45"/>
      <c r="Q39" s="45"/>
      <c r="R39" s="46"/>
      <c r="S39" s="70"/>
      <c r="T39" s="93"/>
      <c r="U39" s="47"/>
      <c r="V39"/>
      <c r="W39"/>
      <c r="X39"/>
    </row>
    <row r="40" spans="2:24" s="3" customFormat="1" ht="14" customHeight="1" x14ac:dyDescent="0.35">
      <c r="B40" s="48"/>
      <c r="C40" s="49"/>
      <c r="D40" s="38"/>
      <c r="E40" s="39"/>
      <c r="F40" s="78"/>
      <c r="G40" s="41"/>
      <c r="H40" s="50"/>
      <c r="I40" s="42"/>
      <c r="J40" s="43"/>
      <c r="K40" s="41"/>
      <c r="L40" s="71"/>
      <c r="M40" s="74"/>
      <c r="N40" s="77"/>
      <c r="O40" s="44"/>
      <c r="P40" s="45"/>
      <c r="Q40" s="45"/>
      <c r="R40" s="46"/>
      <c r="S40" s="70"/>
      <c r="T40" s="93"/>
      <c r="U40" s="47"/>
      <c r="V40"/>
      <c r="W40"/>
      <c r="X40"/>
    </row>
    <row r="41" spans="2:24" ht="12.75" x14ac:dyDescent="0.35">
      <c r="B41" s="51" t="s">
        <v>22</v>
      </c>
      <c r="C41" s="52"/>
      <c r="D41" s="52"/>
      <c r="E41" s="53" t="s">
        <v>75</v>
      </c>
      <c r="F41" s="85">
        <v>24</v>
      </c>
      <c r="G41" s="53"/>
      <c r="H41" s="53" t="s">
        <v>23</v>
      </c>
      <c r="I41" s="86">
        <v>24</v>
      </c>
      <c r="J41" s="53"/>
      <c r="L41" s="53"/>
      <c r="M41" s="53" t="s">
        <v>24</v>
      </c>
      <c r="N41" s="86">
        <v>24</v>
      </c>
      <c r="O41" s="53"/>
      <c r="P41" s="53"/>
      <c r="Q41" s="53"/>
      <c r="R41" s="80"/>
      <c r="S41" s="70"/>
      <c r="T41" s="94"/>
      <c r="U41" s="54"/>
    </row>
    <row r="42" spans="2:24" ht="12.75" x14ac:dyDescent="0.35">
      <c r="B42" s="55"/>
      <c r="C42" s="56"/>
      <c r="D42" s="56"/>
      <c r="E42" s="57" t="s">
        <v>76</v>
      </c>
      <c r="F42" s="85">
        <v>24</v>
      </c>
      <c r="G42" s="57"/>
      <c r="H42" s="57" t="s">
        <v>25</v>
      </c>
      <c r="I42" s="87">
        <v>24</v>
      </c>
      <c r="J42" s="59"/>
      <c r="K42" s="57"/>
      <c r="L42" s="58"/>
      <c r="M42" s="59"/>
      <c r="N42" s="58"/>
      <c r="O42" s="59"/>
      <c r="P42" s="59"/>
      <c r="Q42" s="59"/>
      <c r="R42" s="59"/>
      <c r="S42" s="59"/>
      <c r="T42" s="95"/>
      <c r="U42" s="60"/>
    </row>
    <row r="43" spans="2:24" x14ac:dyDescent="0.4">
      <c r="B43" s="61" t="s">
        <v>14</v>
      </c>
      <c r="C43" s="52"/>
      <c r="D43" s="52"/>
      <c r="E43" s="62"/>
      <c r="F43" s="79" t="s">
        <v>15</v>
      </c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96"/>
      <c r="U43" s="63"/>
    </row>
    <row r="44" spans="2:24" ht="9" customHeight="1" x14ac:dyDescent="0.35">
      <c r="B44" s="64" t="s">
        <v>16</v>
      </c>
      <c r="C44" s="65"/>
      <c r="D44" s="65"/>
      <c r="E44" s="66"/>
      <c r="F44" s="67" t="s">
        <v>78</v>
      </c>
      <c r="G44" s="68"/>
      <c r="H44" s="68"/>
      <c r="I44" s="65"/>
      <c r="J44" s="65"/>
      <c r="K44" s="65"/>
      <c r="L44" s="65"/>
      <c r="M44" s="65"/>
      <c r="N44" s="65"/>
      <c r="O44" s="65"/>
      <c r="P44" s="65"/>
      <c r="Q44" s="65"/>
      <c r="R44" s="65"/>
      <c r="S44" s="65"/>
      <c r="T44" s="97"/>
      <c r="U44" s="69"/>
    </row>
  </sheetData>
  <phoneticPr fontId="3" type="noConversion"/>
  <printOptions horizontalCentered="1" verticalCentered="1"/>
  <pageMargins left="0.47222222222222227" right="0.19652777777777777" top="0.11805555555555557" bottom="0.23611111111111113" header="0.51180555555555562" footer="0.23611111111111113"/>
  <pageSetup paperSize="9" scale="135" firstPageNumber="0" orientation="portrait" r:id="rId1"/>
  <headerFooter alignWithMargins="0">
    <oddFooter>&amp;C&amp;5&amp;F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Vorlage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Gerald</dc:creator>
  <cp:lastModifiedBy>SCHNUR Gerald</cp:lastModifiedBy>
  <cp:lastPrinted>2022-04-23T14:46:41Z</cp:lastPrinted>
  <dcterms:created xsi:type="dcterms:W3CDTF">2011-10-07T13:15:42Z</dcterms:created>
  <dcterms:modified xsi:type="dcterms:W3CDTF">2024-05-28T09:19:59Z</dcterms:modified>
</cp:coreProperties>
</file>