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jan\EclipseWS\DefaultJava\CGI\resources\toy\"/>
    </mc:Choice>
  </mc:AlternateContent>
  <bookViews>
    <workbookView xWindow="0" yWindow="0" windowWidth="13380" windowHeight="11715"/>
  </bookViews>
  <sheets>
    <sheet name="Dimensions" sheetId="1" r:id="rId1"/>
    <sheet name="Positions" sheetId="3" r:id="rId2"/>
    <sheet name="Param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F10" i="1"/>
  <c r="E10" i="1"/>
  <c r="G9" i="1" l="1"/>
  <c r="F9" i="1"/>
  <c r="E9" i="1"/>
  <c r="G8" i="1" l="1"/>
  <c r="F8" i="1"/>
  <c r="E8" i="1"/>
  <c r="E7" i="1" l="1"/>
  <c r="F7" i="1"/>
  <c r="G7" i="1"/>
  <c r="B3" i="2" l="1"/>
  <c r="M9" i="3"/>
  <c r="L9" i="3"/>
  <c r="K9" i="3"/>
  <c r="J9" i="3"/>
  <c r="M3" i="3"/>
  <c r="L3" i="3"/>
  <c r="K3" i="3"/>
  <c r="J3" i="3"/>
  <c r="G9" i="3"/>
  <c r="G7" i="3"/>
  <c r="G5" i="3"/>
  <c r="G3" i="3"/>
  <c r="H9" i="3"/>
  <c r="H3" i="3"/>
  <c r="F3" i="3"/>
  <c r="E3" i="3"/>
  <c r="E4" i="3" s="1"/>
  <c r="E5" i="3" s="1"/>
  <c r="E6" i="3" s="1"/>
  <c r="E7" i="3" s="1"/>
  <c r="E8" i="3" s="1"/>
  <c r="E9" i="3" s="1"/>
  <c r="D3" i="3"/>
  <c r="D4" i="3" s="1"/>
  <c r="D5" i="3" s="1"/>
  <c r="D6" i="3" s="1"/>
  <c r="D7" i="3" s="1"/>
  <c r="D8" i="3" s="1"/>
  <c r="D9" i="3" s="1"/>
  <c r="E3" i="1"/>
  <c r="F3" i="1"/>
  <c r="G3" i="1"/>
  <c r="E4" i="1"/>
  <c r="F4" i="1"/>
  <c r="G4" i="1"/>
  <c r="E5" i="1"/>
  <c r="F5" i="1"/>
  <c r="G5" i="1"/>
  <c r="E6" i="1"/>
  <c r="F6" i="1"/>
  <c r="G6" i="1"/>
  <c r="F2" i="1"/>
  <c r="G2" i="1"/>
  <c r="E2" i="1"/>
  <c r="H5" i="3" l="1"/>
  <c r="H7" i="3"/>
  <c r="F9" i="3"/>
  <c r="F7" i="3"/>
  <c r="F5" i="3"/>
  <c r="H8" i="3"/>
  <c r="H6" i="3"/>
  <c r="H4" i="3"/>
  <c r="F8" i="3"/>
  <c r="F6" i="3"/>
  <c r="F4" i="3"/>
</calcChain>
</file>

<file path=xl/sharedStrings.xml><?xml version="1.0" encoding="utf-8"?>
<sst xmlns="http://schemas.openxmlformats.org/spreadsheetml/2006/main" count="40" uniqueCount="40">
  <si>
    <t>Wheel</t>
  </si>
  <si>
    <t>Part</t>
  </si>
  <si>
    <t>Model width</t>
  </si>
  <si>
    <t>Model height</t>
  </si>
  <si>
    <t>Model depth</t>
  </si>
  <si>
    <t>Body part 1</t>
  </si>
  <si>
    <t>Body part 2</t>
  </si>
  <si>
    <t>Body part 3</t>
  </si>
  <si>
    <t>Body part 4</t>
  </si>
  <si>
    <t>Real width (cm)</t>
  </si>
  <si>
    <t>Real height (cm)</t>
  </si>
  <si>
    <t>Real depth (cm)</t>
  </si>
  <si>
    <t>Value</t>
  </si>
  <si>
    <t>Param</t>
  </si>
  <si>
    <t>scale</t>
  </si>
  <si>
    <t>Point</t>
  </si>
  <si>
    <t>X</t>
  </si>
  <si>
    <t>Z</t>
  </si>
  <si>
    <t>A</t>
  </si>
  <si>
    <t>B</t>
  </si>
  <si>
    <t>Distance</t>
  </si>
  <si>
    <t>C</t>
  </si>
  <si>
    <t>D</t>
  </si>
  <si>
    <t>E</t>
  </si>
  <si>
    <t>F</t>
  </si>
  <si>
    <t>G</t>
  </si>
  <si>
    <t>H</t>
  </si>
  <si>
    <t>Angle (degrees)</t>
  </si>
  <si>
    <t>Xmid</t>
  </si>
  <si>
    <t>Ymid</t>
  </si>
  <si>
    <t>Zmid</t>
  </si>
  <si>
    <t>wheel spacing</t>
  </si>
  <si>
    <t>Wheel right X</t>
  </si>
  <si>
    <t>Wheel right Z</t>
  </si>
  <si>
    <t>Wheel left X</t>
  </si>
  <si>
    <t>Wheel left Z</t>
  </si>
  <si>
    <t>Head</t>
  </si>
  <si>
    <t>Neck ring</t>
  </si>
  <si>
    <t>Tail</t>
  </si>
  <si>
    <t>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</si>
</sst>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1" fillId="0" borderId="1" xfId="1"/>
    <xf numFmtId="0" fontId="1" fillId="0" borderId="1" xfId="1" applyFill="1"/>
    <xf numFmtId="0" fontId="1" fillId="0" borderId="0" xfId="1" applyFill="1" applyBorder="1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F7" sqref="F7"/>
    </sheetView>
  </sheetViews>
  <sheetFormatPr defaultRowHeight="15" x14ac:dyDescent="0.25"/>
  <cols>
    <col min="1" max="7" width="16.28515625" customWidth="1"/>
    <col min="8" max="11" width="13.7109375" customWidth="1"/>
  </cols>
  <sheetData>
    <row r="1" spans="1:9" ht="15.75" thickBot="1" x14ac:dyDescent="0.3">
      <c r="A1" s="1" t="s">
        <v>1</v>
      </c>
      <c r="B1" s="1" t="s">
        <v>9</v>
      </c>
      <c r="C1" s="1" t="s">
        <v>10</v>
      </c>
      <c r="D1" s="1" t="s">
        <v>11</v>
      </c>
      <c r="E1" s="1" t="s">
        <v>2</v>
      </c>
      <c r="F1" s="1" t="s">
        <v>3</v>
      </c>
      <c r="G1" s="1" t="s">
        <v>4</v>
      </c>
      <c r="H1" s="3"/>
      <c r="I1" s="3"/>
    </row>
    <row r="2" spans="1:9" x14ac:dyDescent="0.25">
      <c r="A2" t="s">
        <v>0</v>
      </c>
      <c r="B2" s="4">
        <v>4.5</v>
      </c>
      <c r="C2" s="4">
        <v>4.5</v>
      </c>
      <c r="D2" s="4">
        <v>1.9</v>
      </c>
      <c r="E2" s="4">
        <f>B2*Params!$B$2</f>
        <v>0.9</v>
      </c>
      <c r="F2" s="4">
        <f>C2*Params!$B$2</f>
        <v>0.9</v>
      </c>
      <c r="G2" s="4">
        <f>D2*Params!$B$2</f>
        <v>0.38</v>
      </c>
    </row>
    <row r="3" spans="1:9" x14ac:dyDescent="0.25">
      <c r="A3" t="s">
        <v>5</v>
      </c>
      <c r="B3" s="4">
        <v>4.8528678304239401</v>
      </c>
      <c r="C3" s="4">
        <v>6.3628428927680796</v>
      </c>
      <c r="D3" s="4">
        <v>2.4</v>
      </c>
      <c r="E3" s="4">
        <f>B3*Params!$B$2</f>
        <v>0.97057356608478806</v>
      </c>
      <c r="F3" s="4">
        <f>C3*Params!$B$2</f>
        <v>1.272568578553616</v>
      </c>
      <c r="G3" s="4">
        <f>D3*Params!$B$2</f>
        <v>0.48</v>
      </c>
    </row>
    <row r="4" spans="1:9" x14ac:dyDescent="0.25">
      <c r="A4" t="s">
        <v>6</v>
      </c>
      <c r="B4" s="4">
        <v>3.4563591022443889</v>
      </c>
      <c r="C4" s="4">
        <v>4.9226932668329173</v>
      </c>
      <c r="D4" s="4">
        <v>2.4</v>
      </c>
      <c r="E4" s="4">
        <f>B4*Params!$B$2</f>
        <v>0.69127182044887781</v>
      </c>
      <c r="F4" s="4">
        <f>C4*Params!$B$2</f>
        <v>0.98453865336658353</v>
      </c>
      <c r="G4" s="4">
        <f>D4*Params!$B$2</f>
        <v>0.48</v>
      </c>
    </row>
    <row r="5" spans="1:9" x14ac:dyDescent="0.25">
      <c r="A5" t="s">
        <v>7</v>
      </c>
      <c r="B5" s="4">
        <v>3.4999999999999996</v>
      </c>
      <c r="C5" s="4">
        <v>4.5037406483790523</v>
      </c>
      <c r="D5" s="4">
        <v>2.4</v>
      </c>
      <c r="E5" s="4">
        <f>B5*Params!$B$2</f>
        <v>0.7</v>
      </c>
      <c r="F5" s="4">
        <f>C5*Params!$B$2</f>
        <v>0.90074812967581053</v>
      </c>
      <c r="G5" s="4">
        <f>D5*Params!$B$2</f>
        <v>0.48</v>
      </c>
    </row>
    <row r="6" spans="1:9" x14ac:dyDescent="0.25">
      <c r="A6" t="s">
        <v>8</v>
      </c>
      <c r="B6" s="4">
        <v>4.4339152119700742</v>
      </c>
      <c r="C6" s="4">
        <v>5.8915211970074806</v>
      </c>
      <c r="D6" s="4">
        <v>2.4</v>
      </c>
      <c r="E6" s="4">
        <f>B6*Params!$B$2</f>
        <v>0.88678304239401484</v>
      </c>
      <c r="F6" s="4">
        <f>C6*Params!$B$2</f>
        <v>1.1783042394014962</v>
      </c>
      <c r="G6" s="4">
        <f>D6*Params!$B$2</f>
        <v>0.48</v>
      </c>
    </row>
    <row r="7" spans="1:9" x14ac:dyDescent="0.25">
      <c r="A7" t="s">
        <v>36</v>
      </c>
      <c r="B7" s="4">
        <v>6</v>
      </c>
      <c r="C7" s="4">
        <v>4</v>
      </c>
      <c r="D7" s="4">
        <v>4</v>
      </c>
      <c r="E7" s="4">
        <f>B7*Params!$B$2</f>
        <v>1.2000000000000002</v>
      </c>
      <c r="F7" s="4">
        <f>C7*Params!$B$2</f>
        <v>0.8</v>
      </c>
      <c r="G7" s="4">
        <f>D7*Params!$B$2</f>
        <v>0.8</v>
      </c>
    </row>
    <row r="8" spans="1:9" x14ac:dyDescent="0.25">
      <c r="A8" t="s">
        <v>37</v>
      </c>
      <c r="B8" s="4">
        <v>3.5</v>
      </c>
      <c r="C8" s="4">
        <v>0.9</v>
      </c>
      <c r="D8" s="4">
        <v>3.5</v>
      </c>
      <c r="E8" s="4">
        <f>B8*Params!$B$2</f>
        <v>0.70000000000000007</v>
      </c>
      <c r="F8" s="4">
        <f>C8*Params!$B$2</f>
        <v>0.18000000000000002</v>
      </c>
      <c r="G8" s="4">
        <f>D8*Params!$B$2</f>
        <v>0.70000000000000007</v>
      </c>
    </row>
    <row r="9" spans="1:9" x14ac:dyDescent="0.25">
      <c r="A9" t="s">
        <v>38</v>
      </c>
      <c r="B9" s="4">
        <v>3.8</v>
      </c>
      <c r="C9" s="4">
        <v>1.5</v>
      </c>
      <c r="D9" s="4">
        <v>1.5</v>
      </c>
      <c r="E9" s="4">
        <f>B9*Params!$B$2</f>
        <v>0.76</v>
      </c>
      <c r="F9" s="4">
        <f>C9*Params!$B$2</f>
        <v>0.30000000000000004</v>
      </c>
      <c r="G9" s="4">
        <f>D9*Params!$B$2</f>
        <v>0.30000000000000004</v>
      </c>
    </row>
    <row r="10" spans="1:9" x14ac:dyDescent="0.25">
      <c r="A10" t="s">
        <v>39</v>
      </c>
      <c r="B10" s="4">
        <v>5.4</v>
      </c>
      <c r="C10" s="4">
        <v>4.2</v>
      </c>
      <c r="D10" s="4">
        <v>1.2</v>
      </c>
      <c r="E10" s="4">
        <f>B10*Params!$B$2</f>
        <v>1.08</v>
      </c>
      <c r="F10" s="4">
        <f>C10*Params!$B$2</f>
        <v>0.84000000000000008</v>
      </c>
      <c r="G10" s="4">
        <f>D10*Params!$B$2</f>
        <v>0.24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16" sqref="H16"/>
    </sheetView>
  </sheetViews>
  <sheetFormatPr defaultRowHeight="15" x14ac:dyDescent="0.25"/>
  <cols>
    <col min="1" max="1" width="9.85546875" customWidth="1"/>
    <col min="2" max="3" width="16.140625" customWidth="1"/>
    <col min="4" max="5" width="16.42578125" customWidth="1"/>
    <col min="6" max="8" width="15.5703125" customWidth="1"/>
    <col min="10" max="13" width="16.140625" customWidth="1"/>
  </cols>
  <sheetData>
    <row r="1" spans="1:13" ht="15.75" thickBot="1" x14ac:dyDescent="0.3">
      <c r="A1" s="1" t="s">
        <v>15</v>
      </c>
      <c r="B1" s="1" t="s">
        <v>20</v>
      </c>
      <c r="C1" s="1" t="s">
        <v>27</v>
      </c>
      <c r="D1" s="1" t="s">
        <v>16</v>
      </c>
      <c r="E1" s="1" t="s">
        <v>17</v>
      </c>
      <c r="F1" s="2" t="s">
        <v>28</v>
      </c>
      <c r="G1" s="2" t="s">
        <v>29</v>
      </c>
      <c r="H1" s="2" t="s">
        <v>30</v>
      </c>
      <c r="J1" s="3" t="s">
        <v>32</v>
      </c>
      <c r="K1" s="3" t="s">
        <v>33</v>
      </c>
      <c r="L1" s="3" t="s">
        <v>34</v>
      </c>
      <c r="M1" s="3" t="s">
        <v>35</v>
      </c>
    </row>
    <row r="2" spans="1:13" x14ac:dyDescent="0.25">
      <c r="A2" t="s">
        <v>18</v>
      </c>
      <c r="D2" s="5">
        <v>-1.35</v>
      </c>
      <c r="E2" s="5">
        <v>0.75</v>
      </c>
    </row>
    <row r="3" spans="1:13" x14ac:dyDescent="0.25">
      <c r="A3" t="s">
        <v>19</v>
      </c>
      <c r="B3">
        <v>0.97</v>
      </c>
      <c r="C3">
        <v>64</v>
      </c>
      <c r="D3" s="5">
        <f>D2+$B3*COS($C3/180*PI())</f>
        <v>-0.92477998761459501</v>
      </c>
      <c r="E3" s="5">
        <f>E2-$B3*SIN($C3/180*PI())</f>
        <v>-0.12183022491019202</v>
      </c>
      <c r="F3" s="6">
        <f>(D2+D3)/2</f>
        <v>-1.1373899938072976</v>
      </c>
      <c r="G3" s="6">
        <f>(5.1-2.9)*Params!$B$2</f>
        <v>0.43999999999999995</v>
      </c>
      <c r="H3" s="6">
        <f>(E2+E3)/2</f>
        <v>0.31408488754490399</v>
      </c>
      <c r="J3" s="5">
        <f>$F3+((Dimensions!$G$2+Dimensions!$G$3)/2+Params!$B$3)*COS($C3/180*PI()+PI()/2)</f>
        <v>-1.5777990764938892</v>
      </c>
      <c r="K3" s="5">
        <f>$H3-((Dimensions!$G$2+Dimensions!$G$3)/2+Params!$B$3)*SIN($C3/180*PI()+PI()/2)</f>
        <v>9.9283025618255943E-2</v>
      </c>
      <c r="L3" s="5">
        <f>$F3+((Dimensions!$G$2+Dimensions!$G$3)/2+Params!$B$3)*COS($C3/180*PI()-PI()/2)</f>
        <v>-0.6969809111207057</v>
      </c>
      <c r="M3" s="5">
        <f>$H3-((Dimensions!$G$2+Dimensions!$G$3)/2+Params!$B$3)*SIN($C3/180*PI()-PI()/2)</f>
        <v>0.5288867494715519</v>
      </c>
    </row>
    <row r="4" spans="1:13" x14ac:dyDescent="0.25">
      <c r="A4" t="s">
        <v>21</v>
      </c>
      <c r="B4">
        <v>0.12</v>
      </c>
      <c r="C4">
        <v>48</v>
      </c>
      <c r="D4" s="5">
        <f t="shared" ref="D4:D9" si="0">D3+$B4*COS($C4/180*PI())</f>
        <v>-0.84448431485153197</v>
      </c>
      <c r="E4" s="5">
        <f t="shared" ref="E4:E9" si="1">E3-$B4*SIN($C4/180*PI())</f>
        <v>-0.21100760396747931</v>
      </c>
      <c r="F4" s="5">
        <f t="shared" ref="F4:F9" si="2">(D3+D4)/2</f>
        <v>-0.88463215123306349</v>
      </c>
      <c r="G4" s="5"/>
      <c r="H4" s="5">
        <f t="shared" ref="H4:H9" si="3">(E3+E4)/2</f>
        <v>-0.16641891443883566</v>
      </c>
      <c r="J4" s="5"/>
      <c r="K4" s="5"/>
      <c r="L4" s="5"/>
      <c r="M4" s="5"/>
    </row>
    <row r="5" spans="1:13" x14ac:dyDescent="0.25">
      <c r="A5" t="s">
        <v>22</v>
      </c>
      <c r="B5">
        <v>0.69</v>
      </c>
      <c r="C5">
        <v>32</v>
      </c>
      <c r="D5" s="5">
        <f t="shared" si="0"/>
        <v>-0.25933112850359807</v>
      </c>
      <c r="E5" s="5">
        <f t="shared" si="1"/>
        <v>-0.57665189628839064</v>
      </c>
      <c r="F5" s="6">
        <f t="shared" si="2"/>
        <v>-0.55190772167756497</v>
      </c>
      <c r="G5" s="6">
        <f>(4.9-2.9)*Params!$B$2</f>
        <v>0.40000000000000013</v>
      </c>
      <c r="H5" s="6">
        <f t="shared" si="3"/>
        <v>-0.39382975012793497</v>
      </c>
      <c r="J5" s="5"/>
      <c r="K5" s="5"/>
      <c r="L5" s="5"/>
      <c r="M5" s="5"/>
    </row>
    <row r="6" spans="1:13" x14ac:dyDescent="0.25">
      <c r="A6" t="s">
        <v>23</v>
      </c>
      <c r="B6">
        <v>0.08</v>
      </c>
      <c r="C6">
        <v>24</v>
      </c>
      <c r="D6" s="5">
        <f t="shared" si="0"/>
        <v>-0.18624749189219</v>
      </c>
      <c r="E6" s="5">
        <f t="shared" si="1"/>
        <v>-0.60919082773445465</v>
      </c>
      <c r="F6" s="5">
        <f t="shared" si="2"/>
        <v>-0.22278931019789405</v>
      </c>
      <c r="G6" s="5"/>
      <c r="H6" s="5">
        <f t="shared" si="3"/>
        <v>-0.59292136201142265</v>
      </c>
      <c r="J6" s="5"/>
      <c r="K6" s="5"/>
      <c r="L6" s="5"/>
      <c r="M6" s="5"/>
    </row>
    <row r="7" spans="1:13" x14ac:dyDescent="0.25">
      <c r="A7" t="s">
        <v>24</v>
      </c>
      <c r="B7">
        <v>0.7</v>
      </c>
      <c r="C7">
        <v>16</v>
      </c>
      <c r="D7" s="5">
        <f t="shared" si="0"/>
        <v>0.48663569526463313</v>
      </c>
      <c r="E7" s="5">
        <f t="shared" si="1"/>
        <v>-0.8021369768063541</v>
      </c>
      <c r="F7" s="6">
        <f t="shared" si="2"/>
        <v>0.15019410168622155</v>
      </c>
      <c r="G7" s="6">
        <f>(5.5-2.9)*Params!$B$2</f>
        <v>0.52</v>
      </c>
      <c r="H7" s="6">
        <f t="shared" si="3"/>
        <v>-0.70566390227040432</v>
      </c>
      <c r="J7" s="5"/>
      <c r="K7" s="5"/>
      <c r="L7" s="5"/>
      <c r="M7" s="5"/>
    </row>
    <row r="8" spans="1:13" x14ac:dyDescent="0.25">
      <c r="A8" t="s">
        <v>25</v>
      </c>
      <c r="B8">
        <v>0.08</v>
      </c>
      <c r="C8">
        <v>8</v>
      </c>
      <c r="D8" s="5">
        <f t="shared" si="0"/>
        <v>0.56585714076395877</v>
      </c>
      <c r="E8" s="5">
        <f t="shared" si="1"/>
        <v>-0.81327082488315938</v>
      </c>
      <c r="F8" s="5">
        <f t="shared" si="2"/>
        <v>0.52624641801429595</v>
      </c>
      <c r="G8" s="5"/>
      <c r="H8" s="5">
        <f t="shared" si="3"/>
        <v>-0.80770390084475674</v>
      </c>
      <c r="J8" s="5"/>
      <c r="K8" s="5"/>
      <c r="L8" s="5"/>
      <c r="M8" s="5"/>
    </row>
    <row r="9" spans="1:13" x14ac:dyDescent="0.25">
      <c r="A9" t="s">
        <v>26</v>
      </c>
      <c r="B9">
        <v>0.89</v>
      </c>
      <c r="C9">
        <v>0</v>
      </c>
      <c r="D9" s="5">
        <f t="shared" si="0"/>
        <v>1.4558571407639587</v>
      </c>
      <c r="E9" s="5">
        <f t="shared" si="1"/>
        <v>-0.81327082488315938</v>
      </c>
      <c r="F9" s="6">
        <f t="shared" si="2"/>
        <v>1.0108571407639588</v>
      </c>
      <c r="G9" s="6">
        <f>(4.8-2.9)*Params!$B$2</f>
        <v>0.38</v>
      </c>
      <c r="H9" s="6">
        <f t="shared" si="3"/>
        <v>-0.81327082488315938</v>
      </c>
      <c r="J9" s="5">
        <f>$F9+((Dimensions!$G$2+Dimensions!$G$3)/2+Params!$B$3)*COS($C9/180*PI()+PI()/2)</f>
        <v>1.0108571407639588</v>
      </c>
      <c r="K9" s="5">
        <f>$H9-((Dimensions!$G$2+Dimensions!$G$3)/2+Params!$B$3)*SIN($C9/180*PI()+PI()/2)</f>
        <v>-1.3032708248831595</v>
      </c>
      <c r="L9" s="5">
        <f>$F9+((Dimensions!$G$2+Dimensions!$G$3)/2+Params!$B$3)*COS($C9/180*PI()-PI()/2)</f>
        <v>1.0108571407639588</v>
      </c>
      <c r="M9" s="5">
        <f>$H9-((Dimensions!$G$2+Dimensions!$G$3)/2+Params!$B$3)*SIN($C9/180*PI()-PI()/2)</f>
        <v>-0.32327082488315939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1" width="15.7109375" customWidth="1"/>
    <col min="2" max="2" width="12.85546875" customWidth="1"/>
  </cols>
  <sheetData>
    <row r="1" spans="1:2" ht="15.75" thickBot="1" x14ac:dyDescent="0.3">
      <c r="A1" s="1" t="s">
        <v>13</v>
      </c>
      <c r="B1" s="1" t="s">
        <v>12</v>
      </c>
    </row>
    <row r="2" spans="1:2" x14ac:dyDescent="0.25">
      <c r="A2" t="s">
        <v>14</v>
      </c>
      <c r="B2">
        <v>0.2</v>
      </c>
    </row>
    <row r="3" spans="1:2" x14ac:dyDescent="0.25">
      <c r="A3" t="s">
        <v>31</v>
      </c>
      <c r="B3">
        <f>0.3*$B$2</f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Dimensions</vt:lpstr>
      <vt:lpstr>Positions</vt:lpstr>
      <vt:lpstr>Params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2019-10-06T20:12:46Z</dcterms:created>
  <dcterms:modified xsi:type="dcterms:W3CDTF">2019-10-12T23:07:03Z</dcterms:modified>
</cp:coreProperties>
</file>