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80" windowHeight="171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<sst xmlns="http://schemas.openxmlformats.org/spreadsheetml/2006/main" count="24" uniqueCount="20">
  <si>
    <t>Phone</t>
  </si>
  <si>
    <t xml:space="preserve">UTMN </t>
  </si>
  <si>
    <t>UTME</t>
  </si>
  <si>
    <t>label</t>
  </si>
  <si>
    <t>X</t>
  </si>
  <si>
    <t>Y</t>
  </si>
  <si>
    <t>#trace</t>
  </si>
  <si>
    <t>Dist phones</t>
  </si>
  <si>
    <t>W</t>
  </si>
  <si>
    <t>N</t>
  </si>
  <si>
    <t>E</t>
  </si>
  <si>
    <t>NB: Only 2 components</t>
  </si>
  <si>
    <t>S</t>
  </si>
  <si>
    <t>Average</t>
  </si>
  <si>
    <t xml:space="preserve">LAT </t>
  </si>
  <si>
    <t>LON</t>
  </si>
  <si>
    <t>PPP positioning</t>
  </si>
  <si>
    <t>DATUM  SIRGAS2000, época 2000.4</t>
  </si>
  <si>
    <t>Tide day 19</t>
  </si>
  <si>
    <t xml:space="preserve">5h e 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</si>
</sst>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.000000000000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1" fillId="5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Tide day 19/05/24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Sheet1!$H$41:$H$44</c:f>
              <c:numCache>
                <c:formatCode>General</c:formatCode>
                <c:ptCount val="4"/>
                <c:pt idx="0">
                  <c:v>1.85</c:v>
                </c:pt>
                <c:pt idx="1">
                  <c:v>7.85</c:v>
                </c:pt>
                <c:pt idx="2">
                  <c:v>14.15</c:v>
                </c:pt>
                <c:pt idx="3">
                  <c:v>20.3833333333333</c:v>
                </c:pt>
              </c:numCache>
            </c:numRef>
          </c:xVal>
          <c:yVal>
            <c:numRef>
              <c:f>Sheet1!$I$41:$I$44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0.9</c:v>
                </c:pt>
                <c:pt idx="3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43867"/>
        <c:axId val="137071180"/>
      </c:scatterChart>
      <c:valAx>
        <c:axId val="268543867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071180"/>
        <c:crosses val="autoZero"/>
        <c:crossBetween val="midCat"/>
        <c:majorUnit val="1"/>
      </c:valAx>
      <c:valAx>
        <c:axId val="13707118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5438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Sheet1!$F$2:$F$5</c:f>
              <c:numCache>
                <c:formatCode>General</c:formatCode>
                <c:ptCount val="4"/>
                <c:pt idx="0">
                  <c:v>-48.0947500001639</c:v>
                </c:pt>
                <c:pt idx="1">
                  <c:v>7.88525000028312</c:v>
                </c:pt>
                <c:pt idx="2">
                  <c:v>32.9752500001341</c:v>
                </c:pt>
                <c:pt idx="3">
                  <c:v>7.23424999974668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-14.9532500000205</c:v>
                </c:pt>
                <c:pt idx="1">
                  <c:v>27.7537499999162</c:v>
                </c:pt>
                <c:pt idx="2">
                  <c:v>17.3767499999376</c:v>
                </c:pt>
                <c:pt idx="3">
                  <c:v>-30.1772500000661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1961"/>
        <c:axId val="454633164"/>
      </c:scatterChart>
      <c:valAx>
        <c:axId val="249019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4633164"/>
        <c:crosses val="autoZero"/>
        <c:crossBetween val="midCat"/>
      </c:valAx>
      <c:valAx>
        <c:axId val="4546331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0196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177800</xdr:colOff>
      <xdr:row>10</xdr:row>
      <xdr:rowOff>161925</xdr:rowOff>
    </xdr:from>
    <xdr:to>
      <xdr:col>17</xdr:col>
      <xdr:colOff>635000</xdr:colOff>
      <xdr:row>39</xdr:row>
      <xdr:rowOff>123825</xdr:rowOff>
    </xdr:to>
    <xdr:graphicFrame>
      <xdr:nvGraphicFramePr>
        <xdr:cNvPr id="3" name="Chart 2"/>
        <xdr:cNvGraphicFramePr/>
      </xdr:nvGraphicFramePr>
      <xdr:xfrm>
        <a:off x="7978775" y="2066925"/>
        <a:ext cx="9553575" cy="548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1152525</xdr:colOff>
      <xdr:row>25</xdr:row>
      <xdr:rowOff>85725</xdr:rowOff>
    </xdr:from>
    <xdr:to>
      <xdr:col>4</xdr:col>
      <xdr:colOff>381000</xdr:colOff>
      <xdr:row>39</xdr:row>
      <xdr:rowOff>161925</xdr:rowOff>
    </xdr:to>
    <xdr:graphicFrame>
      <xdr:nvGraphicFramePr>
        <xdr:cNvPr id="5" name="Chart 4"/>
        <xdr:cNvGraphicFramePr/>
      </xdr:nvGraphicFramePr>
      <xdr:xfrm>
        <a:off x="1685925" y="4848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abSelected="1" workbookViewId="0">
      <selection activeCell="J7" sqref="J7:J9"/>
    </sheetView>
  </sheetViews>
  <sheetFormatPr defaultColWidth="8.8" defaultRowHeight="15"/>
  <cols>
    <col min="1" max="1" width="5.6" customWidth="1"/>
    <col min="2" max="2" width="20.7"/>
    <col min="3" max="3" width="21.8"/>
    <col min="4" max="4" width="13.6"/>
    <col min="5" max="5" width="6.6" customWidth="1"/>
    <col min="6" max="7" width="13.6"/>
    <col min="8" max="9" width="3.9" customWidth="1"/>
    <col min="10" max="10" width="12.5"/>
  </cols>
  <sheetData>
    <row r="1" spans="1:10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J1" t="s">
        <v>7</v>
      </c>
    </row>
    <row r="2" spans="1:10">
      <c r="A2">
        <v>1</v>
      </c>
      <c r="B2">
        <v>9867071.702</v>
      </c>
      <c r="C2">
        <v>777528.278</v>
      </c>
      <c r="D2" t="s">
        <v>8</v>
      </c>
      <c r="E2">
        <v>1</v>
      </c>
      <c r="F2">
        <f>B2-$B$7</f>
        <v>-48.0947500001639</v>
      </c>
      <c r="G2">
        <f>C2-$C$7</f>
        <v>-14.9532500000205</v>
      </c>
      <c r="H2">
        <v>0</v>
      </c>
      <c r="I2">
        <v>2</v>
      </c>
      <c r="J2">
        <v>0</v>
      </c>
    </row>
    <row r="3" spans="1:10">
      <c r="A3">
        <v>2</v>
      </c>
      <c r="B3">
        <v>9867127.682</v>
      </c>
      <c r="C3">
        <v>777570.985</v>
      </c>
      <c r="D3" t="s">
        <v>9</v>
      </c>
      <c r="E3">
        <v>2</v>
      </c>
      <c r="F3">
        <f>B3-$B$7</f>
        <v>7.88525000028312</v>
      </c>
      <c r="G3">
        <f>C3-$C$7</f>
        <v>27.7537499999162</v>
      </c>
      <c r="H3">
        <v>3</v>
      </c>
      <c r="I3">
        <v>5</v>
      </c>
      <c r="J3">
        <f>SQRT((F3-F2)^2+(G3-G2)^2)</f>
        <v>70.410569157227</v>
      </c>
    </row>
    <row r="4" spans="1:11">
      <c r="A4">
        <v>3</v>
      </c>
      <c r="B4">
        <v>9867152.772</v>
      </c>
      <c r="C4">
        <v>777560.608</v>
      </c>
      <c r="D4" t="s">
        <v>10</v>
      </c>
      <c r="E4">
        <v>3</v>
      </c>
      <c r="F4">
        <f>B4-$B$7</f>
        <v>32.9752500001341</v>
      </c>
      <c r="G4">
        <f>C4-$C$7</f>
        <v>17.3767499999376</v>
      </c>
      <c r="H4">
        <v>6</v>
      </c>
      <c r="I4">
        <v>7</v>
      </c>
      <c r="J4">
        <f>SQRT((F4-F3)^2+(G4-G3)^2)</f>
        <v>27.1512472824377</v>
      </c>
      <c r="K4" t="s">
        <v>11</v>
      </c>
    </row>
    <row r="5" spans="1:10">
      <c r="A5">
        <v>4</v>
      </c>
      <c r="B5">
        <v>9867127.031</v>
      </c>
      <c r="C5">
        <v>777513.054</v>
      </c>
      <c r="D5" t="s">
        <v>12</v>
      </c>
      <c r="E5">
        <v>4</v>
      </c>
      <c r="F5">
        <f>B5-$B$7</f>
        <v>7.23424999974668</v>
      </c>
      <c r="G5">
        <f>C5-$C$7</f>
        <v>-30.1772500000661</v>
      </c>
      <c r="H5">
        <v>8</v>
      </c>
      <c r="I5">
        <v>10</v>
      </c>
      <c r="J5">
        <f>SQRT((F5-F4)^2+(G5-G4)^2)</f>
        <v>54.0738568720625</v>
      </c>
    </row>
    <row r="7" spans="1:10">
      <c r="A7" t="s">
        <v>13</v>
      </c>
      <c r="B7">
        <f>AVERAGE(B2:B5)</f>
        <v>9867119.79675</v>
      </c>
      <c r="C7">
        <f>AVERAGE(C2:C5)</f>
        <v>777543.23125</v>
      </c>
      <c r="J7">
        <f>ROUND(J3,3)</f>
        <v>70.411</v>
      </c>
    </row>
    <row r="8" spans="10:10">
      <c r="J8">
        <f>ROUND(J4,3)</f>
        <v>27.151</v>
      </c>
    </row>
    <row r="9" spans="10:10">
      <c r="J9">
        <f>ROUND(J5,3)</f>
        <v>54.074</v>
      </c>
    </row>
    <row r="10" spans="2:3">
      <c r="B10" t="s">
        <v>14</v>
      </c>
      <c r="C10" t="s">
        <v>15</v>
      </c>
    </row>
    <row r="11" spans="1:4">
      <c r="A11">
        <v>1</v>
      </c>
      <c r="B11" s="1">
        <v>-1.20149588888889</v>
      </c>
      <c r="C11" s="1">
        <v>-48.5061710277778</v>
      </c>
      <c r="D11" t="s">
        <v>8</v>
      </c>
    </row>
    <row r="12" spans="1:4">
      <c r="A12">
        <v>2</v>
      </c>
      <c r="B12" s="1">
        <v>-1.20098955555556</v>
      </c>
      <c r="C12" s="1">
        <v>-48.5057879722222</v>
      </c>
      <c r="D12" t="s">
        <v>9</v>
      </c>
    </row>
    <row r="13" spans="1:4">
      <c r="A13">
        <v>3</v>
      </c>
      <c r="B13" s="1">
        <v>-1.20076286111111</v>
      </c>
      <c r="C13" s="1">
        <v>-48.5058813611111</v>
      </c>
      <c r="D13" t="s">
        <v>10</v>
      </c>
    </row>
    <row r="14" spans="1:4">
      <c r="A14">
        <v>4</v>
      </c>
      <c r="B14" s="1">
        <f>-(1+(12+3.5853/60)/60)</f>
        <v>-1.20099591666667</v>
      </c>
      <c r="C14" s="1">
        <f>-(48+(30+22.7095/60)/60)</f>
        <v>-48.5063081944444</v>
      </c>
      <c r="D14" t="s">
        <v>12</v>
      </c>
    </row>
    <row r="19" spans="2:3">
      <c r="B19" t="s">
        <v>16</v>
      </c>
      <c r="C19" t="s">
        <v>17</v>
      </c>
    </row>
    <row r="21" spans="2:4">
      <c r="B21">
        <f>-(1+(12+3.5853/60)/60)</f>
        <v>-1.20099591666667</v>
      </c>
      <c r="D21">
        <f>-(48+(30+22.7095/60)/60)</f>
        <v>-48.5063081944444</v>
      </c>
    </row>
    <row r="31" spans="8:8">
      <c r="H31" t="s">
        <v>18</v>
      </c>
    </row>
    <row r="32" spans="8:9">
      <c r="H32">
        <f>1+51/60</f>
        <v>1.85</v>
      </c>
      <c r="I32">
        <v>1</v>
      </c>
    </row>
    <row r="33" spans="8:9">
      <c r="H33">
        <f>7+51/60</f>
        <v>7.85</v>
      </c>
      <c r="I33">
        <v>3</v>
      </c>
    </row>
    <row r="34" spans="8:9">
      <c r="H34">
        <f>14+9/60</f>
        <v>14.15</v>
      </c>
      <c r="I34">
        <v>0.9</v>
      </c>
    </row>
    <row r="35" spans="8:9">
      <c r="H35">
        <f>20+23/60</f>
        <v>20.3833333333333</v>
      </c>
      <c r="I35">
        <v>3</v>
      </c>
    </row>
    <row r="38" spans="8:8">
      <c r="H38" t="e">
        <f>TRANSPOSE(H41:H44)</f>
        <v>#VALUE!</v>
      </c>
    </row>
    <row r="41" spans="8:9">
      <c r="H41">
        <v>1.85</v>
      </c>
      <c r="I41">
        <v>1</v>
      </c>
    </row>
    <row r="42" spans="8:9">
      <c r="H42">
        <v>7.85</v>
      </c>
      <c r="I42">
        <v>3</v>
      </c>
    </row>
    <row r="43" spans="8:9">
      <c r="H43">
        <v>14.15</v>
      </c>
      <c r="I43">
        <v>0.9</v>
      </c>
    </row>
    <row r="44" spans="8:9">
      <c r="H44">
        <v>20.3833333333333</v>
      </c>
      <c r="I44">
        <v>3</v>
      </c>
    </row>
    <row r="46" spans="8:8">
      <c r="H46" t="s">
        <v>19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jmt</dc:creator>
  <cp:lastModifiedBy>jmt</cp:lastModifiedBy>
  <dcterms:created xsi:type="dcterms:W3CDTF">2024-12-17T08:51:15Z</dcterms:created>
  <dcterms:modified xsi:type="dcterms:W3CDTF">2024-12-17T14:33:37Z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