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Veda\Veda_models\CFE_ETCA_GWh\"/>
    </mc:Choice>
  </mc:AlternateContent>
  <xr:revisionPtr revIDLastSave="0" documentId="13_ncr:1_{DBCE0222-458A-4B13-9F05-1ED0B1184078}" xr6:coauthVersionLast="47" xr6:coauthVersionMax="47" xr10:uidLastSave="{00000000-0000-0000-0000-000000000000}"/>
  <bookViews>
    <workbookView xWindow="-120" yWindow="-120" windowWidth="38640" windowHeight="21120" tabRatio="901" activeTab="5" xr2:uid="{00000000-000D-0000-FFFF-FFFF00000000}"/>
  </bookViews>
  <sheets>
    <sheet name="SEC_Comm" sheetId="112" r:id="rId1"/>
    <sheet name="SEC_Processes" sheetId="127" r:id="rId2"/>
    <sheet name="PP" sheetId="129" r:id="rId3"/>
    <sheet name="RES" sheetId="133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37" l="1"/>
  <c r="O7" i="129"/>
  <c r="Q7" i="129"/>
  <c r="D9" i="136"/>
  <c r="D10" i="136"/>
  <c r="E11" i="136"/>
  <c r="B9" i="136"/>
  <c r="P48" i="129"/>
  <c r="P50" i="129"/>
  <c r="P49" i="129"/>
  <c r="P47" i="129"/>
  <c r="C9" i="133"/>
  <c r="H7" i="133" l="1"/>
  <c r="H9" i="133"/>
  <c r="H8" i="133"/>
  <c r="C7" i="133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<sst xmlns="http://schemas.openxmlformats.org/spreadsheetml/2006/main" count="271" uniqueCount="147">
  <si>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</si>
  <si>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</si>
  <si>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</si>
  <si>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</si>
  <si>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</si>
  <si>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</si>
  <si>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</si>
  <si>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</si>
  <si>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</si>
  <si>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</si>
  <si>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</si>
  <si>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</si>
  <si>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</si>
  <si>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</si>
  <si>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</si>
  <si>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</si>
  <si>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</si>
  <si>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</si>
  <si>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</si>
  <si>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PJ</t>
  </si>
  <si>
    <t>DAYNITE</t>
  </si>
  <si>
    <t>DEM</t>
  </si>
  <si>
    <t>ENV</t>
  </si>
  <si>
    <t>Natural Gas</t>
  </si>
  <si>
    <t>SOLAR</t>
  </si>
  <si>
    <t>Solar Energy</t>
  </si>
  <si>
    <t>WIND_ON</t>
  </si>
  <si>
    <t>Onshore Wind Energy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</si>
  <si>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</si>
  <si>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</si>
  <si>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</si>
  <si>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</si>
  <si>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</si>
  <si>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</si>
  <si>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</si>
  <si>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</si>
  <si>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</si>
  <si>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</si>
  <si>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</si>
  <si>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</si>
  <si>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</si>
  <si>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</si>
  <si>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</si>
  <si>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</si>
  <si>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</si>
  <si>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</si>
  <si>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</si>
  <si>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</si>
  <si>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</si>
  <si>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</si>
  <si>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</si>
  <si>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</si>
  <si>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</si>
  <si>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</si>
  <si>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</si>
  <si>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GW</t>
  </si>
  <si>
    <t>Existing Gas Combined Cycle Power Plants</t>
  </si>
  <si>
    <t>Existing Onshore Wind Turbines</t>
  </si>
  <si>
    <t>Existing Grid</t>
  </si>
  <si>
    <t>Pja</t>
  </si>
  <si>
    <t>Power Plants</t>
  </si>
  <si>
    <t>~FI_T</t>
  </si>
  <si>
    <t>* 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</si>
  <si>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</si>
  <si>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</si>
  <si>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</si>
  <si>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</si>
  <si>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</si>
  <si>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</si>
  <si>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</si>
  <si>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</si>
  <si>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</si>
  <si>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</si>
  <si>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</si>
  <si>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</si>
  <si>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</si>
  <si>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</si>
  <si>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</si>
  <si>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</si>
  <si>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</si>
  <si>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</si>
  <si>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</si>
  <si>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</si>
  <si>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Renewable Energy Sources</t>
  </si>
  <si>
    <t>*TechDesc</t>
  </si>
  <si>
    <t>Variable O&amp;M Costs [PLN/GJ/a]</t>
  </si>
  <si>
    <t>Transformation and Distribution Networks</t>
  </si>
  <si>
    <t>Fixed O&amp;M Costs [EUR/kW/a]</t>
  </si>
  <si>
    <t>Variable O&amp;M Costs [EUR/GJ]</t>
  </si>
  <si>
    <t>Fixed O&amp;M Costs [EUR/kW]</t>
  </si>
  <si>
    <t>Existing Grid RES T&amp;D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</si>
  <si>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</si>
  <si>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</si>
  <si>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</si>
  <si>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</si>
  <si>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</si>
  <si>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</si>
  <si>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</si>
  <si>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</si>
  <si>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</si>
  <si>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</si>
  <si>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</si>
  <si>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</si>
  <si>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</si>
  <si>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</si>
  <si>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</si>
  <si>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</si>
  <si>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</si>
  <si>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</si>
  <si>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</si>
  <si>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</si>
  <si>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</si>
  <si>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</si>
  <si>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</si>
  <si>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wind onshore</t>
  </si>
  <si>
    <t>Total wind offshore</t>
  </si>
  <si>
    <t>Total pv</t>
  </si>
  <si>
    <t>Offshore Wind Energy</t>
  </si>
  <si>
    <t>Existing Photovoltaic</t>
  </si>
  <si>
    <t>~PRCCOMEMI</t>
  </si>
  <si>
    <t>Carbon Dioxide</t>
  </si>
  <si>
    <t>kton</t>
  </si>
  <si>
    <t>(MW)</t>
  </si>
  <si>
    <t>Electricity gas</t>
  </si>
  <si>
    <t>Electricity RES</t>
  </si>
  <si>
    <t xml:space="preserve"> Electricity gas grid</t>
  </si>
  <si>
    <t xml:space="preserve"> Electricity RES Grid</t>
  </si>
  <si>
    <t>ELE_EX_GAS_CCGT</t>
  </si>
  <si>
    <t>ELE_EX_PV</t>
  </si>
  <si>
    <t>ELE_EX_WIND_ON</t>
  </si>
  <si>
    <t>ELE_EX_WIND_OFF</t>
  </si>
  <si>
    <t>T&amp;D_GRID</t>
  </si>
  <si>
    <t>T&amp;D_GRID_RES</t>
  </si>
  <si>
    <t>ELE</t>
  </si>
  <si>
    <t>ELC_RES</t>
  </si>
  <si>
    <t>ELC_GRID</t>
  </si>
  <si>
    <t>ELC_GRID_RES</t>
  </si>
  <si>
    <t>NAT_GAS</t>
  </si>
  <si>
    <t>WIND_OFF</t>
  </si>
  <si>
    <t>CO2</t>
  </si>
  <si>
    <t>PRE</t>
  </si>
  <si>
    <t>ELC_IND_RES</t>
  </si>
  <si>
    <t>Electricity</t>
  </si>
  <si>
    <t>ANNUAL</t>
  </si>
  <si>
    <t>ELC_IND_RES_SUM</t>
  </si>
  <si>
    <t>SUM_IND_ELC_RES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</si>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</sst>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6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64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0" fontId="0" fillId="43" borderId="0" xfId="0" applyFill="1"/>
    <xf numFmtId="0" fontId="114" fillId="46" borderId="18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96" fontId="47" fillId="44" borderId="0" xfId="0" applyNumberFormat="1" applyFont="1" applyFill="1"/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" xfId="0" builtinId="0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152400</xdr:rowOff>
    </xdr:from>
    <xdr:to>
      <xdr:col>13</xdr:col>
      <xdr:colOff>624314</xdr:colOff>
      <xdr:row>45</xdr:row>
      <xdr:rowOff>73236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95675"/>
          <a:ext cx="13591649" cy="529674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5"/>
  <sheetViews>
    <sheetView zoomScaleNormal="100" workbookViewId="0">
      <selection activeCell="I9" sqref="I9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42.710937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123</v>
      </c>
      <c r="E7" s="28" t="s">
        <v>19</v>
      </c>
      <c r="F7" s="28"/>
      <c r="G7" s="28" t="s">
        <v>20</v>
      </c>
      <c r="H7" s="28" t="s">
        <v>143</v>
      </c>
      <c r="I7" s="28" t="s">
        <v>18</v>
      </c>
    </row>
    <row r="8" spans="2:9" ht="15.6" customHeight="1">
      <c r="B8" s="29" t="s">
        <v>17</v>
      </c>
      <c r="C8" s="29" t="s">
        <v>134</v>
      </c>
      <c r="D8" s="29" t="s">
        <v>124</v>
      </c>
      <c r="E8" s="29" t="s">
        <v>19</v>
      </c>
      <c r="F8" s="29"/>
      <c r="G8" s="29" t="s">
        <v>20</v>
      </c>
      <c r="H8" s="29" t="s">
        <v>143</v>
      </c>
      <c r="I8" s="29" t="s">
        <v>18</v>
      </c>
    </row>
    <row r="9" spans="2:9" ht="15.6" customHeight="1">
      <c r="B9" s="28" t="s">
        <v>17</v>
      </c>
      <c r="C9" s="28" t="s">
        <v>141</v>
      </c>
      <c r="D9" s="28" t="s">
        <v>142</v>
      </c>
      <c r="E9" s="28" t="s">
        <v>19</v>
      </c>
      <c r="F9" s="28"/>
      <c r="G9" s="28" t="s">
        <v>20</v>
      </c>
      <c r="H9" s="28" t="s">
        <v>143</v>
      </c>
      <c r="I9" s="28" t="s">
        <v>18</v>
      </c>
    </row>
    <row r="10" spans="2:9" ht="15.6" customHeight="1">
      <c r="B10" s="29" t="s">
        <v>17</v>
      </c>
      <c r="C10" s="29" t="s">
        <v>144</v>
      </c>
      <c r="D10" s="29" t="s">
        <v>142</v>
      </c>
      <c r="E10" s="29" t="s">
        <v>19</v>
      </c>
      <c r="F10" s="29"/>
      <c r="G10" s="29" t="s">
        <v>20</v>
      </c>
      <c r="H10" s="29" t="s">
        <v>143</v>
      </c>
      <c r="I10" s="29" t="s">
        <v>18</v>
      </c>
    </row>
    <row r="11" spans="2:9" ht="15.6" customHeight="1">
      <c r="B11" s="28" t="s">
        <v>17</v>
      </c>
      <c r="C11" s="28" t="s">
        <v>135</v>
      </c>
      <c r="D11" s="28" t="s">
        <v>125</v>
      </c>
      <c r="E11" s="28" t="s">
        <v>19</v>
      </c>
      <c r="F11" s="28"/>
      <c r="G11" s="28" t="s">
        <v>20</v>
      </c>
      <c r="H11" s="28" t="s">
        <v>143</v>
      </c>
      <c r="I11" s="28" t="s">
        <v>18</v>
      </c>
    </row>
    <row r="12" spans="2:9" ht="15.6" customHeight="1">
      <c r="B12" s="29" t="s">
        <v>17</v>
      </c>
      <c r="C12" s="29" t="s">
        <v>136</v>
      </c>
      <c r="D12" s="29" t="s">
        <v>126</v>
      </c>
      <c r="E12" s="29" t="s">
        <v>19</v>
      </c>
      <c r="F12" s="29"/>
      <c r="G12" s="29" t="s">
        <v>20</v>
      </c>
      <c r="H12" s="29" t="s">
        <v>143</v>
      </c>
      <c r="I12" s="29" t="s">
        <v>18</v>
      </c>
    </row>
    <row r="13" spans="2:9" ht="15.75" customHeight="1">
      <c r="B13" s="28" t="s">
        <v>17</v>
      </c>
      <c r="C13" s="28" t="s">
        <v>137</v>
      </c>
      <c r="D13" s="28" t="s">
        <v>23</v>
      </c>
      <c r="E13" s="28" t="s">
        <v>19</v>
      </c>
      <c r="F13" s="28"/>
      <c r="G13" s="29" t="s">
        <v>20</v>
      </c>
      <c r="H13" s="28"/>
      <c r="I13" s="28"/>
    </row>
    <row r="14" spans="2:9" ht="15.75" customHeight="1">
      <c r="B14" s="29" t="s">
        <v>17</v>
      </c>
      <c r="C14" s="29" t="s">
        <v>24</v>
      </c>
      <c r="D14" s="29" t="s">
        <v>25</v>
      </c>
      <c r="E14" s="29" t="s">
        <v>19</v>
      </c>
      <c r="F14" s="29"/>
      <c r="G14" s="29" t="s">
        <v>20</v>
      </c>
      <c r="H14" s="29"/>
      <c r="I14" s="29"/>
    </row>
    <row r="15" spans="2:9" ht="15.75" customHeight="1">
      <c r="B15" s="28" t="s">
        <v>17</v>
      </c>
      <c r="C15" s="28" t="s">
        <v>26</v>
      </c>
      <c r="D15" s="28" t="s">
        <v>27</v>
      </c>
      <c r="E15" s="28" t="s">
        <v>19</v>
      </c>
      <c r="F15" s="28"/>
      <c r="G15" s="28" t="s">
        <v>20</v>
      </c>
      <c r="H15" s="28"/>
      <c r="I15" s="28"/>
    </row>
    <row r="16" spans="2:9" ht="15.75" customHeight="1">
      <c r="B16" s="29" t="s">
        <v>17</v>
      </c>
      <c r="C16" s="29" t="s">
        <v>138</v>
      </c>
      <c r="D16" s="29" t="s">
        <v>117</v>
      </c>
      <c r="E16" s="29" t="s">
        <v>19</v>
      </c>
      <c r="F16" s="29"/>
      <c r="G16" s="29" t="s">
        <v>20</v>
      </c>
      <c r="H16" s="29"/>
      <c r="I16" s="29"/>
    </row>
    <row r="17" spans="2:9">
      <c r="B17" s="28" t="s">
        <v>22</v>
      </c>
      <c r="C17" s="28" t="s">
        <v>139</v>
      </c>
      <c r="D17" s="28" t="s">
        <v>120</v>
      </c>
      <c r="E17" s="28" t="s">
        <v>121</v>
      </c>
      <c r="F17" s="28"/>
      <c r="G17" s="28"/>
      <c r="H17" s="28"/>
      <c r="I17" s="28"/>
    </row>
    <row r="20" spans="2:9" ht="13.5" thickBot="1">
      <c r="B20" s="60" t="s">
        <v>28</v>
      </c>
      <c r="C20" s="60"/>
    </row>
    <row r="21" spans="2:9">
      <c r="B21" s="31" t="s">
        <v>17</v>
      </c>
      <c r="C21" s="31" t="s">
        <v>29</v>
      </c>
    </row>
    <row r="22" spans="2:9">
      <c r="B22" s="29" t="s">
        <v>22</v>
      </c>
      <c r="C22" s="29" t="s">
        <v>30</v>
      </c>
    </row>
    <row r="23" spans="2:9">
      <c r="B23" s="28" t="s">
        <v>21</v>
      </c>
      <c r="C23" s="28" t="s">
        <v>31</v>
      </c>
    </row>
    <row r="24" spans="2:9">
      <c r="B24" s="29" t="s">
        <v>32</v>
      </c>
      <c r="C24" s="29" t="s">
        <v>33</v>
      </c>
    </row>
    <row r="25" spans="2:9" ht="13.5" thickBot="1">
      <c r="B25" s="30" t="s">
        <v>34</v>
      </c>
      <c r="C25" s="30" t="s">
        <v>35</v>
      </c>
    </row>
  </sheetData>
  <mergeCells count="1">
    <mergeCell ref="B20:C20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3"/>
  <sheetViews>
    <sheetView showFormulas="1" zoomScale="115" zoomScaleNormal="115" workbookViewId="0">
      <selection activeCell="A16" sqref="A16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6.710937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36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37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38</v>
      </c>
      <c r="C5" s="39" t="s">
        <v>39</v>
      </c>
      <c r="D5" s="39" t="s">
        <v>40</v>
      </c>
      <c r="E5" s="39" t="s">
        <v>41</v>
      </c>
      <c r="F5" s="37" t="s">
        <v>42</v>
      </c>
      <c r="G5" s="37" t="s">
        <v>43</v>
      </c>
      <c r="H5" s="37" t="s">
        <v>44</v>
      </c>
      <c r="I5" s="37" t="s">
        <v>45</v>
      </c>
      <c r="J5" s="37" t="s">
        <v>46</v>
      </c>
    </row>
    <row r="6" spans="1:10" ht="46.5" customHeight="1">
      <c r="B6" s="52" t="s">
        <v>47</v>
      </c>
      <c r="C6" s="53" t="s">
        <v>48</v>
      </c>
      <c r="D6" s="53" t="s">
        <v>49</v>
      </c>
      <c r="E6" s="53" t="s">
        <v>50</v>
      </c>
      <c r="F6" s="52" t="s">
        <v>51</v>
      </c>
      <c r="G6" s="52" t="s">
        <v>52</v>
      </c>
      <c r="H6" s="52" t="s">
        <v>14</v>
      </c>
      <c r="I6" s="52" t="s">
        <v>53</v>
      </c>
      <c r="J6" s="52" t="s">
        <v>54</v>
      </c>
    </row>
    <row r="7" spans="1:10" ht="15.75" customHeight="1">
      <c r="B7" s="28" t="s">
        <v>133</v>
      </c>
      <c r="C7" s="28"/>
      <c r="D7" s="28" t="s">
        <v>127</v>
      </c>
      <c r="E7" s="28" t="s">
        <v>56</v>
      </c>
      <c r="F7" s="28" t="s">
        <v>19</v>
      </c>
      <c r="G7" s="28" t="s">
        <v>55</v>
      </c>
      <c r="H7" s="28" t="s">
        <v>20</v>
      </c>
      <c r="I7" s="28"/>
      <c r="J7" s="28"/>
    </row>
    <row r="8" spans="1:10" ht="15.75" customHeight="1">
      <c r="B8" s="29" t="s">
        <v>133</v>
      </c>
      <c r="C8" s="29"/>
      <c r="D8" s="29" t="s">
        <v>128</v>
      </c>
      <c r="E8" s="29" t="s">
        <v>118</v>
      </c>
      <c r="F8" s="29" t="s">
        <v>19</v>
      </c>
      <c r="G8" s="29" t="s">
        <v>55</v>
      </c>
      <c r="H8" s="29" t="s">
        <v>20</v>
      </c>
      <c r="I8" s="29"/>
      <c r="J8" s="29"/>
    </row>
    <row r="9" spans="1:10" ht="15.75" customHeight="1">
      <c r="B9" s="28" t="s">
        <v>133</v>
      </c>
      <c r="C9" s="28"/>
      <c r="D9" s="28" t="s">
        <v>129</v>
      </c>
      <c r="E9" s="28" t="s">
        <v>57</v>
      </c>
      <c r="F9" s="28" t="s">
        <v>19</v>
      </c>
      <c r="G9" s="28" t="s">
        <v>55</v>
      </c>
      <c r="H9" s="28" t="s">
        <v>20</v>
      </c>
      <c r="I9" s="28"/>
      <c r="J9" s="28"/>
    </row>
    <row r="10" spans="1:10" ht="15.75" customHeight="1">
      <c r="B10" s="29" t="s">
        <v>133</v>
      </c>
      <c r="C10" s="29"/>
      <c r="D10" s="29" t="s">
        <v>130</v>
      </c>
      <c r="E10" s="29" t="s">
        <v>57</v>
      </c>
      <c r="F10" s="29" t="s">
        <v>19</v>
      </c>
      <c r="G10" s="29" t="s">
        <v>55</v>
      </c>
      <c r="H10" s="29" t="s">
        <v>20</v>
      </c>
      <c r="I10" s="29"/>
      <c r="J10" s="29"/>
    </row>
    <row r="11" spans="1:10">
      <c r="B11" s="28" t="s">
        <v>140</v>
      </c>
      <c r="C11" s="28"/>
      <c r="D11" s="28" t="s">
        <v>131</v>
      </c>
      <c r="E11" s="28" t="s">
        <v>58</v>
      </c>
      <c r="F11" s="28" t="s">
        <v>19</v>
      </c>
      <c r="G11" s="28" t="s">
        <v>59</v>
      </c>
      <c r="H11" s="28" t="s">
        <v>20</v>
      </c>
      <c r="I11" s="28"/>
      <c r="J11" s="28"/>
    </row>
    <row r="12" spans="1:10">
      <c r="B12" s="29" t="s">
        <v>140</v>
      </c>
      <c r="C12" s="29"/>
      <c r="D12" s="29" t="s">
        <v>132</v>
      </c>
      <c r="E12" s="29" t="s">
        <v>90</v>
      </c>
      <c r="F12" s="29" t="s">
        <v>19</v>
      </c>
      <c r="G12" s="29" t="s">
        <v>59</v>
      </c>
      <c r="H12" s="29" t="s">
        <v>20</v>
      </c>
      <c r="I12" s="29"/>
      <c r="J12" s="29"/>
    </row>
    <row r="13" spans="1:10" ht="15.75" customHeight="1">
      <c r="B13" s="28" t="s">
        <v>140</v>
      </c>
      <c r="C13" s="28"/>
      <c r="D13" s="28" t="s">
        <v>145</v>
      </c>
      <c r="E13" s="28" t="s">
        <v>146</v>
      </c>
      <c r="F13" s="28" t="s">
        <v>19</v>
      </c>
      <c r="G13" s="28" t="s">
        <v>59</v>
      </c>
      <c r="H13" s="28" t="s">
        <v>20</v>
      </c>
      <c r="I13" s="28"/>
      <c r="J13" s="2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zoomScaleNormal="100" workbookViewId="0">
      <selection activeCell="G8" sqref="G8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18.7109375" customWidth="1"/>
    <col min="5" max="5" width="20" customWidth="1"/>
    <col min="6" max="6" width="12.7109375" customWidth="1"/>
    <col min="7" max="7" width="21.28515625" customWidth="1"/>
    <col min="8" max="8" width="13.28515625" customWidth="1"/>
    <col min="9" max="9" width="11.5703125" bestFit="1" customWidth="1"/>
    <col min="10" max="11" width="8.5703125" bestFit="1" customWidth="1"/>
    <col min="12" max="13" width="7.7109375" customWidth="1"/>
    <col min="14" max="14" width="15.28515625" customWidth="1"/>
    <col min="15" max="15" width="15.7109375" customWidth="1"/>
    <col min="16" max="16" width="16.7109375" customWidth="1"/>
    <col min="17" max="17" width="12.5703125" customWidth="1"/>
    <col min="18" max="18" width="14.42578125" customWidth="1"/>
    <col min="19" max="19" width="13.85546875" customWidth="1"/>
    <col min="20" max="21" width="15" customWidth="1"/>
    <col min="22" max="22" width="15.28515625" customWidth="1"/>
    <col min="25" max="25" width="12.42578125" bestFit="1" customWidth="1"/>
  </cols>
  <sheetData>
    <row r="1" spans="2:28">
      <c r="H1" s="27">
        <v>2023</v>
      </c>
    </row>
    <row r="2" spans="2:28" ht="16.5" customHeight="1">
      <c r="B2" s="34" t="s">
        <v>60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61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5.5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68</v>
      </c>
      <c r="J5" s="38" t="s">
        <v>69</v>
      </c>
      <c r="K5" s="38" t="s">
        <v>70</v>
      </c>
      <c r="L5" s="38" t="s">
        <v>71</v>
      </c>
      <c r="M5" s="37" t="s">
        <v>73</v>
      </c>
      <c r="N5" s="37" t="s">
        <v>74</v>
      </c>
      <c r="O5" s="37" t="s">
        <v>75</v>
      </c>
      <c r="R5"/>
      <c r="S5" s="6"/>
      <c r="Y5"/>
      <c r="Z5"/>
    </row>
    <row r="6" spans="2:28" ht="53.1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62"/>
      <c r="K6" s="62"/>
      <c r="L6" s="62"/>
      <c r="M6" s="52" t="s">
        <v>82</v>
      </c>
      <c r="N6" s="52" t="s">
        <v>89</v>
      </c>
      <c r="O6" s="52" t="s">
        <v>88</v>
      </c>
      <c r="S6" s="6"/>
      <c r="AA6" s="24"/>
      <c r="AB6" s="2"/>
    </row>
    <row r="7" spans="2:28">
      <c r="B7" s="28" t="s">
        <v>127</v>
      </c>
      <c r="C7" s="28" t="s">
        <v>56</v>
      </c>
      <c r="D7" s="28" t="s">
        <v>137</v>
      </c>
      <c r="E7" s="28" t="s">
        <v>18</v>
      </c>
      <c r="F7" s="28">
        <v>0.56000000000000005</v>
      </c>
      <c r="G7" s="28">
        <v>8760</v>
      </c>
      <c r="H7" s="55">
        <v>24.044</v>
      </c>
      <c r="I7" s="55">
        <v>24.044</v>
      </c>
      <c r="J7" s="55">
        <v>24.044</v>
      </c>
      <c r="K7" s="55">
        <v>24.044</v>
      </c>
      <c r="L7" s="54">
        <v>0</v>
      </c>
      <c r="M7" s="54">
        <v>1</v>
      </c>
      <c r="N7" s="54">
        <v>20</v>
      </c>
      <c r="O7" s="63">
        <f>2*3.6/1000</f>
        <v>7.1999999999999998E-3</v>
      </c>
      <c r="Q7">
        <f>O7*3.6/1000</f>
        <v>2.5919999999999999E-5</v>
      </c>
      <c r="S7" s="6"/>
    </row>
    <row r="8" spans="2:28">
      <c r="B8" s="29"/>
      <c r="C8" s="29"/>
      <c r="D8" s="29"/>
      <c r="E8" s="29" t="s">
        <v>139</v>
      </c>
      <c r="F8" s="29"/>
      <c r="G8" s="29"/>
      <c r="H8" s="29"/>
      <c r="I8" s="29"/>
      <c r="J8" s="29"/>
      <c r="K8" s="29"/>
      <c r="L8" s="29"/>
      <c r="M8" s="29"/>
      <c r="N8" s="29"/>
      <c r="O8" s="29"/>
      <c r="S8" s="6"/>
    </row>
    <row r="9" spans="2:28">
      <c r="I9" s="22"/>
      <c r="J9" s="22"/>
      <c r="K9" s="22"/>
      <c r="L9" s="22"/>
      <c r="M9" s="22"/>
      <c r="N9" s="22"/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8" spans="15:17">
      <c r="O18" s="47">
        <v>2023</v>
      </c>
      <c r="P18" s="61"/>
    </row>
    <row r="19" spans="15:17">
      <c r="O19" s="47" t="s">
        <v>122</v>
      </c>
      <c r="P19" s="61"/>
    </row>
    <row r="20" spans="15:17">
      <c r="O20" s="49" t="s">
        <v>91</v>
      </c>
      <c r="P20" s="50">
        <v>415</v>
      </c>
      <c r="Q20" s="48"/>
    </row>
    <row r="21" spans="15:17">
      <c r="O21" s="49" t="s">
        <v>92</v>
      </c>
      <c r="P21" s="50" t="s">
        <v>93</v>
      </c>
      <c r="Q21" s="48"/>
    </row>
    <row r="22" spans="15:17" ht="22.5">
      <c r="O22" s="49" t="s">
        <v>94</v>
      </c>
      <c r="P22" s="50">
        <v>0</v>
      </c>
      <c r="Q22" s="48"/>
    </row>
    <row r="23" spans="15:17" ht="22.5">
      <c r="O23" s="49" t="s">
        <v>95</v>
      </c>
      <c r="P23" s="50">
        <v>0</v>
      </c>
      <c r="Q23" s="48"/>
    </row>
    <row r="24" spans="15:17">
      <c r="O24" s="49" t="s">
        <v>96</v>
      </c>
      <c r="P24" s="50">
        <v>18351</v>
      </c>
      <c r="Q24" s="48"/>
    </row>
    <row r="25" spans="15:17">
      <c r="O25" s="49" t="s">
        <v>97</v>
      </c>
      <c r="P25" s="50">
        <v>4006</v>
      </c>
      <c r="Q25" s="48"/>
    </row>
    <row r="26" spans="15:17">
      <c r="O26" s="49" t="s">
        <v>98</v>
      </c>
      <c r="P26" s="50">
        <v>0</v>
      </c>
      <c r="Q26" s="48"/>
    </row>
    <row r="27" spans="15:17">
      <c r="O27" s="49" t="s">
        <v>99</v>
      </c>
      <c r="P27" s="50">
        <v>0</v>
      </c>
      <c r="Q27" s="48"/>
    </row>
    <row r="28" spans="15:17">
      <c r="O28" s="49" t="s">
        <v>100</v>
      </c>
      <c r="P28" s="50">
        <v>0</v>
      </c>
      <c r="Q28" s="48"/>
    </row>
    <row r="29" spans="15:17">
      <c r="O29" s="49" t="s">
        <v>101</v>
      </c>
      <c r="P29" s="50">
        <v>0</v>
      </c>
      <c r="Q29" s="48"/>
    </row>
    <row r="30" spans="15:17" ht="22.5">
      <c r="O30" s="49" t="s">
        <v>102</v>
      </c>
      <c r="P30" s="50">
        <v>0</v>
      </c>
      <c r="Q30" s="48"/>
    </row>
    <row r="31" spans="15:17" ht="22.5">
      <c r="O31" s="49" t="s">
        <v>103</v>
      </c>
      <c r="P31" s="50">
        <v>37</v>
      </c>
      <c r="Q31" s="48"/>
    </row>
    <row r="32" spans="15:17" ht="22.5">
      <c r="O32" s="49" t="s">
        <v>104</v>
      </c>
      <c r="P32" s="50">
        <v>0</v>
      </c>
      <c r="Q32" s="48"/>
    </row>
    <row r="33" spans="15:17">
      <c r="O33" s="49" t="s">
        <v>105</v>
      </c>
      <c r="P33" s="50">
        <v>0</v>
      </c>
      <c r="Q33" s="48"/>
    </row>
    <row r="34" spans="15:17">
      <c r="O34" s="49" t="s">
        <v>106</v>
      </c>
      <c r="P34" s="50">
        <v>486</v>
      </c>
      <c r="Q34" s="48"/>
    </row>
    <row r="35" spans="15:17">
      <c r="O35" s="49" t="s">
        <v>107</v>
      </c>
      <c r="P35" s="50">
        <v>1</v>
      </c>
      <c r="Q35" s="48"/>
    </row>
    <row r="36" spans="15:17">
      <c r="O36" s="49" t="s">
        <v>108</v>
      </c>
      <c r="P36" s="50">
        <v>0</v>
      </c>
      <c r="Q36" s="48"/>
    </row>
    <row r="37" spans="15:17">
      <c r="O37" s="49" t="s">
        <v>109</v>
      </c>
      <c r="P37" s="50">
        <v>22590</v>
      </c>
      <c r="Q37" s="48"/>
    </row>
    <row r="38" spans="15:17">
      <c r="O38" s="49" t="s">
        <v>110</v>
      </c>
      <c r="P38" s="50">
        <v>786</v>
      </c>
      <c r="Q38" s="48"/>
    </row>
    <row r="39" spans="15:17">
      <c r="O39" s="49" t="s">
        <v>111</v>
      </c>
      <c r="P39" s="50">
        <v>3220</v>
      </c>
      <c r="Q39" s="48"/>
    </row>
    <row r="40" spans="15:17">
      <c r="O40" s="49" t="s">
        <v>112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.25">
      <c r="O43" s="42"/>
      <c r="P43" s="43"/>
      <c r="Q43" s="44"/>
    </row>
    <row r="44" spans="15:17" ht="14.25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113</v>
      </c>
      <c r="P47">
        <f>P38+P24+P25+P34+P20</f>
        <v>24044</v>
      </c>
    </row>
    <row r="48" spans="15:17">
      <c r="O48" s="2" t="s">
        <v>116</v>
      </c>
      <c r="P48">
        <f>P37</f>
        <v>22590</v>
      </c>
    </row>
    <row r="49" spans="15:16">
      <c r="O49" s="2" t="s">
        <v>114</v>
      </c>
      <c r="P49">
        <f>P40</f>
        <v>6190</v>
      </c>
    </row>
    <row r="50" spans="15:16">
      <c r="O50" s="2" t="s">
        <v>115</v>
      </c>
      <c r="P50">
        <f>P39</f>
        <v>3220</v>
      </c>
    </row>
  </sheetData>
  <mergeCells count="2">
    <mergeCell ref="P18:P19"/>
    <mergeCell ref="H6:L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G10" sqref="G10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21.42578125" customWidth="1"/>
    <col min="8" max="9" width="14.85546875" customWidth="1"/>
    <col min="10" max="10" width="16.28515625" customWidth="1"/>
    <col min="11" max="11" width="13.7109375" customWidth="1"/>
    <col min="12" max="13" width="15.42578125" customWidth="1"/>
  </cols>
  <sheetData>
    <row r="1" spans="1:15">
      <c r="H1" s="40"/>
    </row>
    <row r="2" spans="1:15" ht="18">
      <c r="B2" s="34" t="s">
        <v>83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61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40</v>
      </c>
      <c r="C5" s="37" t="s">
        <v>84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72</v>
      </c>
      <c r="J5" s="37" t="s">
        <v>74</v>
      </c>
      <c r="K5" s="37" t="s">
        <v>75</v>
      </c>
      <c r="L5"/>
      <c r="M5"/>
      <c r="N5"/>
      <c r="O5"/>
    </row>
    <row r="6" spans="1:15" ht="38.25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52" t="s">
        <v>87</v>
      </c>
      <c r="K6" s="52" t="s">
        <v>85</v>
      </c>
      <c r="L6" s="11"/>
      <c r="M6" s="6"/>
    </row>
    <row r="7" spans="1:15" ht="17.25" customHeight="1">
      <c r="B7" s="28" t="s">
        <v>128</v>
      </c>
      <c r="C7" s="28" t="str">
        <f>SEC_Processes!E8</f>
        <v>Existing Photovoltaic</v>
      </c>
      <c r="D7" s="28" t="s">
        <v>24</v>
      </c>
      <c r="E7" s="28" t="s">
        <v>134</v>
      </c>
      <c r="F7" s="28">
        <v>1</v>
      </c>
      <c r="G7" s="28">
        <v>8760</v>
      </c>
      <c r="H7" s="55">
        <f>PP!$P$48/1000</f>
        <v>22.59</v>
      </c>
      <c r="I7" s="56">
        <v>0</v>
      </c>
      <c r="J7" s="56">
        <v>10</v>
      </c>
      <c r="K7" s="55"/>
    </row>
    <row r="8" spans="1:15" ht="15" customHeight="1">
      <c r="B8" s="29" t="s">
        <v>129</v>
      </c>
      <c r="C8" s="29" t="str">
        <f>SEC_Processes!E9</f>
        <v>Existing Onshore Wind Turbines</v>
      </c>
      <c r="D8" s="29" t="s">
        <v>26</v>
      </c>
      <c r="E8" s="29" t="s">
        <v>134</v>
      </c>
      <c r="F8" s="29">
        <v>1</v>
      </c>
      <c r="G8" s="29">
        <v>8760</v>
      </c>
      <c r="H8" s="29">
        <f>PP!$P$49/1000</f>
        <v>6.19</v>
      </c>
      <c r="I8" s="57">
        <v>0</v>
      </c>
      <c r="J8" s="57">
        <v>10</v>
      </c>
      <c r="K8" s="29"/>
      <c r="L8" s="11"/>
      <c r="M8" s="6"/>
    </row>
    <row r="9" spans="1:15">
      <c r="B9" s="28" t="s">
        <v>130</v>
      </c>
      <c r="C9" s="28" t="str">
        <f>SEC_Processes!E10</f>
        <v>Existing Onshore Wind Turbines</v>
      </c>
      <c r="D9" s="28" t="s">
        <v>138</v>
      </c>
      <c r="E9" s="28" t="s">
        <v>134</v>
      </c>
      <c r="F9" s="28">
        <v>1</v>
      </c>
      <c r="G9" s="28">
        <v>8760</v>
      </c>
      <c r="H9" s="55">
        <f>PP!$P$50/1000</f>
        <v>3.22</v>
      </c>
      <c r="I9" s="56">
        <v>0</v>
      </c>
      <c r="J9" s="56">
        <v>10</v>
      </c>
      <c r="K9" s="55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/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I6"/>
  </mergeCells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zoomScale="160" zoomScaleNormal="160" workbookViewId="0">
      <selection activeCell="C12" sqref="C12"/>
    </sheetView>
  </sheetViews>
  <sheetFormatPr defaultColWidth="8.7109375" defaultRowHeight="12.75"/>
  <cols>
    <col min="1" max="1" width="2.7109375" customWidth="1"/>
    <col min="2" max="2" width="30" customWidth="1"/>
    <col min="3" max="3" width="66.28515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86</v>
      </c>
      <c r="C2" s="17"/>
      <c r="E2" s="15"/>
    </row>
    <row r="3" spans="2:13">
      <c r="C3" s="4"/>
      <c r="E3" s="5"/>
    </row>
    <row r="4" spans="2:13" ht="15.75" customHeight="1">
      <c r="B4" s="15" t="s">
        <v>61</v>
      </c>
      <c r="F4" s="13"/>
    </row>
    <row r="5" spans="2:13" ht="15.75" customHeight="1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I5" s="21"/>
    </row>
    <row r="6" spans="2:13" ht="32.1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</row>
    <row r="7" spans="2:13" ht="15.75" customHeight="1">
      <c r="B7" s="28" t="s">
        <v>131</v>
      </c>
      <c r="C7" s="28" t="s">
        <v>58</v>
      </c>
      <c r="D7" s="28" t="s">
        <v>18</v>
      </c>
      <c r="E7" s="28" t="s">
        <v>135</v>
      </c>
      <c r="F7" s="55">
        <v>0.95</v>
      </c>
      <c r="G7" s="28"/>
      <c r="H7" s="55"/>
      <c r="I7" s="56"/>
      <c r="J7" s="56"/>
      <c r="K7" s="55"/>
    </row>
    <row r="8" spans="2:13" ht="15.75" customHeight="1">
      <c r="B8" s="29" t="s">
        <v>132</v>
      </c>
      <c r="C8" s="29" t="s">
        <v>90</v>
      </c>
      <c r="D8" s="29" t="s">
        <v>134</v>
      </c>
      <c r="E8" s="29" t="s">
        <v>136</v>
      </c>
      <c r="F8" s="55">
        <v>0.95</v>
      </c>
      <c r="G8" s="29"/>
      <c r="H8" s="29"/>
      <c r="I8" s="57"/>
      <c r="J8" s="57"/>
      <c r="K8" s="29"/>
      <c r="L8" s="56"/>
      <c r="M8" s="55"/>
    </row>
    <row r="9" spans="2:13">
      <c r="B9" s="59" t="str">
        <f>SEC_Processes!D13</f>
        <v>SUM_IND_ELC_RES</v>
      </c>
      <c r="D9" t="str">
        <f>SEC_Comm!C9</f>
        <v>ELC_IND_RES</v>
      </c>
      <c r="F9" s="55">
        <v>1</v>
      </c>
    </row>
    <row r="10" spans="2:13">
      <c r="D10" t="str">
        <f>SEC_Comm!C12</f>
        <v>ELC_GRID_RES</v>
      </c>
    </row>
    <row r="11" spans="2:13">
      <c r="E11" t="str">
        <f>SEC_Comm!C10</f>
        <v>ELC_IND_RES_SUM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E7"/>
  <sheetViews>
    <sheetView tabSelected="1" workbookViewId="0">
      <selection activeCell="H10" sqref="H10"/>
    </sheetView>
  </sheetViews>
  <sheetFormatPr defaultRowHeight="12.75"/>
  <cols>
    <col min="3" max="3" width="26.140625" customWidth="1"/>
    <col min="4" max="4" width="20.42578125" customWidth="1"/>
    <col min="5" max="5" width="15" customWidth="1"/>
  </cols>
  <sheetData>
    <row r="5" spans="3:5">
      <c r="D5" s="15" t="s">
        <v>119</v>
      </c>
    </row>
    <row r="6" spans="3:5">
      <c r="C6" s="58" t="s">
        <v>40</v>
      </c>
      <c r="D6" s="58" t="s">
        <v>3</v>
      </c>
      <c r="E6" s="58" t="s">
        <v>137</v>
      </c>
    </row>
    <row r="7" spans="3:5">
      <c r="C7" s="28" t="s">
        <v>127</v>
      </c>
      <c r="D7" s="28" t="s">
        <v>139</v>
      </c>
      <c r="E7" s="28">
        <f>55*3.6/1000</f>
        <v>0.19800000000000001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95645557-b925-4e14-b9c3-bb0dccab904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853a583b-5a39-49db-b57b-0c8a2ee0f312"/>
    <ds:schemaRef ds:uri="45d80b71-d53a-4925-9636-d69011c62a0b"/>
  </ds:schemaRefs>
</ds:datastoreItem>
</file>

<file path=customXml/itemProps3.xml><?xml version="1.0" encoding="utf-8"?>
<ds:datastoreItem xmlns:ds="http://schemas.openxmlformats.org/officeDocument/2006/customXml" ds:itemID="{60408961-FD84-478C-9DAA-0E0CA9DB4B1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PP</vt:lpstr>
      <vt:lpstr>RES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Artur Wyrwa</cp:lastModifiedBy>
  <cp:revision/>
  <dcterms:created xsi:type="dcterms:W3CDTF">2000-12-13T15:53:11Z</dcterms:created>
  <dcterms:modified xsi:type="dcterms:W3CDTF">2026-01-24T15:19:08Z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