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"/>
    </mc:Choice>
  </mc:AlternateContent>
  <xr:revisionPtr revIDLastSave="0" documentId="13_ncr:1_{60ADEEFB-D6A6-4CE0-A33B-4EAABA48F020}" xr6:coauthVersionLast="47" xr6:coauthVersionMax="47" xr10:uidLastSave="{00000000-0000-0000-0000-000000000000}"/>
  <bookViews>
    <workbookView xWindow="-120" yWindow="-120" windowWidth="29040" windowHeight="15840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28" l="1"/>
  <c r="F8" i="128"/>
  <c r="G8" i="128"/>
  <c r="H8" i="128"/>
  <c r="I8" i="128"/>
  <c r="C9" i="128"/>
  <c r="C8" i="128" s="1"/>
  <c r="D8" i="128"/>
  <c r="D13" i="139" l="1"/>
  <c r="B9" i="128"/>
  <c r="E15" i="139"/>
  <c r="B12" i="139"/>
  <c r="H12" i="128"/>
  <c r="H9" i="128" s="1"/>
  <c r="I12" i="128"/>
  <c r="I9" i="128" s="1"/>
  <c r="F12" i="128"/>
  <c r="F9" i="128" s="1"/>
  <c r="G12" i="128"/>
  <c r="G9" i="128" s="1"/>
  <c r="E12" i="128"/>
  <c r="E9" i="128" s="1"/>
  <c r="D12" i="128"/>
  <c r="D9" i="128" s="1"/>
  <c r="C12" i="128"/>
  <c r="C8" i="139"/>
  <c r="B8" i="139"/>
  <c r="E11" i="139" l="1"/>
  <c r="D9" i="139"/>
  <c r="B8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<sst xmlns="http://schemas.openxmlformats.org/spreadsheetml/2006/main" count="116" uniqueCount="93">
  <si>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</si>
  <si>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</si>
  <si>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</si>
  <si>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</si>
  <si>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</si>
  <si>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</si>
  <si>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</si>
  <si>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</si>
  <si>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</si>
  <si>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</si>
  <si>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</si>
  <si>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</si>
  <si>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</si>
  <si>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</si>
  <si>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</si>
  <si>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</si>
  <si>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</si>
  <si>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</si>
  <si>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</si>
  <si>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</si>
  <si>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</si>
  <si>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</si>
  <si>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</si>
  <si>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</si>
  <si>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</si>
  <si>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ELC_GRID</t>
  </si>
  <si>
    <t xml:space="preserve"> Electricity</t>
  </si>
  <si>
    <t>PJ</t>
  </si>
  <si>
    <t>DAYNITE</t>
  </si>
  <si>
    <t>ANNUAL</t>
  </si>
  <si>
    <t>DEM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</si>
  <si>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</si>
  <si>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</si>
  <si>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</si>
  <si>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</si>
  <si>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</si>
  <si>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</si>
  <si>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</si>
  <si>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</si>
  <si>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</si>
  <si>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</si>
  <si>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</si>
  <si>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</si>
  <si>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</si>
  <si>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</si>
  <si>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</si>
  <si>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</si>
  <si>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</si>
  <si>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</si>
  <si>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</si>
  <si>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</si>
  <si>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</si>
  <si>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</si>
  <si>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</si>
  <si>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</si>
  <si>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</si>
  <si>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</si>
  <si>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</si>
  <si>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Electricity - Final Energy Demand</t>
  </si>
  <si>
    <t>PJa</t>
  </si>
  <si>
    <t>NO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</si>
  <si>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</si>
  <si>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</si>
  <si>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</si>
  <si>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</si>
  <si>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</si>
  <si>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</si>
  <si>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</si>
  <si>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</si>
  <si>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</si>
  <si>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</si>
  <si>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</si>
  <si>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</si>
  <si>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</si>
  <si>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</si>
  <si>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</si>
  <si>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</si>
  <si>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</si>
  <si>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</si>
  <si>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</si>
  <si>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</si>
  <si>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</si>
  <si>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</si>
  <si>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</si>
  <si>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ELC_GRID_RES</t>
  </si>
  <si>
    <t>ELC_FIN_DEM</t>
  </si>
  <si>
    <t>ELC_FIN</t>
  </si>
  <si>
    <t>NL</t>
  </si>
  <si>
    <t>ELC_IND_FIN</t>
  </si>
  <si>
    <t>Electricity - Industry Final Energy</t>
  </si>
  <si>
    <t>ELC_IND_FIN_DEM</t>
  </si>
  <si>
    <t>Electricity - Industry Final Energy Demand</t>
  </si>
  <si>
    <t>ELC_IND_RES_SUM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</si>
</sst>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0" fontId="5" fillId="39" borderId="19" xfId="791" quotePrefix="1" applyFill="1" applyBorder="1" applyAlignment="1">
      <alignment horizontal="center" vertical="center" wrapText="1"/>
    </xf>
    <xf numFmtId="184" fontId="5" fillId="39" borderId="19" xfId="79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2" fontId="99" fillId="46" borderId="0" xfId="0" applyNumberFormat="1" applyFont="1" applyFill="1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184" fontId="5" fillId="39" borderId="18" xfId="791" applyNumberFormat="1" applyFill="1" applyBorder="1" applyAlignment="1">
      <alignment horizontal="center" vertical="center" wrapText="1"/>
    </xf>
    <xf numFmtId="2" fontId="0" fillId="0" borderId="0" xfId="0" applyNumberFormat="1"/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184077</xdr:rowOff>
    </xdr:from>
    <xdr:to>
      <xdr:col>9</xdr:col>
      <xdr:colOff>582706</xdr:colOff>
      <xdr:row>30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82456"/>
          <a:ext cx="6540758" cy="37643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2"/>
  <sheetViews>
    <sheetView zoomScaleNormal="100" workbookViewId="0">
      <selection activeCell="L11" sqref="L11"/>
    </sheetView>
  </sheetViews>
  <sheetFormatPr defaultRowHeight="12.75"/>
  <cols>
    <col min="1" max="1" width="2.7109375" customWidth="1"/>
    <col min="2" max="2" width="15" customWidth="1"/>
    <col min="3" max="3" width="12.710937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3" t="s">
        <v>0</v>
      </c>
      <c r="C2" s="24"/>
      <c r="D2" s="24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9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9" ht="64.5" thickBot="1">
      <c r="B7" s="18" t="s">
        <v>17</v>
      </c>
      <c r="C7" s="18" t="s">
        <v>18</v>
      </c>
      <c r="D7" s="18" t="s">
        <v>19</v>
      </c>
      <c r="E7" s="18" t="s">
        <v>20</v>
      </c>
      <c r="F7" s="29" t="s">
        <v>21</v>
      </c>
      <c r="G7" s="18" t="s">
        <v>22</v>
      </c>
      <c r="H7" s="29" t="s">
        <v>21</v>
      </c>
      <c r="I7" s="18" t="s">
        <v>23</v>
      </c>
    </row>
    <row r="8" spans="2:9" ht="15.75" customHeight="1">
      <c r="B8" s="36" t="s">
        <v>24</v>
      </c>
      <c r="C8" s="37" t="s">
        <v>25</v>
      </c>
      <c r="D8" s="37" t="s">
        <v>26</v>
      </c>
      <c r="E8" s="36" t="s">
        <v>27</v>
      </c>
      <c r="F8" s="36"/>
      <c r="G8" s="36" t="s">
        <v>28</v>
      </c>
      <c r="H8" s="36" t="s">
        <v>29</v>
      </c>
      <c r="I8" s="14"/>
    </row>
    <row r="9" spans="2:9" ht="15.75" customHeight="1">
      <c r="B9" s="14" t="s">
        <v>30</v>
      </c>
      <c r="C9" s="16" t="s">
        <v>86</v>
      </c>
      <c r="D9" s="16" t="s">
        <v>31</v>
      </c>
      <c r="E9" s="16" t="s">
        <v>27</v>
      </c>
      <c r="F9" s="14"/>
      <c r="G9" s="14" t="s">
        <v>28</v>
      </c>
      <c r="H9" s="14"/>
      <c r="I9" s="16"/>
    </row>
    <row r="10" spans="2:9">
      <c r="B10" s="1" t="s">
        <v>30</v>
      </c>
      <c r="C10" s="1" t="s">
        <v>88</v>
      </c>
      <c r="D10" t="s">
        <v>89</v>
      </c>
      <c r="E10" s="1" t="s">
        <v>27</v>
      </c>
      <c r="G10" s="14" t="s">
        <v>28</v>
      </c>
    </row>
    <row r="13" spans="2:9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9"/>
  <sheetViews>
    <sheetView topLeftCell="A6" zoomScale="130" zoomScaleNormal="130" workbookViewId="0">
      <selection activeCell="E10" sqref="E10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3" t="s">
        <v>32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33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</row>
    <row r="6" spans="2:10" ht="38.25">
      <c r="B6" s="26" t="s">
        <v>43</v>
      </c>
      <c r="C6" s="26" t="s">
        <v>44</v>
      </c>
      <c r="D6" s="26" t="s">
        <v>45</v>
      </c>
      <c r="E6" s="26" t="s">
        <v>46</v>
      </c>
      <c r="F6" s="26" t="s">
        <v>47</v>
      </c>
      <c r="G6" s="26" t="s">
        <v>48</v>
      </c>
      <c r="H6" s="26" t="s">
        <v>14</v>
      </c>
      <c r="I6" s="27" t="s">
        <v>49</v>
      </c>
      <c r="J6" s="27" t="s">
        <v>50</v>
      </c>
    </row>
    <row r="7" spans="2:10" ht="64.5" thickBot="1">
      <c r="B7" s="18" t="s">
        <v>51</v>
      </c>
      <c r="C7" s="18" t="s">
        <v>52</v>
      </c>
      <c r="D7" s="18" t="s">
        <v>53</v>
      </c>
      <c r="E7" s="18" t="s">
        <v>54</v>
      </c>
      <c r="F7" s="18" t="s">
        <v>55</v>
      </c>
      <c r="G7" s="18" t="s">
        <v>56</v>
      </c>
      <c r="H7" s="18" t="s">
        <v>22</v>
      </c>
      <c r="I7" s="28" t="s">
        <v>21</v>
      </c>
      <c r="J7" s="28" t="s">
        <v>21</v>
      </c>
    </row>
    <row r="8" spans="2:10" ht="15.75" customHeight="1">
      <c r="B8" s="14" t="s">
        <v>57</v>
      </c>
      <c r="C8" s="14" t="s">
        <v>87</v>
      </c>
      <c r="D8" s="16" t="s">
        <v>85</v>
      </c>
      <c r="E8" s="16" t="s">
        <v>91</v>
      </c>
      <c r="F8" s="14" t="s">
        <v>27</v>
      </c>
      <c r="G8" s="16" t="s">
        <v>59</v>
      </c>
      <c r="H8" s="14" t="s">
        <v>28</v>
      </c>
      <c r="I8" s="14"/>
      <c r="J8" s="14" t="s">
        <v>60</v>
      </c>
    </row>
    <row r="9" spans="2:10">
      <c r="B9" t="s">
        <v>57</v>
      </c>
      <c r="C9" t="s">
        <v>87</v>
      </c>
      <c r="D9" t="s">
        <v>90</v>
      </c>
      <c r="E9" s="16" t="s">
        <v>58</v>
      </c>
      <c r="F9" s="14" t="s">
        <v>27</v>
      </c>
      <c r="G9" s="16" t="s">
        <v>59</v>
      </c>
      <c r="H9" s="14" t="s">
        <v>28</v>
      </c>
      <c r="I9" s="14"/>
      <c r="J9" s="14" t="s">
        <v>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7"/>
  <sheetViews>
    <sheetView zoomScale="130" zoomScaleNormal="130" workbookViewId="0">
      <selection activeCell="D14" sqref="D14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9.140625" bestFit="1" customWidth="1"/>
    <col min="5" max="5" width="19.7109375" customWidth="1"/>
    <col min="6" max="6" width="17.28515625" customWidth="1"/>
    <col min="7" max="7" width="16.28515625" customWidth="1"/>
  </cols>
  <sheetData>
    <row r="2" spans="2:7" ht="18">
      <c r="B2" s="22" t="s">
        <v>61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62</v>
      </c>
      <c r="F4" s="5"/>
      <c r="G4" s="5"/>
    </row>
    <row r="5" spans="2:7" ht="15.75" customHeight="1">
      <c r="B5" s="19" t="s">
        <v>36</v>
      </c>
      <c r="C5" s="19" t="s">
        <v>63</v>
      </c>
      <c r="D5" s="19" t="s">
        <v>64</v>
      </c>
      <c r="E5" s="19" t="s">
        <v>65</v>
      </c>
      <c r="F5" s="19" t="s">
        <v>66</v>
      </c>
      <c r="G5" s="19" t="s">
        <v>67</v>
      </c>
    </row>
    <row r="6" spans="2:7" ht="31.9" customHeight="1">
      <c r="B6" s="26" t="s">
        <v>68</v>
      </c>
      <c r="C6" s="26" t="s">
        <v>46</v>
      </c>
      <c r="D6" s="26" t="s">
        <v>69</v>
      </c>
      <c r="E6" s="26" t="s">
        <v>70</v>
      </c>
      <c r="F6" s="26" t="s">
        <v>71</v>
      </c>
      <c r="G6" s="26" t="s">
        <v>72</v>
      </c>
    </row>
    <row r="7" spans="2:7" ht="31.9" customHeight="1" thickBot="1">
      <c r="B7" s="18" t="s">
        <v>73</v>
      </c>
      <c r="C7" s="18" t="s">
        <v>54</v>
      </c>
      <c r="D7" s="18" t="s">
        <v>74</v>
      </c>
      <c r="E7" s="18" t="s">
        <v>75</v>
      </c>
      <c r="F7" s="18" t="s">
        <v>76</v>
      </c>
      <c r="G7" s="18" t="s">
        <v>77</v>
      </c>
    </row>
    <row r="8" spans="2:7" ht="15.75" customHeight="1">
      <c r="B8" s="13" t="str">
        <f>SEC_Processes!D8</f>
        <v>ELC_FIN_DEM</v>
      </c>
      <c r="C8" s="13" t="str">
        <f>SEC_Processes!E8</f>
        <v>Electricity - Industry Final Energy Demand</v>
      </c>
      <c r="F8" s="20">
        <v>1</v>
      </c>
      <c r="G8" s="21">
        <v>1</v>
      </c>
    </row>
    <row r="9" spans="2:7">
      <c r="D9" s="13" t="str">
        <f>SEC_Comm!C8</f>
        <v>ELC_GRID</v>
      </c>
    </row>
    <row r="10" spans="2:7">
      <c r="D10" s="13" t="s">
        <v>84</v>
      </c>
    </row>
    <row r="11" spans="2:7">
      <c r="E11" s="13" t="str">
        <f>SEC_Comm!C9</f>
        <v>ELC_FIN</v>
      </c>
    </row>
    <row r="12" spans="2:7">
      <c r="B12" t="str">
        <f>SEC_Processes!D9</f>
        <v>ELC_IND_FIN_DEM</v>
      </c>
      <c r="D12" s="13"/>
      <c r="F12" s="20">
        <v>1</v>
      </c>
      <c r="G12" s="20">
        <v>1</v>
      </c>
    </row>
    <row r="13" spans="2:7">
      <c r="D13" s="13" t="str">
        <f>SEC_Comm!C8</f>
        <v>ELC_GRID</v>
      </c>
    </row>
    <row r="14" spans="2:7">
      <c r="D14" t="s">
        <v>92</v>
      </c>
    </row>
    <row r="15" spans="2:7">
      <c r="D15" s="13"/>
      <c r="E15" t="str">
        <f>SEC_Comm!C10</f>
        <v>ELC_IND_FIN</v>
      </c>
    </row>
    <row r="16" spans="2:7">
      <c r="D16" s="13"/>
    </row>
    <row r="17" spans="4:4">
      <c r="D17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5"/>
  <sheetViews>
    <sheetView tabSelected="1" zoomScale="145" zoomScaleNormal="145" workbookViewId="0">
      <selection activeCell="K12" sqref="K12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9.7109375" customWidth="1"/>
  </cols>
  <sheetData>
    <row r="1" spans="2:13">
      <c r="C1" s="35"/>
    </row>
    <row r="3" spans="2:13" ht="18">
      <c r="B3" s="22" t="s">
        <v>78</v>
      </c>
      <c r="C3" s="9"/>
    </row>
    <row r="5" spans="2:13">
      <c r="B5" s="7" t="s">
        <v>79</v>
      </c>
      <c r="C5" s="8"/>
    </row>
    <row r="6" spans="2:13">
      <c r="B6" s="19" t="s">
        <v>3</v>
      </c>
      <c r="C6" s="32">
        <v>2023</v>
      </c>
      <c r="D6" s="32">
        <v>2025</v>
      </c>
      <c r="E6" s="32">
        <v>2030</v>
      </c>
      <c r="F6" s="32">
        <v>2035</v>
      </c>
      <c r="G6" s="32">
        <v>2040</v>
      </c>
      <c r="H6" s="32">
        <v>2045</v>
      </c>
      <c r="I6" s="32">
        <v>2050</v>
      </c>
    </row>
    <row r="7" spans="2:13" ht="36.75" customHeight="1">
      <c r="B7" s="26" t="s">
        <v>80</v>
      </c>
      <c r="C7" s="38" t="s">
        <v>81</v>
      </c>
      <c r="D7" s="38"/>
      <c r="E7" s="38"/>
      <c r="F7" s="38"/>
      <c r="G7" s="38"/>
      <c r="H7" s="38"/>
      <c r="I7" s="38"/>
    </row>
    <row r="8" spans="2:13" ht="15.75" customHeight="1">
      <c r="B8" s="15" t="str">
        <f>SEC_Comm!C9</f>
        <v>ELC_FIN</v>
      </c>
      <c r="C8" s="39">
        <f>C12-C9</f>
        <v>360</v>
      </c>
      <c r="D8" s="39">
        <f>D12-D9</f>
        <v>388.8</v>
      </c>
      <c r="E8" s="39">
        <f t="shared" ref="E8:I8" si="0">E12-E9</f>
        <v>452.16</v>
      </c>
      <c r="F8" s="39">
        <f t="shared" si="0"/>
        <v>518.4</v>
      </c>
      <c r="G8" s="39">
        <f t="shared" si="0"/>
        <v>662.4</v>
      </c>
      <c r="H8" s="39">
        <f t="shared" si="0"/>
        <v>748.8</v>
      </c>
      <c r="I8" s="39">
        <f t="shared" si="0"/>
        <v>864</v>
      </c>
      <c r="L8" t="s">
        <v>82</v>
      </c>
      <c r="M8" s="33" t="s">
        <v>83</v>
      </c>
    </row>
    <row r="9" spans="2:13" ht="15.75" customHeight="1">
      <c r="B9" s="17" t="str">
        <f>SEC_Comm!C10</f>
        <v>ELC_IND_FIN</v>
      </c>
      <c r="C9" s="31">
        <f>0.2*C12</f>
        <v>90</v>
      </c>
      <c r="D9" s="31">
        <f>0.2*D12</f>
        <v>97.2</v>
      </c>
      <c r="E9" s="31">
        <f>0.2*E12</f>
        <v>113.04000000000002</v>
      </c>
      <c r="F9" s="31">
        <f>0.2*F12</f>
        <v>129.6</v>
      </c>
      <c r="G9" s="31">
        <f>0.2*G12</f>
        <v>165.60000000000002</v>
      </c>
      <c r="H9" s="31">
        <f>0.2*H12</f>
        <v>187.20000000000002</v>
      </c>
      <c r="I9" s="31">
        <f>0.2*I12</f>
        <v>216</v>
      </c>
    </row>
    <row r="10" spans="2:13" ht="15.75" customHeight="1">
      <c r="M10" s="1"/>
    </row>
    <row r="11" spans="2:13" ht="15.75" customHeight="1"/>
    <row r="12" spans="2:13">
      <c r="C12" s="34">
        <f>125*3.6</f>
        <v>450</v>
      </c>
      <c r="D12" s="34">
        <f>135*3.6</f>
        <v>486</v>
      </c>
      <c r="E12" s="34">
        <f>157*3.6</f>
        <v>565.20000000000005</v>
      </c>
      <c r="F12" s="34">
        <f>180*3.6</f>
        <v>648</v>
      </c>
      <c r="G12" s="34">
        <f>230*3.6</f>
        <v>828</v>
      </c>
      <c r="H12" s="34">
        <f>260*3.6</f>
        <v>936</v>
      </c>
      <c r="I12" s="34">
        <f>300*3.6</f>
        <v>1080</v>
      </c>
    </row>
    <row r="13" spans="2:13">
      <c r="C13" s="30"/>
    </row>
    <row r="14" spans="2:13" ht="26.25" customHeight="1"/>
    <row r="15" spans="2:13" ht="26.25" customHeight="1"/>
    <row r="16" spans="2:13" ht="25.5" customHeight="1">
      <c r="K16" s="1"/>
      <c r="L16" s="1"/>
    </row>
    <row r="17" spans="3:3" ht="26.25" customHeight="1">
      <c r="C17" s="1"/>
    </row>
    <row r="18" spans="3:3" ht="26.25" customHeight="1"/>
    <row r="19" spans="3:3" ht="25.5" customHeight="1"/>
    <row r="25" spans="3:3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2000-12-13T15:53:11Z</dcterms:created>
  <dcterms:modified xsi:type="dcterms:W3CDTF">2025-04-12T08:34:10Z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900600850582122</vt:r8>
  </property>
</Properties>
</file>