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689BE62C-387F-494A-AB98-54D22FB9612D}" xr6:coauthVersionLast="47" xr6:coauthVersionMax="47" xr10:uidLastSave="{00000000-0000-0000-0000-000000000000}"/>
  <bookViews>
    <workbookView xWindow="-120" yWindow="-120" windowWidth="38640" windowHeight="21240" tabRatio="901" activeTab="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28" l="1"/>
  <c r="I8" i="128"/>
  <c r="I12" i="128" s="1"/>
  <c r="F8" i="128"/>
  <c r="G8" i="128"/>
  <c r="E8" i="128"/>
  <c r="D8" i="128"/>
  <c r="C8" i="128"/>
  <c r="B12" i="128" s="1"/>
  <c r="C8" i="139"/>
  <c r="B8" i="139"/>
  <c r="E11" i="139" l="1"/>
  <c r="D9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<sst xmlns="http://schemas.openxmlformats.org/spreadsheetml/2006/main" count="102" uniqueCount="88">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</sst>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Normal="100" workbookViewId="0">
      <selection activeCell="I26" sqref="I26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4" t="s">
        <v>0</v>
      </c>
      <c r="C2" s="25"/>
      <c r="D2" s="25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</row>
    <row r="6" spans="2:9" ht="47.25" customHeight="1">
      <c r="B6" s="27" t="s">
        <v>10</v>
      </c>
      <c r="C6" s="27" t="s">
        <v>11</v>
      </c>
      <c r="D6" s="27" t="s">
        <v>12</v>
      </c>
      <c r="E6" s="27" t="s">
        <v>5</v>
      </c>
      <c r="F6" s="27" t="s">
        <v>13</v>
      </c>
      <c r="G6" s="27" t="s">
        <v>14</v>
      </c>
      <c r="H6" s="27" t="s">
        <v>15</v>
      </c>
      <c r="I6" s="27" t="s">
        <v>16</v>
      </c>
    </row>
    <row r="7" spans="2:9" ht="64.5" thickBot="1">
      <c r="B7" s="19" t="s">
        <v>17</v>
      </c>
      <c r="C7" s="19" t="s">
        <v>18</v>
      </c>
      <c r="D7" s="19" t="s">
        <v>19</v>
      </c>
      <c r="E7" s="19" t="s">
        <v>20</v>
      </c>
      <c r="F7" s="30" t="s">
        <v>21</v>
      </c>
      <c r="G7" s="19" t="s">
        <v>22</v>
      </c>
      <c r="H7" s="30" t="s">
        <v>21</v>
      </c>
      <c r="I7" s="19" t="s">
        <v>23</v>
      </c>
    </row>
    <row r="8" spans="2:9" ht="15.75" customHeight="1">
      <c r="B8" s="38" t="s">
        <v>24</v>
      </c>
      <c r="C8" s="39" t="s">
        <v>25</v>
      </c>
      <c r="D8" s="39" t="s">
        <v>26</v>
      </c>
      <c r="E8" s="38" t="s">
        <v>27</v>
      </c>
      <c r="F8" s="38"/>
      <c r="G8" s="38" t="s">
        <v>28</v>
      </c>
      <c r="H8" s="38" t="s">
        <v>29</v>
      </c>
      <c r="I8" s="14"/>
    </row>
    <row r="9" spans="2:9" ht="15.75" customHeight="1">
      <c r="B9" s="14" t="s">
        <v>30</v>
      </c>
      <c r="C9" s="16" t="s">
        <v>86</v>
      </c>
      <c r="D9" s="16" t="s">
        <v>31</v>
      </c>
      <c r="E9" s="16" t="s">
        <v>27</v>
      </c>
      <c r="F9" s="14"/>
      <c r="G9" s="14" t="s">
        <v>28</v>
      </c>
      <c r="H9" s="14"/>
      <c r="I9" s="16"/>
    </row>
    <row r="10" spans="2:9">
      <c r="B10" s="1"/>
      <c r="C10" s="1"/>
      <c r="E10" s="1"/>
      <c r="G10" s="1"/>
    </row>
    <row r="13" spans="2:9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8"/>
  <sheetViews>
    <sheetView tabSelected="1" zoomScale="145" zoomScaleNormal="145" workbookViewId="0">
      <selection activeCell="G12" sqref="G12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4" t="s">
        <v>32</v>
      </c>
      <c r="C2" s="26"/>
      <c r="D2" s="26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33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20" t="s">
        <v>34</v>
      </c>
      <c r="C5" s="20" t="s">
        <v>35</v>
      </c>
      <c r="D5" s="20" t="s">
        <v>36</v>
      </c>
      <c r="E5" s="20" t="s">
        <v>37</v>
      </c>
      <c r="F5" s="20" t="s">
        <v>38</v>
      </c>
      <c r="G5" s="20" t="s">
        <v>39</v>
      </c>
      <c r="H5" s="20" t="s">
        <v>40</v>
      </c>
      <c r="I5" s="20" t="s">
        <v>41</v>
      </c>
      <c r="J5" s="20" t="s">
        <v>42</v>
      </c>
    </row>
    <row r="6" spans="2:10" ht="38.25">
      <c r="B6" s="27" t="s">
        <v>43</v>
      </c>
      <c r="C6" s="27" t="s">
        <v>44</v>
      </c>
      <c r="D6" s="27" t="s">
        <v>45</v>
      </c>
      <c r="E6" s="27" t="s">
        <v>46</v>
      </c>
      <c r="F6" s="27" t="s">
        <v>47</v>
      </c>
      <c r="G6" s="27" t="s">
        <v>48</v>
      </c>
      <c r="H6" s="27" t="s">
        <v>14</v>
      </c>
      <c r="I6" s="28" t="s">
        <v>49</v>
      </c>
      <c r="J6" s="28" t="s">
        <v>50</v>
      </c>
    </row>
    <row r="7" spans="2:10" ht="64.5" thickBot="1">
      <c r="B7" s="19" t="s">
        <v>51</v>
      </c>
      <c r="C7" s="19" t="s">
        <v>52</v>
      </c>
      <c r="D7" s="19" t="s">
        <v>53</v>
      </c>
      <c r="E7" s="19" t="s">
        <v>54</v>
      </c>
      <c r="F7" s="19" t="s">
        <v>55</v>
      </c>
      <c r="G7" s="19" t="s">
        <v>56</v>
      </c>
      <c r="H7" s="19" t="s">
        <v>22</v>
      </c>
      <c r="I7" s="29" t="s">
        <v>21</v>
      </c>
      <c r="J7" s="29" t="s">
        <v>21</v>
      </c>
    </row>
    <row r="8" spans="2:10" ht="15.75" customHeight="1">
      <c r="B8" s="14" t="s">
        <v>57</v>
      </c>
      <c r="C8" s="14" t="s">
        <v>87</v>
      </c>
      <c r="D8" s="16" t="s">
        <v>85</v>
      </c>
      <c r="E8" s="16" t="s">
        <v>58</v>
      </c>
      <c r="F8" s="14" t="s">
        <v>27</v>
      </c>
      <c r="G8" s="16" t="s">
        <v>59</v>
      </c>
      <c r="H8" s="14" t="s">
        <v>28</v>
      </c>
      <c r="I8" s="14"/>
      <c r="J8" s="14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zoomScale="130" zoomScaleNormal="130" workbookViewId="0">
      <selection activeCell="H12" sqref="H12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3" t="s">
        <v>61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62</v>
      </c>
      <c r="F4" s="5"/>
      <c r="G4" s="5"/>
    </row>
    <row r="5" spans="2:7" ht="15.75" customHeight="1">
      <c r="B5" s="20" t="s">
        <v>36</v>
      </c>
      <c r="C5" s="20" t="s">
        <v>63</v>
      </c>
      <c r="D5" s="20" t="s">
        <v>64</v>
      </c>
      <c r="E5" s="20" t="s">
        <v>65</v>
      </c>
      <c r="F5" s="20" t="s">
        <v>66</v>
      </c>
      <c r="G5" s="20" t="s">
        <v>67</v>
      </c>
    </row>
    <row r="6" spans="2:7" ht="31.9" customHeight="1">
      <c r="B6" s="27" t="s">
        <v>68</v>
      </c>
      <c r="C6" s="27" t="s">
        <v>46</v>
      </c>
      <c r="D6" s="27" t="s">
        <v>69</v>
      </c>
      <c r="E6" s="27" t="s">
        <v>70</v>
      </c>
      <c r="F6" s="27" t="s">
        <v>71</v>
      </c>
      <c r="G6" s="27" t="s">
        <v>72</v>
      </c>
    </row>
    <row r="7" spans="2:7" ht="31.9" customHeight="1" thickBot="1">
      <c r="B7" s="19" t="s">
        <v>73</v>
      </c>
      <c r="C7" s="19" t="s">
        <v>54</v>
      </c>
      <c r="D7" s="19" t="s">
        <v>74</v>
      </c>
      <c r="E7" s="19" t="s">
        <v>75</v>
      </c>
      <c r="F7" s="19" t="s">
        <v>76</v>
      </c>
      <c r="G7" s="19" t="s">
        <v>77</v>
      </c>
    </row>
    <row r="8" spans="2:7" ht="15.75" customHeight="1">
      <c r="B8" s="13" t="str">
        <f>SEC_Processes!D8</f>
        <v>ELC_FIN_DEM</v>
      </c>
      <c r="C8" s="13" t="str">
        <f>SEC_Processes!E8</f>
        <v>Electricity - Final Energy Demand</v>
      </c>
      <c r="F8" s="21">
        <v>1</v>
      </c>
      <c r="G8" s="22">
        <v>1</v>
      </c>
    </row>
    <row r="9" spans="2:7">
      <c r="D9" s="13" t="str">
        <f>SEC_Comm!C8</f>
        <v>ELC_GRID</v>
      </c>
    </row>
    <row r="10" spans="2:7">
      <c r="D10" s="13" t="s">
        <v>84</v>
      </c>
    </row>
    <row r="11" spans="2:7">
      <c r="E11" s="13" t="str">
        <f>SEC_Comm!C9</f>
        <v>ELC_FIN</v>
      </c>
    </row>
    <row r="17" spans="4:4">
      <c r="D1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zoomScale="145" zoomScaleNormal="145" workbookViewId="0">
      <selection activeCell="O11" sqref="O11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7"/>
    </row>
    <row r="3" spans="2:13" ht="18">
      <c r="B3" s="23" t="s">
        <v>78</v>
      </c>
      <c r="C3" s="9"/>
    </row>
    <row r="5" spans="2:13">
      <c r="B5" s="7" t="s">
        <v>79</v>
      </c>
      <c r="C5" s="8"/>
    </row>
    <row r="6" spans="2:13">
      <c r="B6" s="20" t="s">
        <v>3</v>
      </c>
      <c r="C6" s="34">
        <v>2023</v>
      </c>
      <c r="D6" s="34">
        <v>2025</v>
      </c>
      <c r="E6" s="34">
        <v>2030</v>
      </c>
      <c r="F6" s="34">
        <v>2035</v>
      </c>
      <c r="G6" s="34">
        <v>2040</v>
      </c>
      <c r="H6" s="34">
        <v>2045</v>
      </c>
      <c r="I6" s="34">
        <v>2050</v>
      </c>
    </row>
    <row r="7" spans="2:13" ht="36.75" customHeight="1">
      <c r="B7" s="27" t="s">
        <v>80</v>
      </c>
      <c r="C7" s="41" t="s">
        <v>81</v>
      </c>
      <c r="D7" s="41"/>
      <c r="E7" s="41"/>
      <c r="F7" s="41"/>
      <c r="G7" s="41"/>
      <c r="H7" s="41"/>
      <c r="I7" s="41"/>
    </row>
    <row r="8" spans="2:13" ht="15.75" customHeight="1">
      <c r="B8" s="15" t="str">
        <f>SEC_Comm!C9</f>
        <v>ELC_FIN</v>
      </c>
      <c r="C8" s="36">
        <f>125*3.6</f>
        <v>450</v>
      </c>
      <c r="D8" s="36">
        <f>135*3.6</f>
        <v>486</v>
      </c>
      <c r="E8" s="36">
        <f>157*3.6</f>
        <v>565.20000000000005</v>
      </c>
      <c r="F8" s="36">
        <f>180*3.6</f>
        <v>648</v>
      </c>
      <c r="G8" s="36">
        <f>230*3.6</f>
        <v>828</v>
      </c>
      <c r="H8" s="36">
        <f>260*3.6</f>
        <v>936</v>
      </c>
      <c r="I8" s="36">
        <f>300*3.6</f>
        <v>1080</v>
      </c>
      <c r="L8" t="s">
        <v>82</v>
      </c>
      <c r="M8" s="35" t="s">
        <v>83</v>
      </c>
    </row>
    <row r="9" spans="2:13" ht="15.75" customHeight="1">
      <c r="B9" s="17"/>
      <c r="C9" s="32"/>
      <c r="D9" s="33"/>
      <c r="E9" s="33"/>
      <c r="F9" s="33"/>
      <c r="G9" s="33"/>
      <c r="H9" s="33"/>
      <c r="I9" s="33"/>
    </row>
    <row r="10" spans="2:13" ht="15.75" customHeight="1">
      <c r="M10" s="1"/>
    </row>
    <row r="11" spans="2:13" ht="15.75" customHeight="1"/>
    <row r="12" spans="2:13">
      <c r="B12" s="40">
        <f>C8/3.6</f>
        <v>125</v>
      </c>
      <c r="C12" s="40"/>
      <c r="I12">
        <f>I8/3.6</f>
        <v>300</v>
      </c>
    </row>
    <row r="13" spans="2:13">
      <c r="C13" s="31"/>
    </row>
    <row r="14" spans="2:13">
      <c r="C14" s="31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2025-03-23T15:45:26Z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