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D1A6666A-0755-479C-81BC-1714EC1D0B53}" xr6:coauthVersionLast="47" xr6:coauthVersionMax="47" xr10:uidLastSave="{00000000-0000-0000-0000-000000000000}"/>
  <bookViews>
    <workbookView xWindow="-120" yWindow="-120" windowWidth="38640" windowHeight="21120" tabRatio="901" activeTab="3" xr2:uid="{00000000-000D-0000-FFFF-FFFF00000000}"/>
  </bookViews>
  <sheets>
    <sheet name="SEC_Comm" sheetId="112" r:id="rId1"/>
    <sheet name="SEC_Processes" sheetId="127" r:id="rId2"/>
    <sheet name="RES" sheetId="133" r:id="rId3"/>
    <sheet name="PP" sheetId="129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29" l="1"/>
  <c r="D8" i="129"/>
  <c r="B9" i="129"/>
  <c r="B8" i="129"/>
  <c r="R7" i="129"/>
  <c r="W30" i="137"/>
  <c r="W29" i="137"/>
  <c r="V23" i="129"/>
  <c r="V22" i="129"/>
  <c r="V20" i="129"/>
  <c r="V19" i="129"/>
  <c r="V18" i="129"/>
  <c r="V30" i="137"/>
  <c r="C9" i="129"/>
  <c r="C8" i="129"/>
  <c r="V29" i="137"/>
  <c r="D9" i="136"/>
  <c r="D10" i="136"/>
  <c r="E11" i="136"/>
  <c r="B9" i="136"/>
  <c r="N48" i="129"/>
  <c r="N50" i="129"/>
  <c r="N49" i="129"/>
  <c r="N47" i="129"/>
  <c r="C7" i="133" l="1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<sst xmlns="http://schemas.openxmlformats.org/spreadsheetml/2006/main" count="313" uniqueCount="159">
  <si>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</si>
  <si>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</si>
  <si>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</si>
  <si>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</si>
  <si>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</si>
  <si>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</si>
  <si>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</si>
  <si>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</si>
  <si>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</si>
  <si>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</si>
  <si>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</si>
  <si>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</si>
  <si>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</si>
  <si>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</si>
  <si>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</si>
  <si>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</si>
  <si>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</si>
  <si>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</si>
  <si>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</si>
  <si>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Electricity gas</t>
  </si>
  <si>
    <t>GWh</t>
  </si>
  <si>
    <t>DAYNITE</t>
  </si>
  <si>
    <t>ANNUAL</t>
  </si>
  <si>
    <t>ELC_RES</t>
  </si>
  <si>
    <t>Electricity RES</t>
  </si>
  <si>
    <t>ELC_IND_RES</t>
  </si>
  <si>
    <t>Electricity</t>
  </si>
  <si>
    <t>ELC_IND_RES_SUM</t>
  </si>
  <si>
    <t>ELC_GRID</t>
  </si>
  <si>
    <t xml:space="preserve"> Electricity gas grid</t>
  </si>
  <si>
    <t>ELC_GRID_RES</t>
  </si>
  <si>
    <t xml:space="preserve"> Electricity RES Grid</t>
  </si>
  <si>
    <t>NAT_GAS</t>
  </si>
  <si>
    <t>Natural Gas</t>
  </si>
  <si>
    <t>SOLAR</t>
  </si>
  <si>
    <t>Solar Energy</t>
  </si>
  <si>
    <t>WIND_ON</t>
  </si>
  <si>
    <t>Onshore Wind Energy</t>
  </si>
  <si>
    <t>WIND_OFF</t>
  </si>
  <si>
    <t>Offshore Wind Energy</t>
  </si>
  <si>
    <t>ENV</t>
  </si>
  <si>
    <t>CO2</t>
  </si>
  <si>
    <t>Carbon Dioxide</t>
  </si>
  <si>
    <t>kton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</si>
  <si>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</si>
  <si>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</si>
  <si>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</si>
  <si>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</si>
  <si>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</si>
  <si>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</si>
  <si>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</si>
  <si>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</si>
  <si>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</si>
  <si>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</si>
  <si>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</si>
  <si>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</si>
  <si>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</si>
  <si>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</si>
  <si>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</si>
  <si>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</si>
  <si>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</si>
  <si>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</si>
  <si>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</si>
  <si>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</si>
  <si>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</si>
  <si>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</si>
  <si>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</si>
  <si>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</si>
  <si>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</si>
  <si>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</si>
  <si>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</si>
  <si>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</si>
  <si>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</si>
  <si>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ELE_EX_GAS_CCGT</t>
  </si>
  <si>
    <t>Existing Gas Combined Cycle Power Plants</t>
  </si>
  <si>
    <t>GW</t>
  </si>
  <si>
    <t>ELE_EX_PV</t>
  </si>
  <si>
    <t>Existing Photovoltaic</t>
  </si>
  <si>
    <t>ELE_EX_WIND_ON</t>
  </si>
  <si>
    <t>Existing Onshore Wind Turbines</t>
  </si>
  <si>
    <t>ELE_EX_WIND_OFF</t>
  </si>
  <si>
    <t>PRE</t>
  </si>
  <si>
    <t>T&amp;D_GRID</t>
  </si>
  <si>
    <t>Existing Grid</t>
  </si>
  <si>
    <t>GWha</t>
  </si>
  <si>
    <t>T&amp;D_GRID_RES</t>
  </si>
  <si>
    <t>Existing Grid RES T&amp;D</t>
  </si>
  <si>
    <t>SUM_IND_ELC_RES</t>
  </si>
  <si>
    <t>Sum</t>
  </si>
  <si>
    <t>Power Plants</t>
  </si>
  <si>
    <t>~FI_T</t>
  </si>
  <si>
    <t>* TechDesc</t>
  </si>
  <si>
    <t>Comm-IN</t>
  </si>
  <si>
    <t>Comm-OUT</t>
  </si>
  <si>
    <t>EFF</t>
  </si>
  <si>
    <t>CAP2ACT</t>
  </si>
  <si>
    <t>STOCK~2024</t>
  </si>
  <si>
    <t>STOCK~2025</t>
  </si>
  <si>
    <t>STOCK~2030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</si>
  <si>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</si>
  <si>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</si>
  <si>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</si>
  <si>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</si>
  <si>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</si>
  <si>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</si>
  <si>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</si>
  <si>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</si>
  <si>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</si>
  <si>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</si>
  <si>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Fixed O&amp;M Costs [EUR/kW]</t>
  </si>
  <si>
    <t>Variable O&amp;M Costs [EUR/GWh]</t>
  </si>
  <si>
    <t>(MW)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</si>
  <si>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</si>
  <si>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</si>
  <si>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</si>
  <si>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</si>
  <si>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</si>
  <si>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</si>
  <si>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</si>
  <si>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</si>
  <si>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</si>
  <si>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</si>
  <si>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</si>
  <si>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</si>
  <si>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</si>
  <si>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</si>
  <si>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</si>
  <si>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</si>
  <si>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</si>
  <si>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</si>
  <si>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</si>
  <si>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</si>
  <si>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</si>
  <si>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</si>
  <si>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</si>
  <si>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pv</t>
  </si>
  <si>
    <t>Total wind onshore</t>
  </si>
  <si>
    <t>Total wind offshore</t>
  </si>
  <si>
    <t>Renewable Energy Sources</t>
  </si>
  <si>
    <t>*TechDesc</t>
  </si>
  <si>
    <t>STOCK~2045</t>
  </si>
  <si>
    <t>Fixed O&amp;M Costs [EUR/kW/a]</t>
  </si>
  <si>
    <t>Transformation and Distribution Networks</t>
  </si>
  <si>
    <t>~PRCCOMEMI</t>
  </si>
  <si>
    <t>[kton/GWh]</t>
  </si>
  <si>
    <t>HARD_COAL</t>
  </si>
  <si>
    <t>Hard Coal</t>
  </si>
  <si>
    <t>LIGNITE</t>
  </si>
  <si>
    <t>Lignite</t>
  </si>
  <si>
    <t>Existing Hard Coal Power Plants</t>
  </si>
  <si>
    <t>Existing Lignite Power Plants</t>
  </si>
  <si>
    <t>ELE_EX_HC</t>
  </si>
  <si>
    <t>ELE_EX_LIG</t>
  </si>
  <si>
    <t>Capacity [MW]</t>
  </si>
  <si>
    <t>Capacity [GW]</t>
  </si>
  <si>
    <t>`</t>
  </si>
  <si>
    <t>17.82</t>
  </si>
  <si>
    <t>Dane z KPEIKa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</si>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</sst>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4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7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194" fontId="47" fillId="44" borderId="0" xfId="0" applyNumberFormat="1" applyFont="1" applyFill="1"/>
    <xf numFmtId="2" fontId="0" fillId="0" borderId="0" xfId="0" applyNumberFormat="1"/>
    <xf numFmtId="0" fontId="102" fillId="96" borderId="10" xfId="0" applyFont="1" applyFill="1" applyBorder="1" applyAlignment="1">
      <alignment horizontal="center"/>
    </xf>
    <xf numFmtId="0" fontId="0" fillId="97" borderId="10" xfId="0" applyFill="1" applyBorder="1"/>
    <xf numFmtId="0" fontId="102" fillId="97" borderId="10" xfId="0" applyFont="1" applyFill="1" applyBorder="1" applyAlignment="1">
      <alignment horizontal="center" vertical="center" wrapText="1"/>
    </xf>
    <xf numFmtId="0" fontId="0" fillId="97" borderId="10" xfId="0" applyFill="1" applyBorder="1" applyAlignment="1">
      <alignment horizontal="center" vertical="center" wrapText="1"/>
    </xf>
    <xf numFmtId="2" fontId="0" fillId="97" borderId="10" xfId="0" applyNumberFormat="1" applyFill="1" applyBorder="1"/>
    <xf numFmtId="0" fontId="102" fillId="97" borderId="37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185" fontId="6" fillId="39" borderId="19" xfId="766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02" fillId="96" borderId="10" xfId="0" applyFont="1" applyFill="1" applyBorder="1" applyAlignment="1">
      <alignment horizontal="center"/>
    </xf>
    <xf numFmtId="185" fontId="6" fillId="39" borderId="31" xfId="766" applyNumberFormat="1" applyFill="1" applyBorder="1" applyAlignment="1">
      <alignment horizontal="center" vertical="center" wrapText="1"/>
    </xf>
    <xf numFmtId="0" fontId="114" fillId="46" borderId="18" xfId="0" applyFont="1" applyFill="1" applyBorder="1" applyAlignment="1">
      <alignment horizontal="center"/>
    </xf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" xfId="0" builtinId="0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38100</xdr:colOff>
      <xdr:row>17</xdr:row>
      <xdr:rowOff>19050</xdr:rowOff>
    </xdr:from>
    <xdr:to>
      <xdr:col>27</xdr:col>
      <xdr:colOff>429490</xdr:colOff>
      <xdr:row>27</xdr:row>
      <xdr:rowOff>9750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AD4BD-1108-47C7-AA9F-9F2E96845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77925" y="3286125"/>
          <a:ext cx="6201640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17</xdr:row>
      <xdr:rowOff>66675</xdr:rowOff>
    </xdr:from>
    <xdr:to>
      <xdr:col>15</xdr:col>
      <xdr:colOff>729089</xdr:colOff>
      <xdr:row>43</xdr:row>
      <xdr:rowOff>168486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3571875"/>
          <a:ext cx="13587839" cy="5273886"/>
        </a:xfrm>
        <a:prstGeom prst="rect">
          <a:avLst/>
        </a:prstGeom>
      </xdr:spPr>
    </xdr:pic>
    <xdr:clientData/>
  </xdr:twoCellAnchor>
  <xdr:twoCellAnchor editAs="oneCell">
    <xdr:from>
      <xdr:col>18</xdr:col>
      <xdr:colOff>447675</xdr:colOff>
      <xdr:row>3</xdr:row>
      <xdr:rowOff>38100</xdr:rowOff>
    </xdr:from>
    <xdr:to>
      <xdr:col>26</xdr:col>
      <xdr:colOff>267565</xdr:colOff>
      <xdr:row>8</xdr:row>
      <xdr:rowOff>133575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611CE0-8C91-4981-8460-13ED0F308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02075" y="571500"/>
          <a:ext cx="6201640" cy="1609950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27</xdr:row>
      <xdr:rowOff>57150</xdr:rowOff>
    </xdr:from>
    <xdr:to>
      <xdr:col>28</xdr:col>
      <xdr:colOff>334546</xdr:colOff>
      <xdr:row>39</xdr:row>
      <xdr:rowOff>114631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51701E-22B7-634B-208F-9A374B6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63875" y="5753100"/>
          <a:ext cx="8392696" cy="23720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35"/>
  <sheetViews>
    <sheetView zoomScaleNormal="100" workbookViewId="0">
      <selection activeCell="K22" sqref="K22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25.14062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19</v>
      </c>
      <c r="E7" s="28" t="s">
        <v>20</v>
      </c>
      <c r="F7" s="28"/>
      <c r="G7" s="28" t="s">
        <v>21</v>
      </c>
      <c r="H7" s="28" t="s">
        <v>22</v>
      </c>
      <c r="I7" s="28" t="s">
        <v>18</v>
      </c>
    </row>
    <row r="8" spans="2:9" ht="15.6" customHeight="1">
      <c r="B8" s="29" t="s">
        <v>17</v>
      </c>
      <c r="C8" s="29" t="s">
        <v>23</v>
      </c>
      <c r="D8" s="29" t="s">
        <v>24</v>
      </c>
      <c r="E8" s="29" t="s">
        <v>20</v>
      </c>
      <c r="F8" s="29"/>
      <c r="G8" s="29" t="s">
        <v>21</v>
      </c>
      <c r="H8" s="29" t="s">
        <v>22</v>
      </c>
      <c r="I8" s="29" t="s">
        <v>18</v>
      </c>
    </row>
    <row r="9" spans="2:9" ht="15.6" customHeight="1">
      <c r="B9" s="28" t="s">
        <v>17</v>
      </c>
      <c r="C9" s="28" t="s">
        <v>25</v>
      </c>
      <c r="D9" s="28" t="s">
        <v>26</v>
      </c>
      <c r="E9" s="28" t="s">
        <v>20</v>
      </c>
      <c r="F9" s="28"/>
      <c r="G9" s="28" t="s">
        <v>21</v>
      </c>
      <c r="H9" s="28" t="s">
        <v>22</v>
      </c>
      <c r="I9" s="28" t="s">
        <v>18</v>
      </c>
    </row>
    <row r="10" spans="2:9" ht="15.6" customHeight="1">
      <c r="B10" s="29" t="s">
        <v>17</v>
      </c>
      <c r="C10" s="29" t="s">
        <v>27</v>
      </c>
      <c r="D10" s="29" t="s">
        <v>26</v>
      </c>
      <c r="E10" s="29" t="s">
        <v>20</v>
      </c>
      <c r="F10" s="29"/>
      <c r="G10" s="29" t="s">
        <v>21</v>
      </c>
      <c r="H10" s="29" t="s">
        <v>22</v>
      </c>
      <c r="I10" s="29" t="s">
        <v>18</v>
      </c>
    </row>
    <row r="11" spans="2:9" ht="15.6" customHeight="1">
      <c r="B11" s="28" t="s">
        <v>17</v>
      </c>
      <c r="C11" s="28" t="s">
        <v>28</v>
      </c>
      <c r="D11" s="28" t="s">
        <v>29</v>
      </c>
      <c r="E11" s="28" t="s">
        <v>20</v>
      </c>
      <c r="F11" s="28"/>
      <c r="G11" s="28" t="s">
        <v>21</v>
      </c>
      <c r="H11" s="28" t="s">
        <v>22</v>
      </c>
      <c r="I11" s="28" t="s">
        <v>18</v>
      </c>
    </row>
    <row r="12" spans="2:9" ht="15.6" customHeight="1">
      <c r="B12" s="29" t="s">
        <v>17</v>
      </c>
      <c r="C12" s="29" t="s">
        <v>30</v>
      </c>
      <c r="D12" s="29" t="s">
        <v>31</v>
      </c>
      <c r="E12" s="29" t="s">
        <v>20</v>
      </c>
      <c r="F12" s="29"/>
      <c r="G12" s="29" t="s">
        <v>21</v>
      </c>
      <c r="H12" s="29" t="s">
        <v>22</v>
      </c>
      <c r="I12" s="29" t="s">
        <v>18</v>
      </c>
    </row>
    <row r="13" spans="2:9" ht="15.75" customHeight="1">
      <c r="B13" s="29" t="s">
        <v>17</v>
      </c>
      <c r="C13" s="29" t="s">
        <v>34</v>
      </c>
      <c r="D13" s="29" t="s">
        <v>35</v>
      </c>
      <c r="E13" s="29" t="s">
        <v>20</v>
      </c>
      <c r="F13" s="29"/>
      <c r="G13" s="29" t="s">
        <v>21</v>
      </c>
      <c r="H13" s="29"/>
      <c r="I13" s="29"/>
    </row>
    <row r="14" spans="2:9">
      <c r="B14" s="28" t="s">
        <v>17</v>
      </c>
      <c r="C14" s="28" t="s">
        <v>36</v>
      </c>
      <c r="D14" s="28" t="s">
        <v>37</v>
      </c>
      <c r="E14" s="28" t="s">
        <v>20</v>
      </c>
      <c r="F14" s="28"/>
      <c r="G14" s="28" t="s">
        <v>21</v>
      </c>
    </row>
    <row r="15" spans="2:9">
      <c r="B15" s="29" t="s">
        <v>17</v>
      </c>
      <c r="C15" s="29" t="s">
        <v>38</v>
      </c>
      <c r="D15" s="29" t="s">
        <v>39</v>
      </c>
      <c r="E15" s="29" t="s">
        <v>20</v>
      </c>
      <c r="F15" s="29"/>
      <c r="G15" s="29" t="s">
        <v>21</v>
      </c>
    </row>
    <row r="16" spans="2:9">
      <c r="B16" s="28" t="s">
        <v>40</v>
      </c>
      <c r="C16" s="28" t="s">
        <v>41</v>
      </c>
      <c r="D16" s="28" t="s">
        <v>42</v>
      </c>
      <c r="E16" s="28" t="s">
        <v>43</v>
      </c>
    </row>
    <row r="19" spans="2:9">
      <c r="B19" t="s">
        <v>158</v>
      </c>
      <c r="H19" s="28"/>
      <c r="I19" s="28"/>
    </row>
    <row r="20" spans="2:9">
      <c r="B20" t="s">
        <v>17</v>
      </c>
      <c r="C20" t="s">
        <v>145</v>
      </c>
      <c r="D20" t="s">
        <v>146</v>
      </c>
      <c r="E20" t="s">
        <v>20</v>
      </c>
      <c r="F20" s="28"/>
      <c r="G20" s="28" t="s">
        <v>21</v>
      </c>
    </row>
    <row r="21" spans="2:9">
      <c r="B21" t="s">
        <v>17</v>
      </c>
      <c r="C21" t="s">
        <v>147</v>
      </c>
      <c r="D21" t="s">
        <v>148</v>
      </c>
      <c r="E21" t="s">
        <v>20</v>
      </c>
      <c r="G21" t="s">
        <v>21</v>
      </c>
    </row>
    <row r="22" spans="2:9">
      <c r="B22" s="28" t="s">
        <v>17</v>
      </c>
      <c r="C22" s="28" t="s">
        <v>32</v>
      </c>
      <c r="D22" s="28" t="s">
        <v>33</v>
      </c>
      <c r="E22" s="28" t="s">
        <v>20</v>
      </c>
      <c r="F22" s="28"/>
      <c r="G22" s="28" t="s">
        <v>21</v>
      </c>
    </row>
    <row r="30" spans="2:9" ht="13.5" thickBot="1">
      <c r="B30" s="72" t="s">
        <v>44</v>
      </c>
      <c r="C30" s="72"/>
    </row>
    <row r="31" spans="2:9">
      <c r="B31" s="31" t="s">
        <v>17</v>
      </c>
      <c r="C31" s="31" t="s">
        <v>45</v>
      </c>
    </row>
    <row r="32" spans="2:9">
      <c r="B32" s="29" t="s">
        <v>40</v>
      </c>
      <c r="C32" s="29" t="s">
        <v>46</v>
      </c>
    </row>
    <row r="33" spans="2:3">
      <c r="B33" s="28" t="s">
        <v>47</v>
      </c>
      <c r="C33" s="28" t="s">
        <v>48</v>
      </c>
    </row>
    <row r="34" spans="2:3">
      <c r="B34" s="29" t="s">
        <v>49</v>
      </c>
      <c r="C34" s="29" t="s">
        <v>50</v>
      </c>
    </row>
    <row r="35" spans="2:3" ht="13.5" thickBot="1">
      <c r="B35" s="30" t="s">
        <v>51</v>
      </c>
      <c r="C35" s="30" t="s">
        <v>52</v>
      </c>
    </row>
  </sheetData>
  <mergeCells count="1">
    <mergeCell ref="B30:C30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="115" zoomScaleNormal="115" workbookViewId="0">
      <selection activeCell="D8" sqref="D8:D9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8.570312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53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54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55</v>
      </c>
      <c r="C5" s="39" t="s">
        <v>56</v>
      </c>
      <c r="D5" s="39" t="s">
        <v>57</v>
      </c>
      <c r="E5" s="39" t="s">
        <v>58</v>
      </c>
      <c r="F5" s="37" t="s">
        <v>59</v>
      </c>
      <c r="G5" s="37" t="s">
        <v>60</v>
      </c>
      <c r="H5" s="37" t="s">
        <v>61</v>
      </c>
      <c r="I5" s="37" t="s">
        <v>62</v>
      </c>
      <c r="J5" s="37" t="s">
        <v>63</v>
      </c>
    </row>
    <row r="6" spans="1:10" ht="46.5" customHeight="1">
      <c r="B6" s="52" t="s">
        <v>64</v>
      </c>
      <c r="C6" s="53" t="s">
        <v>65</v>
      </c>
      <c r="D6" s="53" t="s">
        <v>66</v>
      </c>
      <c r="E6" s="53" t="s">
        <v>67</v>
      </c>
      <c r="F6" s="52" t="s">
        <v>68</v>
      </c>
      <c r="G6" s="52" t="s">
        <v>69</v>
      </c>
      <c r="H6" s="52" t="s">
        <v>14</v>
      </c>
      <c r="I6" s="52" t="s">
        <v>70</v>
      </c>
      <c r="J6" s="52" t="s">
        <v>71</v>
      </c>
    </row>
    <row r="7" spans="1:10" ht="15.75" customHeight="1">
      <c r="B7" s="28" t="s">
        <v>72</v>
      </c>
      <c r="C7" s="28"/>
      <c r="D7" s="28" t="s">
        <v>73</v>
      </c>
      <c r="E7" s="28" t="s">
        <v>74</v>
      </c>
      <c r="F7" s="28" t="s">
        <v>20</v>
      </c>
      <c r="G7" s="28" t="s">
        <v>75</v>
      </c>
      <c r="H7" s="28" t="s">
        <v>21</v>
      </c>
      <c r="I7" s="28"/>
      <c r="J7" s="28"/>
    </row>
    <row r="8" spans="1:10" ht="15.75" customHeight="1">
      <c r="B8" s="29" t="s">
        <v>72</v>
      </c>
      <c r="D8" s="29" t="s">
        <v>151</v>
      </c>
      <c r="E8" s="29" t="s">
        <v>149</v>
      </c>
      <c r="F8" s="29" t="s">
        <v>20</v>
      </c>
      <c r="G8" s="29" t="s">
        <v>75</v>
      </c>
      <c r="H8" s="29" t="s">
        <v>21</v>
      </c>
      <c r="I8" s="29"/>
      <c r="J8" s="29"/>
    </row>
    <row r="9" spans="1:10" ht="15.75" customHeight="1">
      <c r="B9" s="28" t="s">
        <v>72</v>
      </c>
      <c r="D9" s="28" t="s">
        <v>152</v>
      </c>
      <c r="E9" s="28" t="s">
        <v>150</v>
      </c>
      <c r="F9" s="29" t="s">
        <v>20</v>
      </c>
      <c r="G9" s="29" t="s">
        <v>75</v>
      </c>
      <c r="H9" s="29" t="s">
        <v>21</v>
      </c>
      <c r="I9" s="28"/>
      <c r="J9" s="28"/>
    </row>
    <row r="10" spans="1:10" ht="15.75" customHeight="1">
      <c r="B10" s="29" t="s">
        <v>72</v>
      </c>
      <c r="C10" s="29"/>
      <c r="D10" s="29" t="s">
        <v>76</v>
      </c>
      <c r="E10" s="29" t="s">
        <v>77</v>
      </c>
      <c r="F10" s="29" t="s">
        <v>20</v>
      </c>
      <c r="G10" s="29" t="s">
        <v>75</v>
      </c>
      <c r="H10" s="29" t="s">
        <v>21</v>
      </c>
      <c r="I10" s="29"/>
      <c r="J10" s="29"/>
    </row>
    <row r="11" spans="1:10">
      <c r="B11" s="28" t="s">
        <v>72</v>
      </c>
      <c r="C11" s="28"/>
      <c r="D11" s="28" t="s">
        <v>78</v>
      </c>
      <c r="E11" s="28" t="s">
        <v>79</v>
      </c>
      <c r="F11" s="28" t="s">
        <v>20</v>
      </c>
      <c r="G11" s="28" t="s">
        <v>75</v>
      </c>
      <c r="H11" s="28" t="s">
        <v>21</v>
      </c>
      <c r="I11" s="28"/>
      <c r="J11" s="28"/>
    </row>
    <row r="12" spans="1:10">
      <c r="B12" s="29" t="s">
        <v>72</v>
      </c>
      <c r="C12" s="29"/>
      <c r="D12" s="29" t="s">
        <v>80</v>
      </c>
      <c r="E12" s="29" t="s">
        <v>79</v>
      </c>
      <c r="F12" s="29" t="s">
        <v>20</v>
      </c>
      <c r="G12" s="29" t="s">
        <v>75</v>
      </c>
      <c r="H12" s="29" t="s">
        <v>21</v>
      </c>
      <c r="I12" s="29"/>
      <c r="J12" s="29"/>
    </row>
    <row r="13" spans="1:10" ht="15.75" customHeight="1">
      <c r="B13" s="28" t="s">
        <v>81</v>
      </c>
      <c r="C13" s="28"/>
      <c r="D13" s="28" t="s">
        <v>82</v>
      </c>
      <c r="E13" s="28" t="s">
        <v>83</v>
      </c>
      <c r="F13" s="28" t="s">
        <v>20</v>
      </c>
      <c r="G13" s="28" t="s">
        <v>84</v>
      </c>
      <c r="H13" s="28" t="s">
        <v>21</v>
      </c>
      <c r="I13" s="28"/>
      <c r="J13" s="28"/>
    </row>
    <row r="14" spans="1:10">
      <c r="B14" s="29" t="s">
        <v>81</v>
      </c>
      <c r="C14" s="29"/>
      <c r="D14" s="29" t="s">
        <v>85</v>
      </c>
      <c r="E14" s="29" t="s">
        <v>86</v>
      </c>
      <c r="F14" s="29" t="s">
        <v>20</v>
      </c>
      <c r="G14" s="29" t="s">
        <v>84</v>
      </c>
      <c r="H14" s="29" t="s">
        <v>21</v>
      </c>
    </row>
    <row r="15" spans="1:10">
      <c r="B15" s="28" t="s">
        <v>81</v>
      </c>
      <c r="C15" s="28"/>
      <c r="D15" s="28" t="s">
        <v>87</v>
      </c>
      <c r="E15" s="28" t="s">
        <v>88</v>
      </c>
      <c r="F15" s="28" t="s">
        <v>20</v>
      </c>
      <c r="G15" s="28" t="s">
        <v>84</v>
      </c>
      <c r="H15" s="28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E21" sqref="E21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15.140625" customWidth="1"/>
    <col min="8" max="8" width="14.85546875" customWidth="1"/>
    <col min="9" max="9" width="14.85546875" hidden="1" customWidth="1"/>
    <col min="10" max="10" width="16.28515625" customWidth="1"/>
    <col min="11" max="11" width="13.7109375" hidden="1" customWidth="1"/>
    <col min="12" max="13" width="15.42578125" customWidth="1"/>
  </cols>
  <sheetData>
    <row r="1" spans="1:15">
      <c r="H1" s="40"/>
    </row>
    <row r="2" spans="1:15" ht="18">
      <c r="B2" s="34" t="s">
        <v>138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90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57</v>
      </c>
      <c r="C5" s="37" t="s">
        <v>139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140</v>
      </c>
      <c r="J5" s="38" t="s">
        <v>97</v>
      </c>
      <c r="K5" s="37" t="s">
        <v>101</v>
      </c>
      <c r="L5" s="37" t="s">
        <v>100</v>
      </c>
      <c r="M5"/>
      <c r="N5"/>
      <c r="O5"/>
    </row>
    <row r="6" spans="1:15" ht="38.25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71" t="s">
        <v>107</v>
      </c>
      <c r="I6" s="71"/>
      <c r="J6" s="71"/>
      <c r="K6" s="71"/>
      <c r="L6" s="52" t="s">
        <v>141</v>
      </c>
      <c r="M6" s="6"/>
    </row>
    <row r="7" spans="1:15" ht="17.25" customHeight="1">
      <c r="B7" s="28" t="s">
        <v>76</v>
      </c>
      <c r="C7" s="28" t="str">
        <f>SEC_Processes!E10</f>
        <v>Existing Photovoltaic</v>
      </c>
      <c r="D7" s="28" t="s">
        <v>34</v>
      </c>
      <c r="E7" s="28" t="s">
        <v>23</v>
      </c>
      <c r="F7" s="28">
        <v>1</v>
      </c>
      <c r="G7" s="28">
        <v>8760</v>
      </c>
      <c r="H7" s="55">
        <v>14.61</v>
      </c>
      <c r="I7" s="56">
        <v>0</v>
      </c>
      <c r="J7" s="67" t="s">
        <v>156</v>
      </c>
      <c r="K7" s="55"/>
      <c r="L7" s="56">
        <v>13</v>
      </c>
    </row>
    <row r="8" spans="1:15" ht="15" customHeight="1">
      <c r="B8" s="29" t="s">
        <v>78</v>
      </c>
      <c r="C8" s="29" t="str">
        <f>SEC_Processes!E11</f>
        <v>Existing Onshore Wind Turbines</v>
      </c>
      <c r="D8" s="29" t="s">
        <v>36</v>
      </c>
      <c r="E8" s="29" t="s">
        <v>23</v>
      </c>
      <c r="F8" s="29">
        <v>1</v>
      </c>
      <c r="G8" s="29">
        <v>8760</v>
      </c>
      <c r="H8" s="29">
        <v>9.58</v>
      </c>
      <c r="I8" s="57">
        <v>0</v>
      </c>
      <c r="J8" s="29">
        <v>10.3</v>
      </c>
      <c r="K8" s="29"/>
      <c r="L8" s="57">
        <v>41</v>
      </c>
      <c r="M8" s="6"/>
    </row>
    <row r="9" spans="1:15">
      <c r="B9" s="28"/>
      <c r="C9" s="28"/>
      <c r="D9" s="28"/>
      <c r="E9" s="28"/>
      <c r="F9" s="28"/>
      <c r="G9" s="28"/>
      <c r="H9" s="55"/>
      <c r="I9" s="56"/>
      <c r="J9" s="28"/>
      <c r="K9" s="55"/>
      <c r="L9" s="56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 t="s">
        <v>155</v>
      </c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K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tabSelected="1" zoomScaleNormal="100" workbookViewId="0">
      <selection activeCell="C12" sqref="C12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20.28515625" bestFit="1" customWidth="1"/>
    <col min="5" max="5" width="16.7109375" bestFit="1" customWidth="1"/>
    <col min="6" max="7" width="13.28515625" customWidth="1"/>
    <col min="8" max="8" width="8.5703125" bestFit="1" customWidth="1"/>
    <col min="9" max="9" width="8.5703125" hidden="1" customWidth="1"/>
    <col min="10" max="10" width="7.7109375" hidden="1" customWidth="1"/>
    <col min="11" max="11" width="7.7109375" customWidth="1"/>
    <col min="12" max="12" width="15.28515625" customWidth="1"/>
    <col min="13" max="13" width="15.7109375" customWidth="1"/>
    <col min="14" max="14" width="16.7109375" customWidth="1"/>
    <col min="15" max="15" width="12.5703125" customWidth="1"/>
    <col min="16" max="16" width="14.42578125" customWidth="1"/>
    <col min="17" max="17" width="13.85546875" customWidth="1"/>
    <col min="18" max="19" width="15" customWidth="1"/>
    <col min="20" max="20" width="14" bestFit="1" customWidth="1"/>
    <col min="21" max="21" width="14.140625" bestFit="1" customWidth="1"/>
    <col min="22" max="22" width="14" bestFit="1" customWidth="1"/>
    <col min="23" max="23" width="12.42578125" bestFit="1" customWidth="1"/>
  </cols>
  <sheetData>
    <row r="1" spans="2:26">
      <c r="F1" s="27">
        <v>2023</v>
      </c>
    </row>
    <row r="2" spans="2:26" ht="16.5" customHeight="1">
      <c r="B2" s="34" t="s">
        <v>89</v>
      </c>
      <c r="C2" s="25"/>
      <c r="E2" s="5"/>
      <c r="F2" s="8"/>
      <c r="G2" s="1"/>
      <c r="H2" s="1"/>
      <c r="I2" s="1"/>
      <c r="J2" s="1"/>
      <c r="K2" s="1"/>
      <c r="L2" s="1"/>
      <c r="M2" s="9"/>
      <c r="N2" s="9"/>
      <c r="O2" s="11"/>
      <c r="Q2" s="6"/>
      <c r="R2" s="7"/>
    </row>
    <row r="3" spans="2:26">
      <c r="B3" s="10"/>
      <c r="C3" s="4"/>
      <c r="E3" s="5"/>
      <c r="F3" s="8"/>
      <c r="G3" s="8"/>
      <c r="H3" s="8"/>
      <c r="I3" s="8"/>
      <c r="J3" s="8"/>
      <c r="K3" s="8"/>
      <c r="L3" s="8"/>
      <c r="M3" s="9"/>
      <c r="N3" s="9"/>
      <c r="O3" s="11"/>
      <c r="Q3" s="6"/>
      <c r="R3" s="7"/>
    </row>
    <row r="4" spans="2:26" ht="15.75" customHeight="1">
      <c r="E4" s="15" t="s">
        <v>90</v>
      </c>
      <c r="F4" s="13"/>
      <c r="G4" s="13"/>
      <c r="H4" s="13"/>
      <c r="I4" s="13"/>
      <c r="J4" s="13"/>
      <c r="K4" s="13"/>
      <c r="L4" s="13"/>
      <c r="M4" s="16"/>
      <c r="N4" s="16"/>
      <c r="O4" s="14"/>
      <c r="Q4" s="6"/>
      <c r="R4" s="14"/>
    </row>
    <row r="5" spans="2:26" s="3" customFormat="1" ht="25.5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97</v>
      </c>
      <c r="J5" s="38" t="s">
        <v>98</v>
      </c>
      <c r="K5" s="38" t="s">
        <v>97</v>
      </c>
      <c r="L5" s="38" t="s">
        <v>98</v>
      </c>
      <c r="M5" s="37" t="s">
        <v>99</v>
      </c>
      <c r="N5" s="37" t="s">
        <v>100</v>
      </c>
      <c r="O5" s="37" t="s">
        <v>101</v>
      </c>
      <c r="P5"/>
      <c r="Q5" s="6"/>
      <c r="W5"/>
      <c r="X5"/>
    </row>
    <row r="6" spans="2:26" ht="53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71" t="s">
        <v>107</v>
      </c>
      <c r="I6" s="71"/>
      <c r="J6" s="71"/>
      <c r="K6" s="71"/>
      <c r="L6" s="71"/>
      <c r="M6" s="52" t="s">
        <v>108</v>
      </c>
      <c r="N6" s="52" t="s">
        <v>109</v>
      </c>
      <c r="O6" s="52" t="s">
        <v>110</v>
      </c>
      <c r="Q6" s="6"/>
      <c r="Y6" s="24"/>
      <c r="Z6" s="2"/>
    </row>
    <row r="7" spans="2:26">
      <c r="B7" s="28" t="s">
        <v>73</v>
      </c>
      <c r="C7" s="28" t="s">
        <v>74</v>
      </c>
      <c r="D7" s="28" t="s">
        <v>32</v>
      </c>
      <c r="E7" s="28" t="s">
        <v>18</v>
      </c>
      <c r="F7" s="28">
        <v>0.56000000000000005</v>
      </c>
      <c r="G7" s="28">
        <v>8760</v>
      </c>
      <c r="H7" s="55">
        <v>5.16</v>
      </c>
      <c r="I7" s="55">
        <v>5.34</v>
      </c>
      <c r="J7" s="55">
        <v>5.33</v>
      </c>
      <c r="K7" s="55">
        <v>5.34</v>
      </c>
      <c r="L7" s="55">
        <v>5.33</v>
      </c>
      <c r="M7" s="54">
        <v>1</v>
      </c>
      <c r="N7" s="54">
        <v>24</v>
      </c>
      <c r="O7" s="59">
        <v>2.3999999999999998E-3</v>
      </c>
      <c r="Q7" s="6"/>
      <c r="R7">
        <f>O7*3.6/1000</f>
        <v>8.6400000000000003E-6</v>
      </c>
    </row>
    <row r="8" spans="2:26">
      <c r="B8" s="29" t="str">
        <f>SEC_Processes!D8</f>
        <v>ELE_EX_HC</v>
      </c>
      <c r="C8" s="29" t="str">
        <f>SEC_Processes!E8</f>
        <v>Existing Hard Coal Power Plants</v>
      </c>
      <c r="D8" s="29" t="str">
        <f>SEC_Comm!C20</f>
        <v>HARD_COAL</v>
      </c>
      <c r="E8" s="28" t="s">
        <v>18</v>
      </c>
      <c r="F8" s="29">
        <v>0.44</v>
      </c>
      <c r="G8" s="28">
        <v>8760</v>
      </c>
      <c r="H8" s="29">
        <v>18.829999999999998</v>
      </c>
      <c r="I8" s="29">
        <v>18.54</v>
      </c>
      <c r="J8" s="29">
        <v>8.19</v>
      </c>
      <c r="K8" s="29">
        <v>18.54</v>
      </c>
      <c r="L8" s="29">
        <v>8.19</v>
      </c>
      <c r="M8" s="54">
        <v>1</v>
      </c>
      <c r="N8" s="29">
        <v>59</v>
      </c>
      <c r="O8" s="29">
        <v>4.3E-3</v>
      </c>
      <c r="Q8" s="6"/>
    </row>
    <row r="9" spans="2:26">
      <c r="B9" s="29" t="str">
        <f>SEC_Processes!D9</f>
        <v>ELE_EX_LIG</v>
      </c>
      <c r="C9" s="29" t="str">
        <f>SEC_Processes!E9</f>
        <v>Existing Lignite Power Plants</v>
      </c>
      <c r="D9" s="29" t="str">
        <f>SEC_Comm!C21</f>
        <v>LIGNITE</v>
      </c>
      <c r="E9" s="28" t="s">
        <v>18</v>
      </c>
      <c r="F9">
        <v>0.46</v>
      </c>
      <c r="G9" s="28">
        <v>8760</v>
      </c>
      <c r="H9">
        <v>7.56</v>
      </c>
      <c r="I9" s="60">
        <v>6.95</v>
      </c>
      <c r="J9">
        <v>6.57</v>
      </c>
      <c r="K9" s="60">
        <v>6.95</v>
      </c>
      <c r="L9">
        <v>6.57</v>
      </c>
      <c r="M9" s="54">
        <v>1</v>
      </c>
      <c r="N9" s="22">
        <v>64</v>
      </c>
      <c r="O9">
        <v>4.5999999999999999E-3</v>
      </c>
      <c r="Q9" s="6"/>
    </row>
    <row r="10" spans="2:26">
      <c r="Q10" s="6"/>
    </row>
    <row r="11" spans="2:26">
      <c r="Q11" s="6"/>
    </row>
    <row r="12" spans="2:26">
      <c r="Q12" s="6"/>
    </row>
    <row r="13" spans="2:26">
      <c r="Q13" s="6"/>
    </row>
    <row r="14" spans="2:26">
      <c r="Q14" s="6"/>
    </row>
    <row r="16" spans="2:26">
      <c r="T16" s="70">
        <v>2025</v>
      </c>
      <c r="U16" s="70"/>
      <c r="V16" s="70"/>
    </row>
    <row r="17" spans="13:28">
      <c r="T17" s="62"/>
      <c r="U17" s="61" t="s">
        <v>153</v>
      </c>
      <c r="V17" s="61" t="s">
        <v>154</v>
      </c>
    </row>
    <row r="18" spans="13:28">
      <c r="M18" s="47">
        <v>2023</v>
      </c>
      <c r="N18" s="69"/>
      <c r="T18" s="63" t="s">
        <v>117</v>
      </c>
      <c r="U18" s="64">
        <v>5341.06</v>
      </c>
      <c r="V18" s="65">
        <f>U18/1000</f>
        <v>5.3410600000000006</v>
      </c>
      <c r="Z18" s="55">
        <v>5.16</v>
      </c>
      <c r="AA18" s="55">
        <v>5.34</v>
      </c>
      <c r="AB18" s="55">
        <v>5.33</v>
      </c>
    </row>
    <row r="19" spans="13:28" ht="25.5">
      <c r="M19" s="47" t="s">
        <v>111</v>
      </c>
      <c r="N19" s="69"/>
      <c r="T19" s="63" t="s">
        <v>118</v>
      </c>
      <c r="U19" s="64">
        <v>18543.87</v>
      </c>
      <c r="V19" s="65">
        <f t="shared" ref="V19:V20" si="0">U19/1000</f>
        <v>18.543869999999998</v>
      </c>
      <c r="Z19" s="29">
        <v>18.829999999999998</v>
      </c>
      <c r="AA19" s="29">
        <v>18.54</v>
      </c>
      <c r="AB19" s="29">
        <v>8.19</v>
      </c>
    </row>
    <row r="20" spans="13:28" ht="25.5">
      <c r="M20" s="49" t="s">
        <v>112</v>
      </c>
      <c r="N20" s="50">
        <v>415</v>
      </c>
      <c r="O20" s="48"/>
      <c r="T20" s="66" t="s">
        <v>115</v>
      </c>
      <c r="U20" s="64">
        <v>6951</v>
      </c>
      <c r="V20" s="65">
        <f t="shared" si="0"/>
        <v>6.9509999999999996</v>
      </c>
      <c r="Z20">
        <v>7.56</v>
      </c>
      <c r="AA20" s="60">
        <v>6.95</v>
      </c>
      <c r="AB20">
        <v>6.57</v>
      </c>
    </row>
    <row r="21" spans="13:28">
      <c r="M21" s="49" t="s">
        <v>113</v>
      </c>
      <c r="N21" s="50" t="s">
        <v>114</v>
      </c>
      <c r="O21" s="48"/>
      <c r="T21" s="63" t="s">
        <v>132</v>
      </c>
      <c r="U21" s="64" t="s">
        <v>114</v>
      </c>
      <c r="V21" s="65">
        <v>0</v>
      </c>
    </row>
    <row r="22" spans="13:28" ht="22.5">
      <c r="M22" s="49" t="s">
        <v>115</v>
      </c>
      <c r="N22" s="50">
        <v>0</v>
      </c>
      <c r="O22" s="48"/>
      <c r="T22" s="63" t="s">
        <v>133</v>
      </c>
      <c r="U22" s="64">
        <v>10299.32</v>
      </c>
      <c r="V22" s="65">
        <f>U22/1000</f>
        <v>10.29932</v>
      </c>
    </row>
    <row r="23" spans="13:28" ht="22.5">
      <c r="M23" s="49" t="s">
        <v>116</v>
      </c>
      <c r="N23" s="50">
        <v>0</v>
      </c>
      <c r="O23" s="48"/>
      <c r="T23" s="63" t="s">
        <v>130</v>
      </c>
      <c r="U23" s="64">
        <v>17815.73</v>
      </c>
      <c r="V23" s="65">
        <f>U23/1000</f>
        <v>17.815729999999999</v>
      </c>
    </row>
    <row r="24" spans="13:28">
      <c r="M24" s="49" t="s">
        <v>117</v>
      </c>
      <c r="N24" s="50">
        <v>18351</v>
      </c>
      <c r="O24" s="48"/>
    </row>
    <row r="25" spans="13:28">
      <c r="M25" s="49" t="s">
        <v>118</v>
      </c>
      <c r="N25" s="50">
        <v>4006</v>
      </c>
      <c r="O25" s="48"/>
    </row>
    <row r="26" spans="13:28">
      <c r="M26" s="49" t="s">
        <v>119</v>
      </c>
      <c r="N26" s="50">
        <v>0</v>
      </c>
      <c r="O26" s="48"/>
    </row>
    <row r="27" spans="13:28">
      <c r="M27" s="49" t="s">
        <v>120</v>
      </c>
      <c r="N27" s="50">
        <v>0</v>
      </c>
      <c r="O27" s="48"/>
    </row>
    <row r="28" spans="13:28">
      <c r="M28" s="49" t="s">
        <v>121</v>
      </c>
      <c r="N28" s="50">
        <v>0</v>
      </c>
      <c r="O28" s="48"/>
    </row>
    <row r="29" spans="13:28">
      <c r="M29" s="49" t="s">
        <v>122</v>
      </c>
      <c r="N29" s="50">
        <v>0</v>
      </c>
      <c r="O29" s="48"/>
    </row>
    <row r="30" spans="13:28" ht="22.5">
      <c r="M30" s="49" t="s">
        <v>123</v>
      </c>
      <c r="N30" s="50">
        <v>0</v>
      </c>
      <c r="O30" s="48"/>
    </row>
    <row r="31" spans="13:28" ht="22.5">
      <c r="M31" s="49" t="s">
        <v>124</v>
      </c>
      <c r="N31" s="50">
        <v>37</v>
      </c>
      <c r="O31" s="48"/>
    </row>
    <row r="32" spans="13:28" ht="22.5">
      <c r="M32" s="49" t="s">
        <v>125</v>
      </c>
      <c r="N32" s="50">
        <v>0</v>
      </c>
      <c r="O32" s="48"/>
    </row>
    <row r="33" spans="13:15">
      <c r="M33" s="49" t="s">
        <v>126</v>
      </c>
      <c r="N33" s="50">
        <v>0</v>
      </c>
      <c r="O33" s="48"/>
    </row>
    <row r="34" spans="13:15">
      <c r="M34" s="49" t="s">
        <v>127</v>
      </c>
      <c r="N34" s="50">
        <v>486</v>
      </c>
      <c r="O34" s="48"/>
    </row>
    <row r="35" spans="13:15">
      <c r="M35" s="49" t="s">
        <v>128</v>
      </c>
      <c r="N35" s="50">
        <v>1</v>
      </c>
      <c r="O35" s="48"/>
    </row>
    <row r="36" spans="13:15">
      <c r="M36" s="49" t="s">
        <v>129</v>
      </c>
      <c r="N36" s="50">
        <v>0</v>
      </c>
      <c r="O36" s="48"/>
    </row>
    <row r="37" spans="13:15">
      <c r="M37" s="49" t="s">
        <v>130</v>
      </c>
      <c r="N37" s="50">
        <v>22590</v>
      </c>
      <c r="O37" s="48"/>
    </row>
    <row r="38" spans="13:15">
      <c r="M38" s="49" t="s">
        <v>131</v>
      </c>
      <c r="N38" s="50">
        <v>786</v>
      </c>
      <c r="O38" s="48"/>
    </row>
    <row r="39" spans="13:15">
      <c r="M39" s="49" t="s">
        <v>132</v>
      </c>
      <c r="N39" s="50">
        <v>3220</v>
      </c>
      <c r="O39" s="48"/>
    </row>
    <row r="40" spans="13:15">
      <c r="M40" s="49" t="s">
        <v>133</v>
      </c>
      <c r="N40" s="50">
        <v>6190</v>
      </c>
      <c r="O40" s="48"/>
    </row>
    <row r="41" spans="13:15">
      <c r="M41" s="48"/>
      <c r="N41" s="48"/>
    </row>
    <row r="42" spans="13:15">
      <c r="M42" s="51"/>
      <c r="N42" s="46"/>
      <c r="O42" s="48"/>
    </row>
    <row r="43" spans="13:15" ht="14.25">
      <c r="M43" s="42"/>
      <c r="N43" s="43"/>
      <c r="O43" s="44"/>
    </row>
    <row r="44" spans="13:15" ht="14.25">
      <c r="M44" s="44"/>
      <c r="N44" s="44"/>
      <c r="O44" s="41"/>
    </row>
    <row r="45" spans="13:15">
      <c r="M45" s="45"/>
      <c r="N45" s="46"/>
      <c r="O45" s="41"/>
    </row>
    <row r="47" spans="13:15">
      <c r="M47" s="2" t="s">
        <v>134</v>
      </c>
      <c r="N47">
        <f>N38+N24+N25+N34+N20</f>
        <v>24044</v>
      </c>
    </row>
    <row r="48" spans="13:15">
      <c r="M48" s="2" t="s">
        <v>135</v>
      </c>
      <c r="N48">
        <f>N37</f>
        <v>22590</v>
      </c>
    </row>
    <row r="49" spans="13:14">
      <c r="M49" s="2" t="s">
        <v>136</v>
      </c>
      <c r="N49">
        <f>N40</f>
        <v>6190</v>
      </c>
    </row>
    <row r="50" spans="13:14">
      <c r="M50" s="2" t="s">
        <v>137</v>
      </c>
      <c r="N50">
        <f>N39</f>
        <v>3220</v>
      </c>
    </row>
  </sheetData>
  <mergeCells count="3">
    <mergeCell ref="N18:N19"/>
    <mergeCell ref="T16:V16"/>
    <mergeCell ref="H6:L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zoomScale="115" zoomScaleNormal="115" workbookViewId="0">
      <selection activeCell="E42" sqref="E42"/>
    </sheetView>
  </sheetViews>
  <sheetFormatPr defaultColWidth="8.7109375" defaultRowHeight="12.75"/>
  <cols>
    <col min="1" max="1" width="2.7109375" customWidth="1"/>
    <col min="2" max="2" width="30" customWidth="1"/>
    <col min="3" max="3" width="22.140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142</v>
      </c>
      <c r="C2" s="17"/>
      <c r="E2" s="15"/>
    </row>
    <row r="3" spans="2:13">
      <c r="C3" s="4"/>
      <c r="E3" s="5"/>
    </row>
    <row r="4" spans="2:13" ht="15.75" customHeight="1">
      <c r="B4" s="15" t="s">
        <v>90</v>
      </c>
      <c r="F4" s="13"/>
    </row>
    <row r="5" spans="2:13" ht="15.75" customHeight="1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I5" s="21"/>
    </row>
    <row r="6" spans="2:13" ht="32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</row>
    <row r="7" spans="2:13" ht="15.75" customHeight="1">
      <c r="B7" s="28" t="s">
        <v>82</v>
      </c>
      <c r="C7" s="28" t="s">
        <v>83</v>
      </c>
      <c r="D7" s="28" t="s">
        <v>18</v>
      </c>
      <c r="E7" s="28" t="s">
        <v>28</v>
      </c>
      <c r="F7" s="28">
        <v>0.95</v>
      </c>
      <c r="G7" s="28"/>
      <c r="H7" s="55"/>
      <c r="I7" s="56"/>
      <c r="J7" s="56"/>
      <c r="K7" s="55"/>
    </row>
    <row r="8" spans="2:13" ht="15.75" customHeight="1">
      <c r="B8" s="29" t="s">
        <v>85</v>
      </c>
      <c r="C8" s="29" t="s">
        <v>86</v>
      </c>
      <c r="D8" s="29" t="s">
        <v>23</v>
      </c>
      <c r="E8" s="29" t="s">
        <v>30</v>
      </c>
      <c r="F8" s="29">
        <v>0.95</v>
      </c>
      <c r="G8" s="29"/>
      <c r="H8" s="29"/>
      <c r="I8" s="57"/>
      <c r="J8" s="57"/>
      <c r="K8" s="29"/>
      <c r="L8" s="56"/>
      <c r="M8" s="55"/>
    </row>
    <row r="9" spans="2:13">
      <c r="B9" s="28" t="str">
        <f>SEC_Processes!D15</f>
        <v>SUM_IND_ELC_RES</v>
      </c>
      <c r="C9" s="28"/>
      <c r="D9" s="28" t="str">
        <f>SEC_Comm!C9</f>
        <v>ELC_IND_RES</v>
      </c>
      <c r="E9" s="28"/>
      <c r="F9" s="28">
        <v>1</v>
      </c>
    </row>
    <row r="10" spans="2:13">
      <c r="B10" s="29"/>
      <c r="C10" s="29"/>
      <c r="D10" s="29" t="str">
        <f>SEC_Comm!C12</f>
        <v>ELC_GRID_RES</v>
      </c>
      <c r="E10" s="29"/>
      <c r="F10" s="29"/>
    </row>
    <row r="11" spans="2:13">
      <c r="B11" s="28"/>
      <c r="C11" s="28"/>
      <c r="D11" s="28"/>
      <c r="E11" s="28" t="str">
        <f>SEC_Comm!C10</f>
        <v>ELC_IND_RES_SUM</v>
      </c>
      <c r="F11" s="2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Z30"/>
  <sheetViews>
    <sheetView topLeftCell="B1" workbookViewId="0">
      <selection activeCell="H14" sqref="H14"/>
    </sheetView>
  </sheetViews>
  <sheetFormatPr defaultRowHeight="12.75"/>
  <cols>
    <col min="3" max="3" width="26.140625" customWidth="1"/>
    <col min="4" max="4" width="20.42578125" customWidth="1"/>
    <col min="5" max="5" width="10.5703125" bestFit="1" customWidth="1"/>
    <col min="6" max="6" width="12.28515625" bestFit="1" customWidth="1"/>
    <col min="7" max="7" width="8.28515625" bestFit="1" customWidth="1"/>
    <col min="22" max="22" width="11.7109375" bestFit="1" customWidth="1"/>
  </cols>
  <sheetData>
    <row r="5" spans="3:15">
      <c r="D5" s="15" t="s">
        <v>143</v>
      </c>
    </row>
    <row r="6" spans="3:15">
      <c r="C6" s="58" t="s">
        <v>57</v>
      </c>
      <c r="D6" s="58" t="s">
        <v>3</v>
      </c>
      <c r="E6" s="58" t="s">
        <v>32</v>
      </c>
      <c r="F6" s="58" t="s">
        <v>145</v>
      </c>
      <c r="G6" s="58" t="s">
        <v>147</v>
      </c>
    </row>
    <row r="7" spans="3:15">
      <c r="C7" s="52" t="s">
        <v>102</v>
      </c>
      <c r="D7" s="52" t="s">
        <v>11</v>
      </c>
      <c r="E7" s="68" t="s">
        <v>144</v>
      </c>
      <c r="F7" s="68"/>
      <c r="G7" s="68"/>
    </row>
    <row r="8" spans="3:15">
      <c r="C8" s="28" t="s">
        <v>73</v>
      </c>
      <c r="D8" s="28" t="s">
        <v>41</v>
      </c>
      <c r="E8" s="28">
        <v>0.20200000000000001</v>
      </c>
    </row>
    <row r="9" spans="3:15">
      <c r="C9" t="s">
        <v>151</v>
      </c>
      <c r="D9" t="s">
        <v>41</v>
      </c>
      <c r="F9">
        <v>0.33800000000000002</v>
      </c>
    </row>
    <row r="10" spans="3:15">
      <c r="C10" t="s">
        <v>152</v>
      </c>
      <c r="D10" t="s">
        <v>41</v>
      </c>
      <c r="G10">
        <v>0.39600000000000002</v>
      </c>
    </row>
    <row r="16" spans="3:15">
      <c r="O16" s="2" t="s">
        <v>157</v>
      </c>
    </row>
    <row r="29" spans="22:26">
      <c r="V29" t="str">
        <f>PP!B8</f>
        <v>ELE_EX_HC</v>
      </c>
      <c r="W29" t="str">
        <f>D8</f>
        <v>CO2</v>
      </c>
      <c r="Y29">
        <v>0.33800000000000002</v>
      </c>
    </row>
    <row r="30" spans="22:26">
      <c r="V30" t="str">
        <f>PP!B9</f>
        <v>ELE_EX_LIG</v>
      </c>
      <c r="W30" t="str">
        <f>W29</f>
        <v>CO2</v>
      </c>
      <c r="Z30">
        <v>0.39600000000000002</v>
      </c>
    </row>
  </sheetData>
  <phoneticPr fontId="5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408961-FD84-478C-9DAA-0E0CA9DB4B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RES</vt:lpstr>
      <vt:lpstr>PP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2026-06-02T07:50:21Z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