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GPC\Documents\inverted-pendulum\results\final\"/>
    </mc:Choice>
  </mc:AlternateContent>
  <xr:revisionPtr revIDLastSave="0" documentId="13_ncr:1_{99C75CC8-DF48-4600-9B5F-47C6C465BE77}" xr6:coauthVersionLast="47" xr6:coauthVersionMax="47" xr10:uidLastSave="{00000000-0000-0000-0000-000000000000}"/>
  <bookViews>
    <workbookView xWindow="-120" yWindow="-120" windowWidth="29040" windowHeight="15840" xr2:uid="{2D37EE88-7CE5-453F-8A1E-8027593ADD57}"/>
  </bookViews>
  <sheets>
    <sheet name="ssm_performance" sheetId="3" r:id="rId1"/>
    <sheet name="ssm_summary" sheetId="7" r:id="rId2"/>
    <sheet name="msm_performance" sheetId="4" r:id="rId3"/>
    <sheet name="msm_summar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8" l="1"/>
  <c r="C19" i="8"/>
  <c r="D19" i="8"/>
  <c r="E19" i="8"/>
  <c r="F19" i="8"/>
  <c r="G19" i="8"/>
  <c r="B13" i="8"/>
  <c r="C13" i="8"/>
  <c r="D13" i="8"/>
  <c r="E13" i="8"/>
  <c r="F13" i="8"/>
  <c r="G13" i="8"/>
  <c r="B14" i="8"/>
  <c r="C14" i="8"/>
  <c r="D14" i="8"/>
  <c r="E14" i="8"/>
  <c r="F14" i="8"/>
  <c r="G14" i="8"/>
  <c r="B20" i="8"/>
  <c r="C20" i="8"/>
  <c r="D20" i="8"/>
  <c r="E20" i="8"/>
  <c r="F20" i="8"/>
  <c r="G20" i="8"/>
  <c r="B17" i="8"/>
  <c r="C17" i="8"/>
  <c r="D17" i="8"/>
  <c r="E17" i="8"/>
  <c r="F17" i="8"/>
  <c r="G17" i="8"/>
  <c r="B15" i="8"/>
  <c r="C15" i="8"/>
  <c r="D15" i="8"/>
  <c r="E15" i="8"/>
  <c r="F15" i="8"/>
  <c r="G15" i="8"/>
  <c r="B16" i="8"/>
  <c r="C16" i="8"/>
  <c r="D16" i="8"/>
  <c r="E16" i="8"/>
  <c r="F16" i="8"/>
  <c r="G16" i="8"/>
  <c r="C18" i="8"/>
  <c r="D18" i="8"/>
  <c r="E18" i="8"/>
  <c r="F18" i="8"/>
  <c r="G18" i="8"/>
  <c r="B18" i="8"/>
  <c r="C4" i="8" a="1"/>
  <c r="C4" i="8" s="1"/>
  <c r="D4" i="8" a="1"/>
  <c r="D4" i="8" s="1"/>
  <c r="E4" i="8" a="1"/>
  <c r="E4" i="8" s="1"/>
  <c r="F4" i="8" a="1"/>
  <c r="F4" i="8"/>
  <c r="G4" i="8" a="1"/>
  <c r="G4" i="8" s="1"/>
  <c r="H4" i="8" a="1"/>
  <c r="H4" i="8" s="1"/>
  <c r="C5" i="8" a="1"/>
  <c r="C5" i="8" s="1"/>
  <c r="D5" i="8" a="1"/>
  <c r="D5" i="8"/>
  <c r="E5" i="8" a="1"/>
  <c r="E5" i="8" s="1"/>
  <c r="F5" i="8" a="1"/>
  <c r="F5" i="8" s="1"/>
  <c r="G5" i="8" a="1"/>
  <c r="G5" i="8" s="1"/>
  <c r="H5" i="8" a="1"/>
  <c r="H5" i="8"/>
  <c r="C6" i="8" a="1"/>
  <c r="C6" i="8" s="1"/>
  <c r="D6" i="8" a="1"/>
  <c r="D6" i="8" s="1"/>
  <c r="E6" i="8" a="1"/>
  <c r="E6" i="8" s="1"/>
  <c r="F6" i="8" a="1"/>
  <c r="F6" i="8"/>
  <c r="G6" i="8" a="1"/>
  <c r="G6" i="8" s="1"/>
  <c r="H6" i="8" a="1"/>
  <c r="H6" i="8" s="1"/>
  <c r="C7" i="8" a="1"/>
  <c r="C7" i="8" s="1"/>
  <c r="D7" i="8" a="1"/>
  <c r="D7" i="8"/>
  <c r="E7" i="8" a="1"/>
  <c r="E7" i="8" s="1"/>
  <c r="F7" i="8" a="1"/>
  <c r="F7" i="8" s="1"/>
  <c r="G7" i="8" a="1"/>
  <c r="G7" i="8" s="1"/>
  <c r="H7" i="8" a="1"/>
  <c r="H7" i="8"/>
  <c r="C8" i="8" a="1"/>
  <c r="C8" i="8" s="1"/>
  <c r="D8" i="8" a="1"/>
  <c r="D8" i="8" s="1"/>
  <c r="E8" i="8" a="1"/>
  <c r="E8" i="8" s="1"/>
  <c r="F8" i="8" a="1"/>
  <c r="F8" i="8"/>
  <c r="G8" i="8" a="1"/>
  <c r="G8" i="8" s="1"/>
  <c r="H8" i="8" a="1"/>
  <c r="H8" i="8" s="1"/>
  <c r="B4" i="8"/>
  <c r="B5" i="8"/>
  <c r="B6" i="8"/>
  <c r="B7" i="8"/>
  <c r="B8" i="8"/>
  <c r="B9" i="8"/>
  <c r="E9" i="8" s="1" a="1"/>
  <c r="E9" i="8" s="1"/>
  <c r="B10" i="8"/>
  <c r="F10" i="8" s="1" a="1"/>
  <c r="F10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C3" i="8" a="1"/>
  <c r="C3" i="8" s="1"/>
  <c r="B3" i="8"/>
  <c r="B15" i="7"/>
  <c r="C15" i="7"/>
  <c r="D15" i="7"/>
  <c r="E15" i="7"/>
  <c r="F15" i="7"/>
  <c r="G15" i="7"/>
  <c r="B20" i="7"/>
  <c r="C20" i="7"/>
  <c r="D20" i="7"/>
  <c r="E20" i="7"/>
  <c r="F20" i="7"/>
  <c r="G20" i="7"/>
  <c r="B16" i="7"/>
  <c r="C16" i="7"/>
  <c r="D16" i="7"/>
  <c r="E16" i="7"/>
  <c r="F16" i="7"/>
  <c r="G16" i="7"/>
  <c r="B18" i="7"/>
  <c r="C18" i="7"/>
  <c r="D18" i="7"/>
  <c r="E18" i="7"/>
  <c r="F18" i="7"/>
  <c r="G18" i="7"/>
  <c r="B17" i="7"/>
  <c r="C17" i="7"/>
  <c r="D17" i="7"/>
  <c r="E17" i="7"/>
  <c r="F17" i="7"/>
  <c r="G17" i="7"/>
  <c r="B13" i="7"/>
  <c r="C13" i="7"/>
  <c r="D13" i="7"/>
  <c r="E13" i="7"/>
  <c r="F13" i="7"/>
  <c r="G13" i="7"/>
  <c r="B14" i="7"/>
  <c r="C14" i="7"/>
  <c r="D14" i="7"/>
  <c r="E14" i="7"/>
  <c r="F14" i="7"/>
  <c r="G14" i="7"/>
  <c r="C19" i="7"/>
  <c r="D19" i="7"/>
  <c r="E19" i="7"/>
  <c r="F19" i="7"/>
  <c r="G19" i="7"/>
  <c r="B19" i="7"/>
  <c r="B4" i="7"/>
  <c r="B5" i="7"/>
  <c r="B6" i="7"/>
  <c r="B7" i="7"/>
  <c r="B8" i="7"/>
  <c r="B9" i="7"/>
  <c r="B10" i="7"/>
  <c r="C10" i="7" s="1" a="1"/>
  <c r="C10" i="7" s="1"/>
  <c r="C5" i="7" a="1"/>
  <c r="C5" i="7" s="1"/>
  <c r="D5" i="7" a="1"/>
  <c r="D5" i="7" s="1"/>
  <c r="E5" i="7" a="1"/>
  <c r="E5" i="7" s="1"/>
  <c r="F5" i="7" a="1"/>
  <c r="F5" i="7" s="1"/>
  <c r="G5" i="7" a="1"/>
  <c r="G5" i="7" s="1"/>
  <c r="H5" i="7" a="1"/>
  <c r="H5" i="7"/>
  <c r="C6" i="7" a="1"/>
  <c r="C6" i="7" s="1"/>
  <c r="D6" i="7" a="1"/>
  <c r="D6" i="7" s="1"/>
  <c r="E6" i="7" a="1"/>
  <c r="E6" i="7" s="1"/>
  <c r="F6" i="7" a="1"/>
  <c r="F6" i="7" s="1"/>
  <c r="G6" i="7" a="1"/>
  <c r="G6" i="7" s="1"/>
  <c r="H6" i="7" a="1"/>
  <c r="H6" i="7" s="1"/>
  <c r="C7" i="7" a="1"/>
  <c r="C7" i="7" s="1"/>
  <c r="D7" i="7" a="1"/>
  <c r="D7" i="7" s="1"/>
  <c r="E7" i="7" a="1"/>
  <c r="E7" i="7" s="1"/>
  <c r="F7" i="7" a="1"/>
  <c r="F7" i="7" s="1"/>
  <c r="G7" i="7" a="1"/>
  <c r="G7" i="7" s="1"/>
  <c r="H7" i="7" a="1"/>
  <c r="H7" i="7" s="1"/>
  <c r="C8" i="7" a="1"/>
  <c r="C8" i="7" s="1"/>
  <c r="D8" i="7" a="1"/>
  <c r="D8" i="7" s="1"/>
  <c r="E8" i="7" a="1"/>
  <c r="E8" i="7" s="1"/>
  <c r="F8" i="7" a="1"/>
  <c r="F8" i="7" s="1"/>
  <c r="G8" i="7" a="1"/>
  <c r="G8" i="7" s="1"/>
  <c r="H8" i="7" a="1"/>
  <c r="H8" i="7" s="1"/>
  <c r="C9" i="7" a="1"/>
  <c r="C9" i="7" s="1"/>
  <c r="D9" i="7" a="1"/>
  <c r="D9" i="7"/>
  <c r="E9" i="7" a="1"/>
  <c r="E9" i="7" s="1"/>
  <c r="F9" i="7" a="1"/>
  <c r="F9" i="7" s="1"/>
  <c r="G9" i="7" a="1"/>
  <c r="G9" i="7" s="1"/>
  <c r="H9" i="7" a="1"/>
  <c r="H9" i="7" s="1"/>
  <c r="E10" i="7" a="1"/>
  <c r="E10" i="7" s="1"/>
  <c r="F10" i="7" a="1"/>
  <c r="F10" i="7" s="1"/>
  <c r="G10" i="7" a="1"/>
  <c r="G10" i="7" s="1"/>
  <c r="H10" i="7" a="1"/>
  <c r="H10" i="7" s="1"/>
  <c r="D3" i="7" a="1"/>
  <c r="D3" i="7" s="1"/>
  <c r="E3" i="7" a="1"/>
  <c r="E3" i="7" s="1"/>
  <c r="F3" i="7" a="1"/>
  <c r="F3" i="7" s="1"/>
  <c r="G3" i="7" a="1"/>
  <c r="G3" i="7" s="1"/>
  <c r="H3" i="7" a="1"/>
  <c r="H3" i="7" s="1"/>
  <c r="C3" i="7" a="1"/>
  <c r="C3" i="7" s="1"/>
  <c r="B3" i="7"/>
  <c r="E10" i="8" l="1" a="1"/>
  <c r="E10" i="8" s="1"/>
  <c r="D10" i="8" a="1"/>
  <c r="D10" i="8" s="1"/>
  <c r="C10" i="8" a="1"/>
  <c r="C10" i="8" s="1"/>
  <c r="H10" i="8" a="1"/>
  <c r="H10" i="8" s="1"/>
  <c r="G10" i="8" a="1"/>
  <c r="G10" i="8" s="1"/>
  <c r="D9" i="8" a="1"/>
  <c r="D9" i="8" s="1"/>
  <c r="C9" i="8" a="1"/>
  <c r="C9" i="8" s="1"/>
  <c r="H9" i="8" a="1"/>
  <c r="H9" i="8" s="1"/>
  <c r="G9" i="8" a="1"/>
  <c r="G9" i="8" s="1"/>
  <c r="F9" i="8" a="1"/>
  <c r="F9" i="8" s="1"/>
  <c r="D10" i="7" a="1"/>
  <c r="D10" i="7" s="1"/>
  <c r="C4" i="7" a="1"/>
  <c r="C4" i="7" s="1"/>
  <c r="G4" i="7" a="1"/>
  <c r="G4" i="7" s="1"/>
  <c r="D4" i="7" a="1"/>
  <c r="D4" i="7" s="1"/>
  <c r="H4" i="7" a="1"/>
  <c r="H4" i="7" s="1"/>
  <c r="E4" i="7" a="1"/>
  <c r="E4" i="7" s="1"/>
  <c r="F4" i="7" a="1"/>
  <c r="F4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<sst xmlns="http://schemas.openxmlformats.org/spreadsheetml/2006/main" count="272" uniqueCount="27">
  <si>
    <t>Name</t>
  </si>
  <si>
    <t>Test #</t>
  </si>
  <si>
    <t>Loss</t>
  </si>
  <si>
    <t>Mean Absolute Error (MAE)</t>
  </si>
  <si>
    <t>Mean Absolute Percentange Error (MAPE) %</t>
  </si>
  <si>
    <t>Dense Untrained</t>
  </si>
  <si>
    <t>Dense Trained</t>
  </si>
  <si>
    <t>Conv Untrained</t>
  </si>
  <si>
    <t>Conv Trained</t>
  </si>
  <si>
    <t>LSTM Untrained</t>
  </si>
  <si>
    <t>LSTM Trained</t>
  </si>
  <si>
    <t>Residual Untrained</t>
  </si>
  <si>
    <t>Residual Trained</t>
  </si>
  <si>
    <t>Feedback Untrained</t>
  </si>
  <si>
    <t>Feedback Trained</t>
  </si>
  <si>
    <t>Val_Loss</t>
  </si>
  <si>
    <t>Val_Mean Absolute Error (MAE)</t>
  </si>
  <si>
    <t>Val_Mean Absolute Percentange Error (MAPE) %</t>
  </si>
  <si>
    <t>val_Loss</t>
  </si>
  <si>
    <t>MAE</t>
  </si>
  <si>
    <t>MAPE</t>
  </si>
  <si>
    <t>VMAE</t>
  </si>
  <si>
    <t>VMAPE</t>
  </si>
  <si>
    <t>Combined results</t>
  </si>
  <si>
    <t>Model</t>
  </si>
  <si>
    <t>Best test run for each untrained model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</si>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</sst>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of SSM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ssm_summary!$B$12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ssm_summary!$A$13:$A$20</c:f>
              <c:strCache>
                <c:ptCount val="8"/>
                <c:pt idx="0">
                  <c:v>Residual Untrained</c:v>
                </c:pt>
                <c:pt idx="1">
                  <c:v>Residual Trained</c:v>
                </c:pt>
                <c:pt idx="2">
                  <c:v>Dense Trained</c:v>
                </c:pt>
                <c:pt idx="3">
                  <c:v>Conv Trained</c:v>
                </c:pt>
                <c:pt idx="4">
                  <c:v>LSTM Trained</c:v>
                </c:pt>
                <c:pt idx="5">
                  <c:v>LSTM Untrained</c:v>
                </c:pt>
                <c:pt idx="6">
                  <c:v>Dense Untrained</c:v>
                </c:pt>
                <c:pt idx="7">
                  <c:v>Conv Untrained</c:v>
                </c:pt>
              </c:strCache>
            </c:strRef>
          </c:cat>
          <c:val>
            <c:numRef>
              <c:f>ssm_summary!$B$13:$B$20</c:f>
              <c:numCache>
                <c:formatCode>General</c:formatCode>
                <c:ptCount val="8"/>
                <c:pt idx="0">
                  <c:v>4.0140565238680717E-2</c:v>
                </c:pt>
                <c:pt idx="1">
                  <c:v>4.4909302544207629E-2</c:v>
                </c:pt>
                <c:pt idx="2">
                  <c:v>5.4622047619583558E-2</c:v>
                </c:pt>
                <c:pt idx="3">
                  <c:v>5.6414940724304495E-2</c:v>
                </c:pt>
                <c:pt idx="4">
                  <c:v>6.6473865445004651E-2</c:v>
                </c:pt>
                <c:pt idx="5">
                  <c:v>4.4659929230132249</c:v>
                </c:pt>
                <c:pt idx="6">
                  <c:v>5.2547572774800599</c:v>
                </c:pt>
                <c:pt idx="7">
                  <c:v>5.2617316782445629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E-4A9E-80DD-29F7940690CD}"/>
            </c:ext>
          </c:extLst>
        </c:ser>
        <c:ser>
          <c:idx val="1"/>
          <c:order val="1"/>
          <c:tx>
            <c:strRef>
              <c:f>ssm_summary!$E$12</c:f>
              <c:strCache>
                <c:ptCount val="1"/>
                <c:pt idx="0">
                  <c:v>Validation 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ssm_summary!$A$13:$A$20</c:f>
              <c:strCache>
                <c:ptCount val="8"/>
                <c:pt idx="0">
                  <c:v>Residual Untrained</c:v>
                </c:pt>
                <c:pt idx="1">
                  <c:v>Residual Trained</c:v>
                </c:pt>
                <c:pt idx="2">
                  <c:v>Dense Trained</c:v>
                </c:pt>
                <c:pt idx="3">
                  <c:v>Conv Trained</c:v>
                </c:pt>
                <c:pt idx="4">
                  <c:v>LSTM Trained</c:v>
                </c:pt>
                <c:pt idx="5">
                  <c:v>LSTM Untrained</c:v>
                </c:pt>
                <c:pt idx="6">
                  <c:v>Dense Untrained</c:v>
                </c:pt>
                <c:pt idx="7">
                  <c:v>Conv Untrained</c:v>
                </c:pt>
              </c:strCache>
            </c:strRef>
          </c:cat>
          <c:val>
            <c:numRef>
              <c:f>ssm_summary!$E$13:$E$20</c:f>
              <c:numCache>
                <c:formatCode>General</c:formatCode>
                <c:ptCount val="8"/>
                <c:pt idx="0">
                  <c:v>3.9855590874231302E-2</c:v>
                </c:pt>
                <c:pt idx="1">
                  <c:v>4.2051248570108495E-2</c:v>
                </c:pt>
                <c:pt idx="2">
                  <c:v>5.3214550425764118E-2</c:v>
                </c:pt>
                <c:pt idx="3">
                  <c:v>5.8908842969685703E-2</c:v>
                </c:pt>
                <c:pt idx="4">
                  <c:v>5.6287595332832896E-2</c:v>
                </c:pt>
                <c:pt idx="5">
                  <c:v>3.713923654215598</c:v>
                </c:pt>
                <c:pt idx="6">
                  <c:v>4.0503289441745949</c:v>
                </c:pt>
                <c:pt idx="7">
                  <c:v>3.2804805527851144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0E-4A9E-80DD-29F7940690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2"/>
        <c:overlap val="-28"/>
        <c:axId val="243736111"/>
        <c:axId val="476438879"/>
      </c:barChart>
      <c:catAx>
        <c:axId val="2437361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38879"/>
        <c:crosses val="autoZero"/>
        <c:auto val="1"/>
        <c:lblAlgn val="ctr"/>
        <c:lblOffset val="100"/>
        <c:noMultiLvlLbl val="0"/>
      </c:catAx>
      <c:valAx>
        <c:axId val="47643887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73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of MSM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msm_summary!$B$12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msm_summary!$A$13:$A$20</c:f>
              <c:strCache>
                <c:ptCount val="8"/>
                <c:pt idx="0">
                  <c:v>Dense Trained</c:v>
                </c:pt>
                <c:pt idx="1">
                  <c:v>Conv Trained</c:v>
                </c:pt>
                <c:pt idx="2">
                  <c:v>Dense Untrained</c:v>
                </c:pt>
                <c:pt idx="3">
                  <c:v>Conv Untrained</c:v>
                </c:pt>
                <c:pt idx="4">
                  <c:v>LSTM Untrained</c:v>
                </c:pt>
                <c:pt idx="5">
                  <c:v>Feedback Untrained</c:v>
                </c:pt>
                <c:pt idx="6">
                  <c:v>Feedback Trained</c:v>
                </c:pt>
                <c:pt idx="7">
                  <c:v>LSTM Trained</c:v>
                </c:pt>
              </c:strCache>
            </c:strRef>
          </c:cat>
          <c:val>
            <c:numRef>
              <c:f>msm_summary!$B$13:$B$20</c:f>
              <c:numCache>
                <c:formatCode>0.00</c:formatCode>
                <c:ptCount val="8"/>
                <c:pt idx="0">
                  <c:v>3.6302606811125977</c:v>
                </c:pt>
                <c:pt idx="1">
                  <c:v>4.1289742191632532</c:v>
                </c:pt>
                <c:pt idx="2">
                  <c:v>4.8916053359494382</c:v>
                </c:pt>
                <c:pt idx="3">
                  <c:v>4.891605354575586</c:v>
                </c:pt>
                <c:pt idx="4">
                  <c:v>4.8916054179052235</c:v>
                </c:pt>
                <c:pt idx="5">
                  <c:v>4.9011598062897832</c:v>
                </c:pt>
                <c:pt idx="6">
                  <c:v>5.0838836953043796</c:v>
                </c:pt>
                <c:pt idx="7">
                  <c:v>5.1275859996676303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8-435E-A629-AB9E0E5B9286}"/>
            </c:ext>
          </c:extLst>
        </c:ser>
        <c:ser>
          <c:idx val="1"/>
          <c:order val="1"/>
          <c:tx>
            <c:strRef>
              <c:f>msm_summary!$E$12</c:f>
              <c:strCache>
                <c:ptCount val="1"/>
                <c:pt idx="0">
                  <c:v>Validation Loss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msm_summary!$A$13:$A$20</c:f>
              <c:strCache>
                <c:ptCount val="8"/>
                <c:pt idx="0">
                  <c:v>Dense Trained</c:v>
                </c:pt>
                <c:pt idx="1">
                  <c:v>Conv Trained</c:v>
                </c:pt>
                <c:pt idx="2">
                  <c:v>Dense Untrained</c:v>
                </c:pt>
                <c:pt idx="3">
                  <c:v>Conv Untrained</c:v>
                </c:pt>
                <c:pt idx="4">
                  <c:v>LSTM Untrained</c:v>
                </c:pt>
                <c:pt idx="5">
                  <c:v>Feedback Untrained</c:v>
                </c:pt>
                <c:pt idx="6">
                  <c:v>Feedback Trained</c:v>
                </c:pt>
                <c:pt idx="7">
                  <c:v>LSTM Trained</c:v>
                </c:pt>
              </c:strCache>
            </c:strRef>
          </c:cat>
          <c:val>
            <c:numRef>
              <c:f>msm_summary!$E$13:$E$20</c:f>
              <c:numCache>
                <c:formatCode>0.00</c:formatCode>
                <c:ptCount val="8"/>
                <c:pt idx="0">
                  <c:v>3.1559009825189897</c:v>
                </c:pt>
                <c:pt idx="1">
                  <c:v>3.5613823880751898</c:v>
                </c:pt>
                <c:pt idx="2">
                  <c:v>3.4547288233950639</c:v>
                </c:pt>
                <c:pt idx="3">
                  <c:v>3.4547289025526351</c:v>
                </c:pt>
                <c:pt idx="4">
                  <c:v>3.4547293250602173</c:v>
                </c:pt>
                <c:pt idx="5">
                  <c:v>3.4594437405786884</c:v>
                </c:pt>
                <c:pt idx="6">
                  <c:v>3.381218321621414</c:v>
                </c:pt>
                <c:pt idx="7">
                  <c:v>4.14194484055042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68-435E-A629-AB9E0E5B92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2"/>
        <c:overlap val="-28"/>
        <c:axId val="243736111"/>
        <c:axId val="476438879"/>
      </c:barChart>
      <c:catAx>
        <c:axId val="2437361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38879"/>
        <c:crosses val="autoZero"/>
        <c:auto val="1"/>
        <c:lblAlgn val="ctr"/>
        <c:lblOffset val="100"/>
        <c:noMultiLvlLbl val="0"/>
      </c:catAx>
      <c:valAx>
        <c:axId val="47643887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73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63851</xdr:colOff>
      <xdr:row>20</xdr:row>
      <xdr:rowOff>110096</xdr:rowOff>
    </xdr:from>
    <xdr:to>
      <xdr:col>7</xdr:col>
      <xdr:colOff>381000</xdr:colOff>
      <xdr:row>43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C08EA-C72E-6251-4FAE-CE6563BAE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232410</xdr:colOff>
      <xdr:row>20</xdr:row>
      <xdr:rowOff>144780</xdr:rowOff>
    </xdr:from>
    <xdr:to>
      <xdr:col>8</xdr:col>
      <xdr:colOff>534319</xdr:colOff>
      <xdr:row>43</xdr:row>
      <xdr:rowOff>179464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2E5BB0-647F-4F1F-873B-21B0883DC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81FA1-A08D-4260-B9BE-38B4EF924D88}" name="Table1" displayName="Table1" ref="A1:H97" totalsRowShown="0">
  <autoFilter ref="A1:H97" xr:uid="{6C481FA1-A08D-4260-B9BE-38B4EF924D88}"/>
  <tableColumns count="8">
    <tableColumn id="1" xr3:uid="{0475D946-91D4-4449-9172-B69F239FF69A}" name="Name"/>
    <tableColumn id="2" xr3:uid="{0DEB7211-7686-4657-B7D7-B4B9026C43C7}" name="Test #"/>
    <tableColumn id="3" xr3:uid="{9CD3899F-B3A8-4C73-BC6F-2F497EE89B68}" name="Loss"/>
    <tableColumn id="4" xr3:uid="{8F0E822E-9C3D-4C7E-B908-1BA7ADAAA773}" name="Mean Absolute Error (MAE)"/>
    <tableColumn id="5" xr3:uid="{A84351D2-ADA1-48EB-B61F-4824D630786B}" name="Mean Absolute Percentange Error (MAPE) %"/>
    <tableColumn id="6" xr3:uid="{0DE0EEA7-D28F-4D84-828F-B05A87BBD059}" name="Val_Loss"/>
    <tableColumn id="7" xr3:uid="{97D64666-D697-4D39-A0DB-0C58E3A4A384}" name="Val_Mean Absolute Error (MAE)"/>
    <tableColumn id="8" xr3:uid="{96EB4696-BCAB-4220-8207-CDBFC8C1F212}" name="Val_Mean Absolute Percentange Error (MAPE) 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B5FA22-4643-4274-BD9E-44338D5C7E84}" name="Table2" displayName="Table2" ref="A1:H97" totalsRowShown="0">
  <autoFilter ref="A1:H97" xr:uid="{B8B5FA22-4643-4274-BD9E-44338D5C7E84}"/>
  <tableColumns count="8">
    <tableColumn id="1" xr3:uid="{E409AA0D-E833-4323-980F-F9D6D826C3E5}" name="Name"/>
    <tableColumn id="2" xr3:uid="{C6D0F37C-1FB7-4CB5-8F84-EE1475FB022F}" name="Test #"/>
    <tableColumn id="3" xr3:uid="{4CB3FF77-2CB5-45AA-BB36-B993937EAC16}" name="Loss"/>
    <tableColumn id="4" xr3:uid="{C8A9CCCB-9A5B-4B44-9846-1C39E358A600}" name="Mean Absolute Error (MAE)"/>
    <tableColumn id="5" xr3:uid="{DF8EB42B-0CB8-4F6D-96B1-C7AEA782DF37}" name="Mean Absolute Percentange Error (MAPE) %"/>
    <tableColumn id="6" xr3:uid="{9AB5058B-380E-4066-9985-E01246D365BC}" name="val_Loss"/>
    <tableColumn id="7" xr3:uid="{3470860B-A244-4E5E-B887-3C96D657A705}" name="Val_Mean Absolute Error (MAE)"/>
    <tableColumn id="8" xr3:uid="{62F9E44F-192B-487B-B13E-4231C0971CD6}" name="Val_Mean Absolute Percentange Error (MAPE) 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D1D1-374B-4CAE-BB18-F6D94CD51BA2}">
  <dimension ref="A1:H97"/>
  <sheetViews>
    <sheetView tabSelected="1" zoomScale="85" zoomScaleNormal="85" workbookViewId="0">
      <selection activeCell="K22" sqref="K22"/>
    </sheetView>
  </sheetViews>
  <sheetFormatPr defaultRowHeight="15" x14ac:dyDescent="0.25"/>
  <cols>
    <col min="4" max="4" width="27.42578125" customWidth="1"/>
    <col min="5" max="5" width="42.140625" customWidth="1"/>
    <col min="6" max="6" width="11.140625" customWidth="1"/>
    <col min="7" max="7" width="31.28515625" customWidth="1"/>
    <col min="8" max="8" width="4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</row>
    <row r="2" spans="1:8" x14ac:dyDescent="0.25">
      <c r="A2" t="s">
        <v>5</v>
      </c>
      <c r="B2">
        <v>1</v>
      </c>
      <c r="C2" s="1">
        <v>7.6679738413076794E-5</v>
      </c>
      <c r="D2">
        <v>5.3533958271145803E-3</v>
      </c>
      <c r="E2">
        <v>97.866363525390597</v>
      </c>
      <c r="F2">
        <v>7.6635932782664895E-4</v>
      </c>
      <c r="G2">
        <v>1.85849219560623E-2</v>
      </c>
      <c r="H2">
        <v>534.19085693359295</v>
      </c>
    </row>
    <row r="3" spans="1:8" x14ac:dyDescent="0.25">
      <c r="A3" t="s">
        <v>5</v>
      </c>
      <c r="B3">
        <v>2</v>
      </c>
      <c r="C3" s="1">
        <v>4.6277719434328901E-9</v>
      </c>
      <c r="D3" s="1">
        <v>4.5511365897254998E-5</v>
      </c>
      <c r="E3">
        <v>259.50201416015602</v>
      </c>
      <c r="F3" s="1">
        <v>7.6452522534964294E-8</v>
      </c>
      <c r="G3">
        <v>1.8807877495419199E-4</v>
      </c>
      <c r="H3">
        <v>189.69450378417901</v>
      </c>
    </row>
    <row r="4" spans="1:8" x14ac:dyDescent="0.25">
      <c r="A4" t="s">
        <v>5</v>
      </c>
      <c r="B4">
        <v>3</v>
      </c>
      <c r="C4" s="1">
        <v>5.4364502233283902E-8</v>
      </c>
      <c r="D4">
        <v>1.71830659382976E-4</v>
      </c>
      <c r="E4">
        <v>187.28691101074199</v>
      </c>
      <c r="F4" s="1">
        <v>9.924765436153389E-7</v>
      </c>
      <c r="G4">
        <v>6.5888132667168899E-4</v>
      </c>
      <c r="H4">
        <v>408.661865234375</v>
      </c>
    </row>
    <row r="5" spans="1:8" x14ac:dyDescent="0.25">
      <c r="A5" t="s">
        <v>5</v>
      </c>
      <c r="B5">
        <v>4</v>
      </c>
      <c r="C5">
        <v>0.31488376855850198</v>
      </c>
      <c r="D5">
        <v>0.41053259372711098</v>
      </c>
      <c r="E5">
        <v>172.17947387695301</v>
      </c>
      <c r="F5">
        <v>0.75544786453247004</v>
      </c>
      <c r="G5">
        <v>0.59611147642135598</v>
      </c>
      <c r="H5">
        <v>3160.21557617187</v>
      </c>
    </row>
    <row r="6" spans="1:8" x14ac:dyDescent="0.25">
      <c r="A6" t="s">
        <v>5</v>
      </c>
      <c r="B6">
        <v>5</v>
      </c>
      <c r="C6">
        <v>0.63227534294128396</v>
      </c>
      <c r="D6">
        <v>0.59204179048538197</v>
      </c>
      <c r="E6">
        <v>218.92645263671801</v>
      </c>
      <c r="F6">
        <v>0.38877221941947898</v>
      </c>
      <c r="G6">
        <v>0.39967396855354298</v>
      </c>
      <c r="H6">
        <v>271.51107788085898</v>
      </c>
    </row>
    <row r="7" spans="1:8" x14ac:dyDescent="0.25">
      <c r="A7" t="s">
        <v>5</v>
      </c>
      <c r="B7">
        <v>6</v>
      </c>
      <c r="C7">
        <v>0.74713861942291204</v>
      </c>
      <c r="D7">
        <v>0.64345252513885498</v>
      </c>
      <c r="E7">
        <v>416.45440673828102</v>
      </c>
      <c r="F7">
        <v>0.197192907333374</v>
      </c>
      <c r="G7">
        <v>0.23981045186519601</v>
      </c>
      <c r="H7">
        <v>423.61117553710898</v>
      </c>
    </row>
    <row r="8" spans="1:8" x14ac:dyDescent="0.25">
      <c r="A8" t="s">
        <v>5</v>
      </c>
      <c r="B8">
        <v>7</v>
      </c>
      <c r="C8">
        <v>4.9634461402893004</v>
      </c>
      <c r="D8">
        <v>1.37180292606353</v>
      </c>
      <c r="E8">
        <v>987.20941162109295</v>
      </c>
      <c r="F8">
        <v>7.85103034973144</v>
      </c>
      <c r="G8">
        <v>2.00234770774841</v>
      </c>
      <c r="H8">
        <v>541.76324462890602</v>
      </c>
    </row>
    <row r="9" spans="1:8" x14ac:dyDescent="0.25">
      <c r="A9" t="s">
        <v>5</v>
      </c>
      <c r="B9">
        <v>8</v>
      </c>
      <c r="C9">
        <v>5.3020167350768999</v>
      </c>
      <c r="D9">
        <v>1.63322913646698</v>
      </c>
      <c r="E9">
        <v>71001.0390625</v>
      </c>
      <c r="F9">
        <v>7.1017570495605398</v>
      </c>
      <c r="G9">
        <v>2.0653445720672599</v>
      </c>
      <c r="H9">
        <v>6040.083984375</v>
      </c>
    </row>
    <row r="10" spans="1:8" x14ac:dyDescent="0.25">
      <c r="A10" t="s">
        <v>5</v>
      </c>
      <c r="B10">
        <v>9</v>
      </c>
      <c r="C10">
        <v>2.3092460632324201</v>
      </c>
      <c r="D10">
        <v>1.0108512639999301</v>
      </c>
      <c r="E10">
        <v>106433.296875</v>
      </c>
      <c r="F10">
        <v>2.78506183624267</v>
      </c>
      <c r="G10">
        <v>1.0604679584503101</v>
      </c>
      <c r="H10">
        <v>43382.73046875</v>
      </c>
    </row>
    <row r="11" spans="1:8" x14ac:dyDescent="0.25">
      <c r="A11" t="s">
        <v>5</v>
      </c>
      <c r="B11">
        <v>10</v>
      </c>
      <c r="C11">
        <v>5.7574005126953098</v>
      </c>
      <c r="D11">
        <v>1.7520990371704099</v>
      </c>
      <c r="E11">
        <v>228.618240356445</v>
      </c>
      <c r="F11">
        <v>4.39831495285034</v>
      </c>
      <c r="G11">
        <v>1.7215151786804199</v>
      </c>
      <c r="H11">
        <v>189.18931579589801</v>
      </c>
    </row>
    <row r="12" spans="1:8" x14ac:dyDescent="0.25">
      <c r="A12" t="s">
        <v>5</v>
      </c>
      <c r="B12">
        <v>11</v>
      </c>
      <c r="C12">
        <v>11.065425872802701</v>
      </c>
      <c r="D12">
        <v>2.5351507663726802</v>
      </c>
      <c r="E12">
        <v>353.876373291015</v>
      </c>
      <c r="F12">
        <v>9.7661390304565394</v>
      </c>
      <c r="G12">
        <v>2.58693099021911</v>
      </c>
      <c r="H12">
        <v>274.32879638671801</v>
      </c>
    </row>
    <row r="13" spans="1:8" x14ac:dyDescent="0.25">
      <c r="A13" t="s">
        <v>5</v>
      </c>
      <c r="B13">
        <v>12</v>
      </c>
      <c r="C13">
        <v>31.9651775360107</v>
      </c>
      <c r="D13">
        <v>4.0890269279479901</v>
      </c>
      <c r="E13">
        <v>632.97155761718705</v>
      </c>
      <c r="F13">
        <v>15.359463691711399</v>
      </c>
      <c r="G13">
        <v>2.6044857501983598</v>
      </c>
      <c r="H13">
        <v>343.02392578125</v>
      </c>
    </row>
    <row r="14" spans="1:8" x14ac:dyDescent="0.25">
      <c r="A14" t="s">
        <v>6</v>
      </c>
      <c r="B14">
        <v>1</v>
      </c>
      <c r="C14">
        <v>2.34585860744118E-3</v>
      </c>
      <c r="D14">
        <v>3.6210969090461703E-2</v>
      </c>
      <c r="E14">
        <v>5224.84814453125</v>
      </c>
      <c r="F14">
        <v>2.3263723123818601E-3</v>
      </c>
      <c r="G14">
        <v>3.5242862999439198E-2</v>
      </c>
      <c r="H14">
        <v>6432.9384765625</v>
      </c>
    </row>
    <row r="15" spans="1:8" x14ac:dyDescent="0.25">
      <c r="A15" t="s">
        <v>6</v>
      </c>
      <c r="B15">
        <v>2</v>
      </c>
      <c r="C15">
        <v>2.34051025472581E-3</v>
      </c>
      <c r="D15">
        <v>3.6105178296566003E-2</v>
      </c>
      <c r="E15">
        <v>578967.125</v>
      </c>
      <c r="F15">
        <v>2.3423337843269101E-3</v>
      </c>
      <c r="G15">
        <v>3.6104571074247298E-2</v>
      </c>
      <c r="H15">
        <v>123139.0625</v>
      </c>
    </row>
    <row r="16" spans="1:8" x14ac:dyDescent="0.25">
      <c r="A16" t="s">
        <v>6</v>
      </c>
      <c r="B16">
        <v>3</v>
      </c>
      <c r="C16">
        <v>2.3412250448018299E-3</v>
      </c>
      <c r="D16">
        <v>3.6098703742027199E-2</v>
      </c>
      <c r="E16">
        <v>183448.9375</v>
      </c>
      <c r="F16">
        <v>2.3402294609695599E-3</v>
      </c>
      <c r="G16">
        <v>3.6111880093812901E-2</v>
      </c>
      <c r="H16">
        <v>39157.41015625</v>
      </c>
    </row>
    <row r="17" spans="1:8" x14ac:dyDescent="0.25">
      <c r="A17" t="s">
        <v>6</v>
      </c>
      <c r="B17">
        <v>4</v>
      </c>
      <c r="C17">
        <v>7.3274881578981798E-3</v>
      </c>
      <c r="D17">
        <v>6.2503226101398399E-2</v>
      </c>
      <c r="E17">
        <v>146.66729736328099</v>
      </c>
      <c r="F17">
        <v>7.7331024222075896E-3</v>
      </c>
      <c r="G17">
        <v>5.9260565787553697E-2</v>
      </c>
      <c r="H17">
        <v>125.05224609375</v>
      </c>
    </row>
    <row r="18" spans="1:8" x14ac:dyDescent="0.25">
      <c r="A18" t="s">
        <v>6</v>
      </c>
      <c r="B18">
        <v>5</v>
      </c>
      <c r="C18">
        <v>4.8845768906176004E-3</v>
      </c>
      <c r="D18">
        <v>5.0334755331277799E-2</v>
      </c>
      <c r="E18">
        <v>75.514961242675696</v>
      </c>
      <c r="F18">
        <v>7.6623391360044401E-3</v>
      </c>
      <c r="G18">
        <v>6.0290712863206801E-2</v>
      </c>
      <c r="H18">
        <v>137.353256225585</v>
      </c>
    </row>
    <row r="19" spans="1:8" x14ac:dyDescent="0.25">
      <c r="A19" t="s">
        <v>6</v>
      </c>
      <c r="B19">
        <v>6</v>
      </c>
      <c r="C19">
        <v>3.0614435672760001E-3</v>
      </c>
      <c r="D19">
        <v>4.3683499097824097E-2</v>
      </c>
      <c r="E19">
        <v>58.953643798828097</v>
      </c>
      <c r="F19">
        <v>3.5392944701015902E-3</v>
      </c>
      <c r="G19">
        <v>4.0535695850849103E-2</v>
      </c>
      <c r="H19">
        <v>185.37136840820301</v>
      </c>
    </row>
    <row r="20" spans="1:8" x14ac:dyDescent="0.25">
      <c r="A20" t="s">
        <v>6</v>
      </c>
      <c r="B20">
        <v>7</v>
      </c>
      <c r="C20">
        <v>8.4228076040744698E-2</v>
      </c>
      <c r="D20">
        <v>0.10949590057134601</v>
      </c>
      <c r="E20">
        <v>86.543952941894503</v>
      </c>
      <c r="F20">
        <v>0.13000398874282801</v>
      </c>
      <c r="G20">
        <v>0.152632936835289</v>
      </c>
      <c r="H20">
        <v>39.645420074462798</v>
      </c>
    </row>
    <row r="21" spans="1:8" x14ac:dyDescent="0.25">
      <c r="A21" t="s">
        <v>6</v>
      </c>
      <c r="B21">
        <v>8</v>
      </c>
      <c r="C21">
        <v>3.7627857178449603E-2</v>
      </c>
      <c r="D21">
        <v>0.116758547723293</v>
      </c>
      <c r="E21">
        <v>6502.76123046875</v>
      </c>
      <c r="F21">
        <v>4.33925874531269E-2</v>
      </c>
      <c r="G21">
        <v>0.12117051333189</v>
      </c>
      <c r="H21">
        <v>1816.7744140625</v>
      </c>
    </row>
    <row r="22" spans="1:8" x14ac:dyDescent="0.25">
      <c r="A22" t="s">
        <v>6</v>
      </c>
      <c r="B22">
        <v>9</v>
      </c>
      <c r="C22">
        <v>2.6793735101819E-2</v>
      </c>
      <c r="D22">
        <v>7.6288819313049303E-2</v>
      </c>
      <c r="E22">
        <v>12253.2001953125</v>
      </c>
      <c r="F22">
        <v>4.4647615402936901E-2</v>
      </c>
      <c r="G22">
        <v>8.5641510784625993E-2</v>
      </c>
      <c r="H22">
        <v>12218.8583984375</v>
      </c>
    </row>
    <row r="23" spans="1:8" x14ac:dyDescent="0.25">
      <c r="A23" t="s">
        <v>6</v>
      </c>
      <c r="B23">
        <v>10</v>
      </c>
      <c r="C23">
        <v>4.0133085101842797E-2</v>
      </c>
      <c r="D23">
        <v>0.134147524833679</v>
      </c>
      <c r="E23">
        <v>32.054985046386697</v>
      </c>
      <c r="F23">
        <v>6.6104196012020097E-2</v>
      </c>
      <c r="G23">
        <v>0.12948858737945501</v>
      </c>
      <c r="H23">
        <v>39.9465942382812</v>
      </c>
    </row>
    <row r="24" spans="1:8" x14ac:dyDescent="0.25">
      <c r="A24" t="s">
        <v>6</v>
      </c>
      <c r="B24">
        <v>11</v>
      </c>
      <c r="C24">
        <v>0.140810146927833</v>
      </c>
      <c r="D24">
        <v>0.153429999947547</v>
      </c>
      <c r="E24">
        <v>11.638455390930099</v>
      </c>
      <c r="F24">
        <v>7.0326186716556494E-2</v>
      </c>
      <c r="G24">
        <v>0.14943341910839</v>
      </c>
      <c r="H24">
        <v>14.186001777648899</v>
      </c>
    </row>
    <row r="25" spans="1:8" x14ac:dyDescent="0.25">
      <c r="A25" t="s">
        <v>6</v>
      </c>
      <c r="B25">
        <v>12</v>
      </c>
      <c r="C25">
        <v>0.30357056856155301</v>
      </c>
      <c r="D25">
        <v>0.219168305397033</v>
      </c>
      <c r="E25">
        <v>83.120643615722599</v>
      </c>
      <c r="F25">
        <v>0.25815635919570901</v>
      </c>
      <c r="G25">
        <v>0.15349231660366</v>
      </c>
      <c r="H25">
        <v>43.8348388671875</v>
      </c>
    </row>
    <row r="26" spans="1:8" x14ac:dyDescent="0.25">
      <c r="A26" t="s">
        <v>7</v>
      </c>
      <c r="B26">
        <v>1</v>
      </c>
      <c r="C26">
        <v>1.11116583866532E-4</v>
      </c>
      <c r="D26">
        <v>8.3798794075846603E-3</v>
      </c>
      <c r="E26">
        <v>635.84631347656205</v>
      </c>
      <c r="F26">
        <v>9.1275427257642096E-4</v>
      </c>
      <c r="G26">
        <v>2.0646212622523301E-2</v>
      </c>
      <c r="H26">
        <v>502.43548583984301</v>
      </c>
    </row>
    <row r="27" spans="1:8" x14ac:dyDescent="0.25">
      <c r="A27" t="s">
        <v>7</v>
      </c>
      <c r="B27">
        <v>2</v>
      </c>
      <c r="C27" s="1">
        <v>6.5678129601565103E-9</v>
      </c>
      <c r="D27" s="1">
        <v>6.4719912188593298E-5</v>
      </c>
      <c r="E27">
        <v>547.30194091796795</v>
      </c>
      <c r="F27" s="1">
        <v>6.8776046191487694E-8</v>
      </c>
      <c r="G27">
        <v>1.8033740343526E-4</v>
      </c>
      <c r="H27">
        <v>259.99694824218699</v>
      </c>
    </row>
    <row r="28" spans="1:8" x14ac:dyDescent="0.25">
      <c r="A28" t="s">
        <v>7</v>
      </c>
      <c r="B28">
        <v>3</v>
      </c>
      <c r="C28" s="1">
        <v>5.7357613769681801E-8</v>
      </c>
      <c r="D28">
        <v>1.54271008796058E-4</v>
      </c>
      <c r="E28">
        <v>194.36537170410099</v>
      </c>
      <c r="F28" s="1">
        <v>9.9450630841602106E-7</v>
      </c>
      <c r="G28">
        <v>6.2884151702746695E-4</v>
      </c>
      <c r="H28">
        <v>251.97538757324199</v>
      </c>
    </row>
    <row r="29" spans="1:8" x14ac:dyDescent="0.25">
      <c r="A29" t="s">
        <v>7</v>
      </c>
      <c r="B29">
        <v>4</v>
      </c>
      <c r="C29">
        <v>0.45153066515922502</v>
      </c>
      <c r="D29">
        <v>0.49802207946777299</v>
      </c>
      <c r="E29">
        <v>375.07366943359301</v>
      </c>
      <c r="F29">
        <v>0.81288939714431696</v>
      </c>
      <c r="G29">
        <v>0.61721664667129505</v>
      </c>
      <c r="H29">
        <v>2755.10302734375</v>
      </c>
    </row>
    <row r="30" spans="1:8" x14ac:dyDescent="0.25">
      <c r="A30" t="s">
        <v>7</v>
      </c>
      <c r="B30">
        <v>5</v>
      </c>
      <c r="C30">
        <v>0.57624608278274503</v>
      </c>
      <c r="D30">
        <v>0.54395747184753396</v>
      </c>
      <c r="E30">
        <v>244.44143676757801</v>
      </c>
      <c r="F30">
        <v>0.35913562774658198</v>
      </c>
      <c r="G30">
        <v>0.35345381498336698</v>
      </c>
      <c r="H30">
        <v>227.73039245605401</v>
      </c>
    </row>
    <row r="31" spans="1:8" x14ac:dyDescent="0.25">
      <c r="A31" t="s">
        <v>7</v>
      </c>
      <c r="B31">
        <v>6</v>
      </c>
      <c r="C31">
        <v>0.630967676639556</v>
      </c>
      <c r="D31">
        <v>0.56704491376876798</v>
      </c>
      <c r="E31">
        <v>171.81120300292901</v>
      </c>
      <c r="F31">
        <v>0.160111755132675</v>
      </c>
      <c r="G31">
        <v>0.21659341454505901</v>
      </c>
      <c r="H31">
        <v>268.43035888671801</v>
      </c>
    </row>
    <row r="32" spans="1:8" x14ac:dyDescent="0.25">
      <c r="A32" t="s">
        <v>7</v>
      </c>
      <c r="B32">
        <v>7</v>
      </c>
      <c r="C32">
        <v>5.5175929069518999</v>
      </c>
      <c r="D32">
        <v>1.73402512073516</v>
      </c>
      <c r="E32">
        <v>514.91754150390602</v>
      </c>
      <c r="F32">
        <v>5.8810920715331996</v>
      </c>
      <c r="G32">
        <v>1.7221388816833401</v>
      </c>
      <c r="H32">
        <v>317.89877319335898</v>
      </c>
    </row>
    <row r="33" spans="1:8" x14ac:dyDescent="0.25">
      <c r="A33" t="s">
        <v>7</v>
      </c>
      <c r="B33">
        <v>8</v>
      </c>
      <c r="C33">
        <v>4.9015545845031703</v>
      </c>
      <c r="D33">
        <v>1.66966223716735</v>
      </c>
      <c r="E33">
        <v>146941.234375</v>
      </c>
      <c r="F33">
        <v>6.0857481956481898</v>
      </c>
      <c r="G33">
        <v>1.85852539539337</v>
      </c>
      <c r="H33">
        <v>4858.599609375</v>
      </c>
    </row>
    <row r="34" spans="1:8" x14ac:dyDescent="0.25">
      <c r="A34" t="s">
        <v>7</v>
      </c>
      <c r="B34">
        <v>9</v>
      </c>
      <c r="C34">
        <v>2.4906945228576598</v>
      </c>
      <c r="D34">
        <v>1.07889580726623</v>
      </c>
      <c r="E34">
        <v>6057.017578125</v>
      </c>
      <c r="F34">
        <v>2.5180814266204798</v>
      </c>
      <c r="G34">
        <v>1.09658014774322</v>
      </c>
      <c r="H34">
        <v>172503.1875</v>
      </c>
    </row>
    <row r="35" spans="1:8" x14ac:dyDescent="0.25">
      <c r="A35" t="s">
        <v>7</v>
      </c>
      <c r="B35">
        <v>10</v>
      </c>
      <c r="C35">
        <v>6.3366527557373002</v>
      </c>
      <c r="D35">
        <v>1.86530697345733</v>
      </c>
      <c r="E35">
        <v>279.90866088867102</v>
      </c>
      <c r="F35">
        <v>3.6244974136352499</v>
      </c>
      <c r="G35">
        <v>1.5645663738250699</v>
      </c>
      <c r="H35">
        <v>145.35467529296801</v>
      </c>
    </row>
    <row r="36" spans="1:8" x14ac:dyDescent="0.25">
      <c r="A36" t="s">
        <v>7</v>
      </c>
      <c r="B36">
        <v>11</v>
      </c>
      <c r="C36">
        <v>9.8438091278076101</v>
      </c>
      <c r="D36">
        <v>2.42041015625</v>
      </c>
      <c r="E36">
        <v>159.07456970214801</v>
      </c>
      <c r="F36">
        <v>8.7412548065185494</v>
      </c>
      <c r="G36">
        <v>2.4695835113525302</v>
      </c>
      <c r="H36">
        <v>142.99645996093699</v>
      </c>
    </row>
    <row r="37" spans="1:8" x14ac:dyDescent="0.25">
      <c r="A37" t="s">
        <v>7</v>
      </c>
      <c r="B37">
        <v>12</v>
      </c>
      <c r="C37">
        <v>32.3916206359863</v>
      </c>
      <c r="D37">
        <v>4.0450716018676696</v>
      </c>
      <c r="E37">
        <v>380.67105102539</v>
      </c>
      <c r="F37">
        <v>11.1820421218872</v>
      </c>
      <c r="G37">
        <v>2.2512555122375399</v>
      </c>
      <c r="H37">
        <v>293.17135620117102</v>
      </c>
    </row>
    <row r="38" spans="1:8" x14ac:dyDescent="0.25">
      <c r="A38" t="s">
        <v>8</v>
      </c>
      <c r="B38">
        <v>1</v>
      </c>
      <c r="C38">
        <v>3.75412148423492E-3</v>
      </c>
      <c r="D38">
        <v>5.1917906850576401E-2</v>
      </c>
      <c r="E38">
        <v>6001.89453125</v>
      </c>
      <c r="F38">
        <v>4.3353168293833698E-3</v>
      </c>
      <c r="G38">
        <v>5.5458128452300998E-2</v>
      </c>
      <c r="H38">
        <v>7552.4833984375</v>
      </c>
    </row>
    <row r="39" spans="1:8" x14ac:dyDescent="0.25">
      <c r="A39" t="s">
        <v>8</v>
      </c>
      <c r="B39">
        <v>2</v>
      </c>
      <c r="C39">
        <v>4.0115062147378904E-3</v>
      </c>
      <c r="D39">
        <v>5.3929399698972702E-2</v>
      </c>
      <c r="E39">
        <v>758048</v>
      </c>
      <c r="F39">
        <v>4.0225191041827202E-3</v>
      </c>
      <c r="G39">
        <v>5.4000049829482998E-2</v>
      </c>
      <c r="H39">
        <v>175633.390625</v>
      </c>
    </row>
    <row r="40" spans="1:8" x14ac:dyDescent="0.25">
      <c r="A40" t="s">
        <v>8</v>
      </c>
      <c r="B40">
        <v>3</v>
      </c>
      <c r="C40">
        <v>4.0209712460636997E-3</v>
      </c>
      <c r="D40">
        <v>5.3995598107576301E-2</v>
      </c>
      <c r="E40">
        <v>233425.359375</v>
      </c>
      <c r="F40">
        <v>3.9957021363079496E-3</v>
      </c>
      <c r="G40">
        <v>5.3815245628356899E-2</v>
      </c>
      <c r="H40">
        <v>65305.05859375</v>
      </c>
    </row>
    <row r="41" spans="1:8" x14ac:dyDescent="0.25">
      <c r="A41" t="s">
        <v>8</v>
      </c>
      <c r="B41">
        <v>4</v>
      </c>
      <c r="C41">
        <v>1.37018281966447E-2</v>
      </c>
      <c r="D41">
        <v>9.2283576726913397E-2</v>
      </c>
      <c r="E41">
        <v>257.16516113281199</v>
      </c>
      <c r="F41">
        <v>9.7511429339647293E-3</v>
      </c>
      <c r="G41">
        <v>7.2057940065860707E-2</v>
      </c>
      <c r="H41">
        <v>222.92304992675699</v>
      </c>
    </row>
    <row r="42" spans="1:8" x14ac:dyDescent="0.25">
      <c r="A42" t="s">
        <v>8</v>
      </c>
      <c r="B42">
        <v>5</v>
      </c>
      <c r="C42">
        <v>4.3316585943102802E-3</v>
      </c>
      <c r="D42">
        <v>4.7809831798076602E-2</v>
      </c>
      <c r="E42">
        <v>37.663463592529297</v>
      </c>
      <c r="F42">
        <v>1.2782492674887101E-2</v>
      </c>
      <c r="G42">
        <v>8.4601014852523804E-2</v>
      </c>
      <c r="H42">
        <v>174.79528808593699</v>
      </c>
    </row>
    <row r="43" spans="1:8" x14ac:dyDescent="0.25">
      <c r="A43" t="s">
        <v>8</v>
      </c>
      <c r="B43">
        <v>6</v>
      </c>
      <c r="C43">
        <v>2.50461231917142E-3</v>
      </c>
      <c r="D43">
        <v>4.2436070740222903E-2</v>
      </c>
      <c r="E43">
        <v>41.473823547363203</v>
      </c>
      <c r="F43">
        <v>6.04787142947316E-3</v>
      </c>
      <c r="G43">
        <v>5.8089710772037499E-2</v>
      </c>
      <c r="H43">
        <v>352.02120971679602</v>
      </c>
    </row>
    <row r="44" spans="1:8" x14ac:dyDescent="0.25">
      <c r="A44" t="s">
        <v>8</v>
      </c>
      <c r="B44">
        <v>7</v>
      </c>
      <c r="C44">
        <v>7.3596321046352303E-2</v>
      </c>
      <c r="D44">
        <v>7.2393774986267007E-2</v>
      </c>
      <c r="E44">
        <v>105.09390258789</v>
      </c>
      <c r="F44">
        <v>0.132032811641693</v>
      </c>
      <c r="G44">
        <v>0.14588141441345201</v>
      </c>
      <c r="H44">
        <v>117.87497711181599</v>
      </c>
    </row>
    <row r="45" spans="1:8" x14ac:dyDescent="0.25">
      <c r="A45" t="s">
        <v>8</v>
      </c>
      <c r="B45">
        <v>8</v>
      </c>
      <c r="C45">
        <v>3.7230603396892499E-2</v>
      </c>
      <c r="D45">
        <v>0.11089546978473599</v>
      </c>
      <c r="E45">
        <v>20544.419921875</v>
      </c>
      <c r="F45">
        <v>5.3003024309873498E-2</v>
      </c>
      <c r="G45">
        <v>0.13096779584884599</v>
      </c>
      <c r="H45">
        <v>5661.890625</v>
      </c>
    </row>
    <row r="46" spans="1:8" x14ac:dyDescent="0.25">
      <c r="A46" t="s">
        <v>8</v>
      </c>
      <c r="B46">
        <v>9</v>
      </c>
      <c r="C46">
        <v>4.4803585857152897E-2</v>
      </c>
      <c r="D46">
        <v>0.14258058369159601</v>
      </c>
      <c r="E46">
        <v>44214.08984375</v>
      </c>
      <c r="F46">
        <v>6.1788890510797501E-2</v>
      </c>
      <c r="G46">
        <v>0.142290368676185</v>
      </c>
      <c r="H46">
        <v>44280.65234375</v>
      </c>
    </row>
    <row r="47" spans="1:8" x14ac:dyDescent="0.25">
      <c r="A47" t="s">
        <v>8</v>
      </c>
      <c r="B47">
        <v>10</v>
      </c>
      <c r="C47">
        <v>3.3416353166103301E-2</v>
      </c>
      <c r="D47">
        <v>0.10835940390825199</v>
      </c>
      <c r="E47">
        <v>24.913368225097599</v>
      </c>
      <c r="F47">
        <v>8.5231706500053406E-2</v>
      </c>
      <c r="G47">
        <v>0.16565340757369901</v>
      </c>
      <c r="H47">
        <v>49.204494476318303</v>
      </c>
    </row>
    <row r="48" spans="1:8" x14ac:dyDescent="0.25">
      <c r="A48" t="s">
        <v>8</v>
      </c>
      <c r="B48">
        <v>11</v>
      </c>
      <c r="C48">
        <v>0.145229622721672</v>
      </c>
      <c r="D48">
        <v>0.15418846905231401</v>
      </c>
      <c r="E48">
        <v>21.2289714813232</v>
      </c>
      <c r="F48">
        <v>7.2546809911727905E-2</v>
      </c>
      <c r="G48">
        <v>0.14437828958034499</v>
      </c>
      <c r="H48">
        <v>25.493045806884702</v>
      </c>
    </row>
    <row r="49" spans="1:8" x14ac:dyDescent="0.25">
      <c r="A49" t="s">
        <v>8</v>
      </c>
      <c r="B49">
        <v>12</v>
      </c>
      <c r="C49">
        <v>0.31037810444831798</v>
      </c>
      <c r="D49">
        <v>0.227751404047012</v>
      </c>
      <c r="E49">
        <v>88.454513549804602</v>
      </c>
      <c r="F49">
        <v>0.261367827653884</v>
      </c>
      <c r="G49">
        <v>0.15381108224391901</v>
      </c>
      <c r="H49">
        <v>54.173740386962798</v>
      </c>
    </row>
    <row r="50" spans="1:8" x14ac:dyDescent="0.25">
      <c r="A50" t="s">
        <v>9</v>
      </c>
      <c r="B50">
        <v>1</v>
      </c>
      <c r="C50" s="1">
        <v>8.6582520452793606E-5</v>
      </c>
      <c r="D50">
        <v>5.8981073088943898E-3</v>
      </c>
      <c r="E50">
        <v>163.93600463867099</v>
      </c>
      <c r="F50">
        <v>1.2763321865349999E-3</v>
      </c>
      <c r="G50">
        <v>2.1948695182800199E-2</v>
      </c>
      <c r="H50">
        <v>300.90850830078102</v>
      </c>
    </row>
    <row r="51" spans="1:8" x14ac:dyDescent="0.25">
      <c r="A51" t="s">
        <v>9</v>
      </c>
      <c r="B51">
        <v>2</v>
      </c>
      <c r="C51" s="1">
        <v>4.84552886703681E-9</v>
      </c>
      <c r="D51" s="1">
        <v>4.61302588519174E-5</v>
      </c>
      <c r="E51">
        <v>277.05651855468699</v>
      </c>
      <c r="F51" s="1">
        <v>1.06563767587886E-7</v>
      </c>
      <c r="G51">
        <v>2.07326389499939E-4</v>
      </c>
      <c r="H51">
        <v>202.953689575195</v>
      </c>
    </row>
    <row r="52" spans="1:8" x14ac:dyDescent="0.25">
      <c r="A52" t="s">
        <v>9</v>
      </c>
      <c r="B52">
        <v>3</v>
      </c>
      <c r="C52" s="1">
        <v>5.31333945730239E-8</v>
      </c>
      <c r="D52">
        <v>1.4392385492101301E-4</v>
      </c>
      <c r="E52">
        <v>156.67233276367099</v>
      </c>
      <c r="F52" s="1">
        <v>1.45511569371592E-6</v>
      </c>
      <c r="G52">
        <v>7.1509630652144497E-4</v>
      </c>
      <c r="H52">
        <v>273.87722778320301</v>
      </c>
    </row>
    <row r="53" spans="1:8" x14ac:dyDescent="0.25">
      <c r="A53" t="s">
        <v>9</v>
      </c>
      <c r="B53">
        <v>4</v>
      </c>
      <c r="C53">
        <v>0.30666711926460199</v>
      </c>
      <c r="D53">
        <v>0.416609346866607</v>
      </c>
      <c r="E53">
        <v>289.62145996093699</v>
      </c>
      <c r="F53">
        <v>1.076500415802</v>
      </c>
      <c r="G53">
        <v>0.68890857696533203</v>
      </c>
      <c r="H53">
        <v>1302.53698730468</v>
      </c>
    </row>
    <row r="54" spans="1:8" x14ac:dyDescent="0.25">
      <c r="A54" t="s">
        <v>9</v>
      </c>
      <c r="B54">
        <v>5</v>
      </c>
      <c r="C54">
        <v>0.56123000383376997</v>
      </c>
      <c r="D54">
        <v>0.54357582330703702</v>
      </c>
      <c r="E54">
        <v>185.34115600585901</v>
      </c>
      <c r="F54">
        <v>0.50997561216354304</v>
      </c>
      <c r="G54">
        <v>0.42427149415016102</v>
      </c>
      <c r="H54">
        <v>273.083251953125</v>
      </c>
    </row>
    <row r="55" spans="1:8" x14ac:dyDescent="0.25">
      <c r="A55" t="s">
        <v>9</v>
      </c>
      <c r="B55">
        <v>6</v>
      </c>
      <c r="C55">
        <v>0.643310546875</v>
      </c>
      <c r="D55">
        <v>0.58779108524322499</v>
      </c>
      <c r="E55">
        <v>273.81039428710898</v>
      </c>
      <c r="F55">
        <v>0.24673758447170199</v>
      </c>
      <c r="G55">
        <v>0.282404154539108</v>
      </c>
      <c r="H55">
        <v>553.76672363281205</v>
      </c>
    </row>
    <row r="56" spans="1:8" x14ac:dyDescent="0.25">
      <c r="A56" t="s">
        <v>9</v>
      </c>
      <c r="B56">
        <v>7</v>
      </c>
      <c r="C56">
        <v>4.4250202178954998</v>
      </c>
      <c r="D56">
        <v>1.45611548423767</v>
      </c>
      <c r="E56">
        <v>747.84967041015602</v>
      </c>
      <c r="F56">
        <v>7.3675193786620996</v>
      </c>
      <c r="G56">
        <v>1.87613868713378</v>
      </c>
      <c r="H56">
        <v>313.44735717773398</v>
      </c>
    </row>
    <row r="57" spans="1:8" x14ac:dyDescent="0.25">
      <c r="A57" t="s">
        <v>9</v>
      </c>
      <c r="B57">
        <v>8</v>
      </c>
      <c r="C57">
        <v>4.4667124748229901</v>
      </c>
      <c r="D57">
        <v>1.5466060638427701</v>
      </c>
      <c r="E57">
        <v>57258.09765625</v>
      </c>
      <c r="F57">
        <v>6.0988283157348597</v>
      </c>
      <c r="G57">
        <v>1.7930102348327599</v>
      </c>
      <c r="H57">
        <v>6284.349609375</v>
      </c>
    </row>
    <row r="58" spans="1:8" x14ac:dyDescent="0.25">
      <c r="A58" t="s">
        <v>9</v>
      </c>
      <c r="B58">
        <v>9</v>
      </c>
      <c r="C58">
        <v>3.10405349731445</v>
      </c>
      <c r="D58">
        <v>1.0976493358612001</v>
      </c>
      <c r="E58">
        <v>58500.625</v>
      </c>
      <c r="F58">
        <v>1.6494879722595199</v>
      </c>
      <c r="G58">
        <v>0.86661660671234098</v>
      </c>
      <c r="H58">
        <v>5805.01220703125</v>
      </c>
    </row>
    <row r="59" spans="1:8" x14ac:dyDescent="0.25">
      <c r="A59" t="s">
        <v>9</v>
      </c>
      <c r="B59">
        <v>10</v>
      </c>
      <c r="C59">
        <v>5.3820166587829501</v>
      </c>
      <c r="D59">
        <v>1.7218505144119201</v>
      </c>
      <c r="E59">
        <v>141.03059387207</v>
      </c>
      <c r="F59">
        <v>3.62105965614318</v>
      </c>
      <c r="G59">
        <v>1.5814120769500699</v>
      </c>
      <c r="H59">
        <v>182.07072448730401</v>
      </c>
    </row>
    <row r="60" spans="1:8" x14ac:dyDescent="0.25">
      <c r="A60" t="s">
        <v>9</v>
      </c>
      <c r="B60">
        <v>11</v>
      </c>
      <c r="C60">
        <v>8.8441429138183594</v>
      </c>
      <c r="D60">
        <v>2.4097697734832701</v>
      </c>
      <c r="E60">
        <v>193.09553527832</v>
      </c>
      <c r="F60">
        <v>9.1896610260009695</v>
      </c>
      <c r="G60">
        <v>2.5079789161682098</v>
      </c>
      <c r="H60">
        <v>187.67100524902301</v>
      </c>
    </row>
    <row r="61" spans="1:8" x14ac:dyDescent="0.25">
      <c r="A61" t="s">
        <v>9</v>
      </c>
      <c r="B61">
        <v>12</v>
      </c>
      <c r="C61">
        <v>25.858675003051701</v>
      </c>
      <c r="D61">
        <v>3.6290798187255802</v>
      </c>
      <c r="E61">
        <v>171.01657104492099</v>
      </c>
      <c r="F61">
        <v>14.806035995483301</v>
      </c>
      <c r="G61">
        <v>2.5892074108123699</v>
      </c>
      <c r="H61">
        <v>317.86212158203102</v>
      </c>
    </row>
    <row r="62" spans="1:8" x14ac:dyDescent="0.25">
      <c r="A62" t="s">
        <v>10</v>
      </c>
      <c r="B62">
        <v>1</v>
      </c>
      <c r="C62">
        <v>1.84401404112577E-3</v>
      </c>
      <c r="D62">
        <v>3.16676162183284E-2</v>
      </c>
      <c r="E62">
        <v>4401.91552734375</v>
      </c>
      <c r="F62">
        <v>1.84864841867238E-3</v>
      </c>
      <c r="G62">
        <v>3.1826350837945903E-2</v>
      </c>
      <c r="H62">
        <v>5351.90625</v>
      </c>
    </row>
    <row r="63" spans="1:8" x14ac:dyDescent="0.25">
      <c r="A63" t="s">
        <v>10</v>
      </c>
      <c r="B63">
        <v>2</v>
      </c>
      <c r="C63">
        <v>1.85163901187479E-3</v>
      </c>
      <c r="D63">
        <v>3.1755372881889302E-2</v>
      </c>
      <c r="E63">
        <v>495013.5</v>
      </c>
      <c r="F63">
        <v>1.8519971054047301E-3</v>
      </c>
      <c r="G63">
        <v>3.1758863478899002E-2</v>
      </c>
      <c r="H63">
        <v>104963.90625</v>
      </c>
    </row>
    <row r="64" spans="1:8" x14ac:dyDescent="0.25">
      <c r="A64" t="s">
        <v>10</v>
      </c>
      <c r="B64">
        <v>3</v>
      </c>
      <c r="C64">
        <v>1.8519099103286799E-3</v>
      </c>
      <c r="D64">
        <v>3.1758308410644497E-2</v>
      </c>
      <c r="E64">
        <v>157936.453125</v>
      </c>
      <c r="F64">
        <v>1.85119453817605E-3</v>
      </c>
      <c r="G64">
        <v>3.1750395894050598E-2</v>
      </c>
      <c r="H64">
        <v>32423.216796875</v>
      </c>
    </row>
    <row r="65" spans="1:8" x14ac:dyDescent="0.25">
      <c r="A65" t="s">
        <v>10</v>
      </c>
      <c r="B65">
        <v>4</v>
      </c>
      <c r="C65">
        <v>2.1056265104562001E-3</v>
      </c>
      <c r="D65">
        <v>3.5272471606731401E-2</v>
      </c>
      <c r="E65">
        <v>99.269790649414006</v>
      </c>
      <c r="F65">
        <v>3.2053338363766601E-3</v>
      </c>
      <c r="G65">
        <v>3.3357840031385401E-2</v>
      </c>
      <c r="H65">
        <v>231.74858093261699</v>
      </c>
    </row>
    <row r="66" spans="1:8" x14ac:dyDescent="0.25">
      <c r="A66" t="s">
        <v>10</v>
      </c>
      <c r="B66">
        <v>5</v>
      </c>
      <c r="C66">
        <v>2.04489612951874E-3</v>
      </c>
      <c r="D66">
        <v>2.52028200775384E-2</v>
      </c>
      <c r="E66">
        <v>30.862178802490199</v>
      </c>
      <c r="F66">
        <v>3.5088437143713201E-3</v>
      </c>
      <c r="G66">
        <v>4.10985834896564E-2</v>
      </c>
      <c r="H66">
        <v>111.83592224121</v>
      </c>
    </row>
    <row r="67" spans="1:8" x14ac:dyDescent="0.25">
      <c r="A67" t="s">
        <v>10</v>
      </c>
      <c r="B67">
        <v>6</v>
      </c>
      <c r="C67">
        <v>1.1565482709556801E-3</v>
      </c>
      <c r="D67">
        <v>2.4905394762754399E-2</v>
      </c>
      <c r="E67">
        <v>31.0877990722656</v>
      </c>
      <c r="F67">
        <v>2.13086535222828E-3</v>
      </c>
      <c r="G67">
        <v>3.4271638840436901E-2</v>
      </c>
      <c r="H67">
        <v>160.19723510742099</v>
      </c>
    </row>
    <row r="68" spans="1:8" x14ac:dyDescent="0.25">
      <c r="A68" t="s">
        <v>10</v>
      </c>
      <c r="B68">
        <v>7</v>
      </c>
      <c r="C68">
        <v>6.9419495761394501E-2</v>
      </c>
      <c r="D68">
        <v>5.6314598768949502E-2</v>
      </c>
      <c r="E68">
        <v>64.015159606933594</v>
      </c>
      <c r="F68">
        <v>0.120119012892246</v>
      </c>
      <c r="G68">
        <v>0.11555878072976999</v>
      </c>
      <c r="H68">
        <v>79.027671813964801</v>
      </c>
    </row>
    <row r="69" spans="1:8" x14ac:dyDescent="0.25">
      <c r="A69" t="s">
        <v>10</v>
      </c>
      <c r="B69">
        <v>8</v>
      </c>
      <c r="C69">
        <v>2.7163766324520101E-2</v>
      </c>
      <c r="D69">
        <v>7.7911607921123505E-2</v>
      </c>
      <c r="E69">
        <v>19325.373046875</v>
      </c>
      <c r="F69">
        <v>5.1155339926481198E-2</v>
      </c>
      <c r="G69">
        <v>0.100827731192111</v>
      </c>
      <c r="H69">
        <v>5287.10107421875</v>
      </c>
    </row>
    <row r="70" spans="1:8" x14ac:dyDescent="0.25">
      <c r="A70" t="s">
        <v>10</v>
      </c>
      <c r="B70">
        <v>9</v>
      </c>
      <c r="C70">
        <v>3.6397553980350397E-2</v>
      </c>
      <c r="D70">
        <v>0.110186830163002</v>
      </c>
      <c r="E70">
        <v>27870.74609375</v>
      </c>
      <c r="F70">
        <v>5.2413586527109098E-2</v>
      </c>
      <c r="G70">
        <v>0.11137206107378</v>
      </c>
      <c r="H70">
        <v>27696.75</v>
      </c>
    </row>
    <row r="71" spans="1:8" x14ac:dyDescent="0.25">
      <c r="A71" t="s">
        <v>10</v>
      </c>
      <c r="B71">
        <v>10</v>
      </c>
      <c r="C71">
        <v>3.9948858320713002E-2</v>
      </c>
      <c r="D71">
        <v>0.101356454193592</v>
      </c>
      <c r="E71">
        <v>18.2664794921875</v>
      </c>
      <c r="F71">
        <v>8.2700401544570895E-2</v>
      </c>
      <c r="G71">
        <v>0.14581741392612399</v>
      </c>
      <c r="H71">
        <v>36.892459869384702</v>
      </c>
    </row>
    <row r="72" spans="1:8" x14ac:dyDescent="0.25">
      <c r="A72" t="s">
        <v>10</v>
      </c>
      <c r="B72">
        <v>11</v>
      </c>
      <c r="C72">
        <v>0.14693109691143</v>
      </c>
      <c r="D72">
        <v>0.12775257229804901</v>
      </c>
      <c r="E72">
        <v>14.7902765274047</v>
      </c>
      <c r="F72">
        <v>4.8755809664726202E-2</v>
      </c>
      <c r="G72">
        <v>8.5639409720897605E-2</v>
      </c>
      <c r="H72">
        <v>11.7709426879882</v>
      </c>
    </row>
    <row r="73" spans="1:8" x14ac:dyDescent="0.25">
      <c r="A73" t="s">
        <v>10</v>
      </c>
      <c r="B73">
        <v>12</v>
      </c>
      <c r="C73">
        <v>0.46697098016738797</v>
      </c>
      <c r="D73">
        <v>0.31603634357452298</v>
      </c>
      <c r="E73">
        <v>39.110580444335902</v>
      </c>
      <c r="F73">
        <v>0.30591011047363198</v>
      </c>
      <c r="G73">
        <v>0.157524108886718</v>
      </c>
      <c r="H73">
        <v>36.109649658203097</v>
      </c>
    </row>
    <row r="74" spans="1:8" x14ac:dyDescent="0.25">
      <c r="A74" t="s">
        <v>11</v>
      </c>
      <c r="B74">
        <v>1</v>
      </c>
      <c r="C74" s="1">
        <v>8.7727974884543797E-10</v>
      </c>
      <c r="D74" s="1">
        <v>2.2975944375502799E-5</v>
      </c>
      <c r="E74">
        <v>1.8340702056884699</v>
      </c>
      <c r="F74" s="1">
        <v>7.9255846330283897E-9</v>
      </c>
      <c r="G74" s="1">
        <v>6.0959646361879998E-5</v>
      </c>
      <c r="H74">
        <v>7.2142701148986799</v>
      </c>
    </row>
    <row r="75" spans="1:8" x14ac:dyDescent="0.25">
      <c r="A75" t="s">
        <v>11</v>
      </c>
      <c r="B75">
        <v>2</v>
      </c>
      <c r="C75" s="1">
        <v>2.9951827015773798E-14</v>
      </c>
      <c r="D75" s="1">
        <v>1.4058593933441401E-7</v>
      </c>
      <c r="E75">
        <v>1.53535532951354</v>
      </c>
      <c r="F75" s="1">
        <v>4.1394299554915702E-13</v>
      </c>
      <c r="G75" s="1">
        <v>4.8141623665287604E-7</v>
      </c>
      <c r="H75">
        <v>1.4453254938125599</v>
      </c>
    </row>
    <row r="76" spans="1:8" x14ac:dyDescent="0.25">
      <c r="A76" t="s">
        <v>11</v>
      </c>
      <c r="B76">
        <v>3</v>
      </c>
      <c r="C76" s="1">
        <v>5.0619339449220399E-13</v>
      </c>
      <c r="D76" s="1">
        <v>5.4564009133173301E-7</v>
      </c>
      <c r="E76">
        <v>1.9321817159652701</v>
      </c>
      <c r="F76" s="1">
        <v>5.8911144192042004E-12</v>
      </c>
      <c r="G76" s="1">
        <v>1.7498930446890801E-6</v>
      </c>
      <c r="H76">
        <v>1.70142197608947</v>
      </c>
    </row>
    <row r="77" spans="1:8" x14ac:dyDescent="0.25">
      <c r="A77" t="s">
        <v>11</v>
      </c>
      <c r="B77">
        <v>4</v>
      </c>
      <c r="C77" s="1">
        <v>5.1723556680371897E-5</v>
      </c>
      <c r="D77">
        <v>4.3516573496162796E-3</v>
      </c>
      <c r="E77">
        <v>11.9976711273193</v>
      </c>
      <c r="F77">
        <v>1.2051267549395501E-3</v>
      </c>
      <c r="G77">
        <v>6.8392534740269097E-3</v>
      </c>
      <c r="H77">
        <v>15.4673357009887</v>
      </c>
    </row>
    <row r="78" spans="1:8" x14ac:dyDescent="0.25">
      <c r="A78" t="s">
        <v>11</v>
      </c>
      <c r="B78">
        <v>5</v>
      </c>
      <c r="C78">
        <v>9.2532014241441998E-4</v>
      </c>
      <c r="D78">
        <v>6.7234598100185299E-3</v>
      </c>
      <c r="E78">
        <v>5.9912238121032697</v>
      </c>
      <c r="F78">
        <v>7.0753222098573999E-4</v>
      </c>
      <c r="G78">
        <v>4.70022298395633E-3</v>
      </c>
      <c r="H78">
        <v>4.7717366218566797</v>
      </c>
    </row>
    <row r="79" spans="1:8" x14ac:dyDescent="0.25">
      <c r="A79" t="s">
        <v>11</v>
      </c>
      <c r="B79">
        <v>6</v>
      </c>
      <c r="C79">
        <v>1.4369022392202101E-4</v>
      </c>
      <c r="D79">
        <v>7.4235089123249002E-3</v>
      </c>
      <c r="E79">
        <v>7.8479375839233398</v>
      </c>
      <c r="F79" s="1">
        <v>3.9364815165754401E-5</v>
      </c>
      <c r="G79">
        <v>3.3225174993276501E-3</v>
      </c>
      <c r="H79">
        <v>8.0301799774169904</v>
      </c>
    </row>
    <row r="80" spans="1:8" x14ac:dyDescent="0.25">
      <c r="A80" t="s">
        <v>11</v>
      </c>
      <c r="B80">
        <v>7</v>
      </c>
      <c r="C80">
        <v>6.5999396145343697E-2</v>
      </c>
      <c r="D80">
        <v>2.0195834338665002E-2</v>
      </c>
      <c r="E80">
        <v>9.6193771362304599</v>
      </c>
      <c r="F80">
        <v>9.9654339253902394E-2</v>
      </c>
      <c r="G80">
        <v>3.5728946328163098E-2</v>
      </c>
      <c r="H80">
        <v>8.1557579040527308</v>
      </c>
    </row>
    <row r="81" spans="1:8" x14ac:dyDescent="0.25">
      <c r="A81" t="s">
        <v>11</v>
      </c>
      <c r="B81">
        <v>8</v>
      </c>
      <c r="C81">
        <v>1.5967709943652101E-2</v>
      </c>
      <c r="D81">
        <v>1.2811877764761399E-2</v>
      </c>
      <c r="E81">
        <v>5.0725750923156703</v>
      </c>
      <c r="F81">
        <v>2.3679044097661899E-2</v>
      </c>
      <c r="G81">
        <v>1.52938943356275E-2</v>
      </c>
      <c r="H81">
        <v>2.3952746391296298</v>
      </c>
    </row>
    <row r="82" spans="1:8" x14ac:dyDescent="0.25">
      <c r="A82" t="s">
        <v>11</v>
      </c>
      <c r="B82">
        <v>9</v>
      </c>
      <c r="C82">
        <v>1.7785532400011999E-2</v>
      </c>
      <c r="D82">
        <v>5.02486852928996E-3</v>
      </c>
      <c r="E82">
        <v>9.80506992340087</v>
      </c>
      <c r="F82">
        <v>3.5209205001592601E-2</v>
      </c>
      <c r="G82">
        <v>7.5631099753081799E-3</v>
      </c>
      <c r="H82">
        <v>4.1098980903625399</v>
      </c>
    </row>
    <row r="83" spans="1:8" x14ac:dyDescent="0.25">
      <c r="A83" t="s">
        <v>11</v>
      </c>
      <c r="B83">
        <v>10</v>
      </c>
      <c r="C83">
        <v>1.5492004342377101E-2</v>
      </c>
      <c r="D83">
        <v>1.33791556581854E-2</v>
      </c>
      <c r="E83">
        <v>3.0761122703552202</v>
      </c>
      <c r="F83">
        <v>4.4897280633449499E-2</v>
      </c>
      <c r="G83">
        <v>1.5667969360947599E-2</v>
      </c>
      <c r="H83">
        <v>2.9866297245025599</v>
      </c>
    </row>
    <row r="84" spans="1:8" x14ac:dyDescent="0.25">
      <c r="A84" t="s">
        <v>11</v>
      </c>
      <c r="B84">
        <v>11</v>
      </c>
      <c r="C84">
        <v>0.11611641198396599</v>
      </c>
      <c r="D84">
        <v>2.6979034766554801E-2</v>
      </c>
      <c r="E84">
        <v>2.8012282848358101</v>
      </c>
      <c r="F84">
        <v>3.6465317010879503E-2</v>
      </c>
      <c r="G84">
        <v>2.0629191771149601E-2</v>
      </c>
      <c r="H84">
        <v>4.4153814315795898</v>
      </c>
    </row>
    <row r="85" spans="1:8" x14ac:dyDescent="0.25">
      <c r="A85" t="s">
        <v>11</v>
      </c>
      <c r="B85">
        <v>12</v>
      </c>
      <c r="C85">
        <v>0.24920499324798501</v>
      </c>
      <c r="D85">
        <v>5.8021675795316599E-2</v>
      </c>
      <c r="E85">
        <v>4.5841126441955504</v>
      </c>
      <c r="F85">
        <v>0.236409872770309</v>
      </c>
      <c r="G85">
        <v>4.6817053109407397E-2</v>
      </c>
      <c r="H85">
        <v>8.4969587326049805</v>
      </c>
    </row>
    <row r="86" spans="1:8" x14ac:dyDescent="0.25">
      <c r="A86" t="s">
        <v>12</v>
      </c>
      <c r="B86">
        <v>1</v>
      </c>
      <c r="C86">
        <v>1.10820496047381E-4</v>
      </c>
      <c r="D86">
        <v>7.4003487825393599E-3</v>
      </c>
      <c r="E86">
        <v>954.65185546875</v>
      </c>
      <c r="F86">
        <v>1.19688855193089E-4</v>
      </c>
      <c r="G86">
        <v>7.3366514407098198E-3</v>
      </c>
      <c r="H86">
        <v>1345.61584472656</v>
      </c>
    </row>
    <row r="87" spans="1:8" x14ac:dyDescent="0.25">
      <c r="A87" t="s">
        <v>12</v>
      </c>
      <c r="B87">
        <v>2</v>
      </c>
      <c r="C87">
        <v>1.1046390136471001E-4</v>
      </c>
      <c r="D87">
        <v>7.3371776379644801E-3</v>
      </c>
      <c r="E87">
        <v>120194.3046875</v>
      </c>
      <c r="F87">
        <v>1.10366418084595E-4</v>
      </c>
      <c r="G87">
        <v>7.3343263939023001E-3</v>
      </c>
      <c r="H87">
        <v>25758.13671875</v>
      </c>
    </row>
    <row r="88" spans="1:8" x14ac:dyDescent="0.25">
      <c r="A88" t="s">
        <v>12</v>
      </c>
      <c r="B88">
        <v>3</v>
      </c>
      <c r="C88">
        <v>1.10436885734088E-4</v>
      </c>
      <c r="D88">
        <v>7.33494199812412E-3</v>
      </c>
      <c r="E88">
        <v>35484.5703125</v>
      </c>
      <c r="F88">
        <v>1.10491397208534E-4</v>
      </c>
      <c r="G88">
        <v>7.3408661410212499E-3</v>
      </c>
      <c r="H88">
        <v>9527.0712890625</v>
      </c>
    </row>
    <row r="89" spans="1:8" x14ac:dyDescent="0.25">
      <c r="A89" t="s">
        <v>12</v>
      </c>
      <c r="B89">
        <v>4</v>
      </c>
      <c r="C89">
        <v>5.2172818686813105E-4</v>
      </c>
      <c r="D89">
        <v>1.6848290339112199E-2</v>
      </c>
      <c r="E89">
        <v>50.550075531005803</v>
      </c>
      <c r="F89">
        <v>2.5628728326409999E-3</v>
      </c>
      <c r="G89">
        <v>2.4256553500890701E-2</v>
      </c>
      <c r="H89">
        <v>90.998847961425696</v>
      </c>
    </row>
    <row r="90" spans="1:8" x14ac:dyDescent="0.25">
      <c r="A90" t="s">
        <v>12</v>
      </c>
      <c r="B90">
        <v>5</v>
      </c>
      <c r="C90">
        <v>2.4479604326188499E-3</v>
      </c>
      <c r="D90">
        <v>2.52115000039339E-2</v>
      </c>
      <c r="E90">
        <v>28.735212326049801</v>
      </c>
      <c r="F90">
        <v>1.11815647687762E-3</v>
      </c>
      <c r="G90">
        <v>1.40843158587813E-2</v>
      </c>
      <c r="H90">
        <v>25.450960159301701</v>
      </c>
    </row>
    <row r="91" spans="1:8" x14ac:dyDescent="0.25">
      <c r="A91" t="s">
        <v>12</v>
      </c>
      <c r="B91">
        <v>6</v>
      </c>
      <c r="C91">
        <v>1.29930605180561E-3</v>
      </c>
      <c r="D91">
        <v>2.2022964432835499E-2</v>
      </c>
      <c r="E91">
        <v>17.874986648559499</v>
      </c>
      <c r="F91">
        <v>1.9515097665134801E-4</v>
      </c>
      <c r="G91">
        <v>9.1777527704834903E-3</v>
      </c>
      <c r="H91">
        <v>49.843017578125</v>
      </c>
    </row>
    <row r="92" spans="1:8" x14ac:dyDescent="0.25">
      <c r="A92" t="s">
        <v>12</v>
      </c>
      <c r="B92">
        <v>7</v>
      </c>
      <c r="C92">
        <v>6.4406096935272203E-2</v>
      </c>
      <c r="D92">
        <v>2.9567426070570901E-2</v>
      </c>
      <c r="E92">
        <v>26.092958450317301</v>
      </c>
      <c r="F92">
        <v>0.102420061826705</v>
      </c>
      <c r="G92">
        <v>6.1534240841865498E-2</v>
      </c>
      <c r="H92">
        <v>28.3943176269531</v>
      </c>
    </row>
    <row r="93" spans="1:8" x14ac:dyDescent="0.25">
      <c r="A93" t="s">
        <v>12</v>
      </c>
      <c r="B93">
        <v>8</v>
      </c>
      <c r="C93">
        <v>2.8867965564131699E-2</v>
      </c>
      <c r="D93">
        <v>7.0278026163578006E-2</v>
      </c>
      <c r="E93">
        <v>802.89202880859295</v>
      </c>
      <c r="F93">
        <v>3.2403480261564199E-2</v>
      </c>
      <c r="G93">
        <v>6.44402205944061E-2</v>
      </c>
      <c r="H93">
        <v>229.43243408203099</v>
      </c>
    </row>
    <row r="94" spans="1:8" x14ac:dyDescent="0.25">
      <c r="A94" t="s">
        <v>12</v>
      </c>
      <c r="B94">
        <v>9</v>
      </c>
      <c r="C94">
        <v>2.0154450088739301E-2</v>
      </c>
      <c r="D94">
        <v>3.66849675774574E-2</v>
      </c>
      <c r="E94">
        <v>1089.93957519531</v>
      </c>
      <c r="F94">
        <v>3.73268239200115E-2</v>
      </c>
      <c r="G94">
        <v>4.2002771049737903E-2</v>
      </c>
      <c r="H94">
        <v>1063.40490722656</v>
      </c>
    </row>
    <row r="95" spans="1:8" x14ac:dyDescent="0.25">
      <c r="A95" t="s">
        <v>12</v>
      </c>
      <c r="B95">
        <v>10</v>
      </c>
      <c r="C95">
        <v>1.82193648070096E-2</v>
      </c>
      <c r="D95">
        <v>4.1040293872356401E-2</v>
      </c>
      <c r="E95">
        <v>7.4458498954772896</v>
      </c>
      <c r="F95">
        <v>5.3556993603706297E-2</v>
      </c>
      <c r="G95">
        <v>7.0349499583244296E-2</v>
      </c>
      <c r="H95">
        <v>29.529033660888601</v>
      </c>
    </row>
    <row r="96" spans="1:8" x14ac:dyDescent="0.25">
      <c r="A96" t="s">
        <v>12</v>
      </c>
      <c r="B96">
        <v>11</v>
      </c>
      <c r="C96">
        <v>0.12803493440151201</v>
      </c>
      <c r="D96">
        <v>9.1524481773376395E-2</v>
      </c>
      <c r="E96">
        <v>4.6277375221252397</v>
      </c>
      <c r="F96">
        <v>4.2665705084800699E-2</v>
      </c>
      <c r="G96">
        <v>6.1475157737731899E-2</v>
      </c>
      <c r="H96">
        <v>5.2611227035522399</v>
      </c>
    </row>
    <row r="97" spans="1:8" x14ac:dyDescent="0.25">
      <c r="A97" t="s">
        <v>12</v>
      </c>
      <c r="B97">
        <v>12</v>
      </c>
      <c r="C97">
        <v>0.27462810277938798</v>
      </c>
      <c r="D97">
        <v>0.13187049329280801</v>
      </c>
      <c r="E97">
        <v>6.7676744461059499</v>
      </c>
      <c r="F97">
        <v>0.232025191187858</v>
      </c>
      <c r="G97">
        <v>6.6254116594791398E-2</v>
      </c>
      <c r="H97">
        <v>10.1357269287109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C886-9E82-4085-964F-204E546BA944}">
  <dimension ref="A1:H20"/>
  <sheetViews>
    <sheetView workbookViewId="0"/>
  </sheetViews>
  <sheetFormatPr defaultRowHeight="15" x14ac:dyDescent="0.25"/>
  <cols>
    <col min="1" max="1" width="33.140625" customWidth="1"/>
    <col min="2" max="2" width="12.42578125" bestFit="1" customWidth="1"/>
    <col min="3" max="3" width="12.5703125" bestFit="1" customWidth="1"/>
    <col min="4" max="4" width="10.5703125" bestFit="1" customWidth="1"/>
    <col min="5" max="5" width="10.85546875" bestFit="1" customWidth="1"/>
    <col min="6" max="7" width="10.5703125" bestFit="1" customWidth="1"/>
    <col min="8" max="8" width="10.85546875" bestFit="1" customWidth="1"/>
  </cols>
  <sheetData>
    <row r="1" spans="1:8" x14ac:dyDescent="0.25">
      <c r="A1" t="s">
        <v>25</v>
      </c>
    </row>
    <row r="2" spans="1:8" x14ac:dyDescent="0.25">
      <c r="A2" t="s">
        <v>24</v>
      </c>
      <c r="B2" t="s">
        <v>1</v>
      </c>
      <c r="C2" t="s">
        <v>2</v>
      </c>
      <c r="D2" t="s">
        <v>19</v>
      </c>
      <c r="E2" t="s">
        <v>20</v>
      </c>
      <c r="F2" t="s">
        <v>15</v>
      </c>
      <c r="G2" t="s">
        <v>21</v>
      </c>
      <c r="H2" t="s">
        <v>22</v>
      </c>
    </row>
    <row r="3" spans="1:8" x14ac:dyDescent="0.25">
      <c r="A3" t="s">
        <v>5</v>
      </c>
      <c r="B3">
        <f>INDEX(Table1[Test '#],MATCH(_xlfn.MINIFS(Table1[Loss],Table1[Name],A3),Table1[Loss],0))</f>
        <v>2</v>
      </c>
      <c r="C3" s="2" cm="1">
        <f t="array" ref="C3">INDEX(Table1[Loss],MATCH($A3&amp;$B3,Table1[[Name]:[Name]]&amp;Table1[[Test '#]:[Test '#]],0))</f>
        <v>4.6277719434328901E-9</v>
      </c>
      <c r="D3" s="2" cm="1">
        <f t="array" ref="D3">INDEX(Table1[Mean Absolute Error (MAE)],MATCH($A3&amp;$B3,Table1[[Name]:[Name]]&amp;Table1[[Test '#]:[Test '#]],0))</f>
        <v>4.5511365897254998E-5</v>
      </c>
      <c r="E3" s="2" cm="1">
        <f t="array" ref="E3">INDEX(Table1[Mean Absolute Percentange Error (MAPE) %],MATCH($A3&amp;$B3,Table1[[Name]:[Name]]&amp;Table1[[Test '#]:[Test '#]],0))</f>
        <v>259.50201416015602</v>
      </c>
      <c r="F3" s="2" cm="1">
        <f t="array" ref="F3">INDEX(Table1[Val_Loss],MATCH($A3&amp;$B3,Table1[[Name]:[Name]]&amp;Table1[[Test '#]:[Test '#]],0))</f>
        <v>7.6452522534964294E-8</v>
      </c>
      <c r="G3" s="2" cm="1">
        <f t="array" ref="G3">INDEX(Table1[Val_Mean Absolute Error (MAE)],MATCH($A3&amp;$B3,Table1[[Name]:[Name]]&amp;Table1[[Test '#]:[Test '#]],0))</f>
        <v>1.8807877495419199E-4</v>
      </c>
      <c r="H3" s="2" cm="1">
        <f t="array" ref="H3">INDEX(Table1[Val_Mean Absolute Percentange Error (MAPE) %],MATCH($A3&amp;$B3,Table1[[Name]:[Name]]&amp;Table1[[Test '#]:[Test '#]],0))</f>
        <v>189.69450378417901</v>
      </c>
    </row>
    <row r="4" spans="1:8" x14ac:dyDescent="0.25">
      <c r="A4" t="s">
        <v>6</v>
      </c>
      <c r="B4">
        <f>INDEX(Table1[Test '#],MATCH(_xlfn.MINIFS(Table1[Loss],Table1[Name],A4),Table1[Loss],0))</f>
        <v>2</v>
      </c>
      <c r="C4" s="2" cm="1">
        <f t="array" ref="C4">INDEX(Table1[Loss],MATCH($A4&amp;$B4,Table1[[Name]:[Name]]&amp;Table1[[Test '#]:[Test '#]],0))</f>
        <v>2.34051025472581E-3</v>
      </c>
      <c r="D4" s="2" cm="1">
        <f t="array" ref="D4">INDEX(Table1[Mean Absolute Error (MAE)],MATCH($A4&amp;$B4,Table1[[Name]:[Name]]&amp;Table1[[Test '#]:[Test '#]],0))</f>
        <v>3.6105178296566003E-2</v>
      </c>
      <c r="E4" s="2" cm="1">
        <f t="array" ref="E4">INDEX(Table1[Mean Absolute Percentange Error (MAPE) %],MATCH($A4&amp;$B4,Table1[[Name]:[Name]]&amp;Table1[[Test '#]:[Test '#]],0))</f>
        <v>578967.125</v>
      </c>
      <c r="F4" s="2" cm="1">
        <f t="array" ref="F4">INDEX(Table1[Val_Loss],MATCH($A4&amp;$B4,Table1[[Name]:[Name]]&amp;Table1[[Test '#]:[Test '#]],0))</f>
        <v>2.3423337843269101E-3</v>
      </c>
      <c r="G4" s="2" cm="1">
        <f t="array" ref="G4">INDEX(Table1[Val_Mean Absolute Error (MAE)],MATCH($A4&amp;$B4,Table1[[Name]:[Name]]&amp;Table1[[Test '#]:[Test '#]],0))</f>
        <v>3.6104571074247298E-2</v>
      </c>
      <c r="H4" s="2" cm="1">
        <f t="array" ref="H4">INDEX(Table1[Val_Mean Absolute Percentange Error (MAPE) %],MATCH($A4&amp;$B4,Table1[[Name]:[Name]]&amp;Table1[[Test '#]:[Test '#]],0))</f>
        <v>123139.0625</v>
      </c>
    </row>
    <row r="5" spans="1:8" x14ac:dyDescent="0.25">
      <c r="A5" t="s">
        <v>7</v>
      </c>
      <c r="B5">
        <f>INDEX(Table1[Test '#],MATCH(_xlfn.MINIFS(Table1[Loss],Table1[Name],A5),Table1[Loss],0))</f>
        <v>2</v>
      </c>
      <c r="C5" s="2" cm="1">
        <f t="array" ref="C5">INDEX(Table1[Loss],MATCH($A5&amp;$B5,Table1[[Name]:[Name]]&amp;Table1[[Test '#]:[Test '#]],0))</f>
        <v>6.5678129601565103E-9</v>
      </c>
      <c r="D5" s="2" cm="1">
        <f t="array" ref="D5">INDEX(Table1[Mean Absolute Error (MAE)],MATCH($A5&amp;$B5,Table1[[Name]:[Name]]&amp;Table1[[Test '#]:[Test '#]],0))</f>
        <v>6.4719912188593298E-5</v>
      </c>
      <c r="E5" s="2" cm="1">
        <f t="array" ref="E5">INDEX(Table1[Mean Absolute Percentange Error (MAPE) %],MATCH($A5&amp;$B5,Table1[[Name]:[Name]]&amp;Table1[[Test '#]:[Test '#]],0))</f>
        <v>547.30194091796795</v>
      </c>
      <c r="F5" s="2" cm="1">
        <f t="array" ref="F5">INDEX(Table1[Val_Loss],MATCH($A5&amp;$B5,Table1[[Name]:[Name]]&amp;Table1[[Test '#]:[Test '#]],0))</f>
        <v>6.8776046191487694E-8</v>
      </c>
      <c r="G5" s="2" cm="1">
        <f t="array" ref="G5">INDEX(Table1[Val_Mean Absolute Error (MAE)],MATCH($A5&amp;$B5,Table1[[Name]:[Name]]&amp;Table1[[Test '#]:[Test '#]],0))</f>
        <v>1.8033740343526E-4</v>
      </c>
      <c r="H5" s="2" cm="1">
        <f t="array" ref="H5">INDEX(Table1[Val_Mean Absolute Percentange Error (MAPE) %],MATCH($A5&amp;$B5,Table1[[Name]:[Name]]&amp;Table1[[Test '#]:[Test '#]],0))</f>
        <v>259.99694824218699</v>
      </c>
    </row>
    <row r="6" spans="1:8" x14ac:dyDescent="0.25">
      <c r="A6" t="s">
        <v>8</v>
      </c>
      <c r="B6">
        <f>INDEX(Table1[Test '#],MATCH(_xlfn.MINIFS(Table1[Loss],Table1[Name],A6),Table1[Loss],0))</f>
        <v>6</v>
      </c>
      <c r="C6" s="2" cm="1">
        <f t="array" ref="C6">INDEX(Table1[Loss],MATCH($A6&amp;$B6,Table1[[Name]:[Name]]&amp;Table1[[Test '#]:[Test '#]],0))</f>
        <v>2.50461231917142E-3</v>
      </c>
      <c r="D6" s="2" cm="1">
        <f t="array" ref="D6">INDEX(Table1[Mean Absolute Error (MAE)],MATCH($A6&amp;$B6,Table1[[Name]:[Name]]&amp;Table1[[Test '#]:[Test '#]],0))</f>
        <v>4.2436070740222903E-2</v>
      </c>
      <c r="E6" s="2" cm="1">
        <f t="array" ref="E6">INDEX(Table1[Mean Absolute Percentange Error (MAPE) %],MATCH($A6&amp;$B6,Table1[[Name]:[Name]]&amp;Table1[[Test '#]:[Test '#]],0))</f>
        <v>41.473823547363203</v>
      </c>
      <c r="F6" s="2" cm="1">
        <f t="array" ref="F6">INDEX(Table1[Val_Loss],MATCH($A6&amp;$B6,Table1[[Name]:[Name]]&amp;Table1[[Test '#]:[Test '#]],0))</f>
        <v>6.04787142947316E-3</v>
      </c>
      <c r="G6" s="2" cm="1">
        <f t="array" ref="G6">INDEX(Table1[Val_Mean Absolute Error (MAE)],MATCH($A6&amp;$B6,Table1[[Name]:[Name]]&amp;Table1[[Test '#]:[Test '#]],0))</f>
        <v>5.8089710772037499E-2</v>
      </c>
      <c r="H6" s="2" cm="1">
        <f t="array" ref="H6">INDEX(Table1[Val_Mean Absolute Percentange Error (MAPE) %],MATCH($A6&amp;$B6,Table1[[Name]:[Name]]&amp;Table1[[Test '#]:[Test '#]],0))</f>
        <v>352.02120971679602</v>
      </c>
    </row>
    <row r="7" spans="1:8" x14ac:dyDescent="0.25">
      <c r="A7" t="s">
        <v>9</v>
      </c>
      <c r="B7">
        <f>INDEX(Table1[Test '#],MATCH(_xlfn.MINIFS(Table1[Loss],Table1[Name],A7),Table1[Loss],0))</f>
        <v>2</v>
      </c>
      <c r="C7" s="2" cm="1">
        <f t="array" ref="C7">INDEX(Table1[Loss],MATCH($A7&amp;$B7,Table1[[Name]:[Name]]&amp;Table1[[Test '#]:[Test '#]],0))</f>
        <v>4.84552886703681E-9</v>
      </c>
      <c r="D7" s="2" cm="1">
        <f t="array" ref="D7">INDEX(Table1[Mean Absolute Error (MAE)],MATCH($A7&amp;$B7,Table1[[Name]:[Name]]&amp;Table1[[Test '#]:[Test '#]],0))</f>
        <v>4.61302588519174E-5</v>
      </c>
      <c r="E7" s="2" cm="1">
        <f t="array" ref="E7">INDEX(Table1[Mean Absolute Percentange Error (MAPE) %],MATCH($A7&amp;$B7,Table1[[Name]:[Name]]&amp;Table1[[Test '#]:[Test '#]],0))</f>
        <v>277.05651855468699</v>
      </c>
      <c r="F7" s="2" cm="1">
        <f t="array" ref="F7">INDEX(Table1[Val_Loss],MATCH($A7&amp;$B7,Table1[[Name]:[Name]]&amp;Table1[[Test '#]:[Test '#]],0))</f>
        <v>1.06563767587886E-7</v>
      </c>
      <c r="G7" s="2" cm="1">
        <f t="array" ref="G7">INDEX(Table1[Val_Mean Absolute Error (MAE)],MATCH($A7&amp;$B7,Table1[[Name]:[Name]]&amp;Table1[[Test '#]:[Test '#]],0))</f>
        <v>2.07326389499939E-4</v>
      </c>
      <c r="H7" s="2" cm="1">
        <f t="array" ref="H7">INDEX(Table1[Val_Mean Absolute Percentange Error (MAPE) %],MATCH($A7&amp;$B7,Table1[[Name]:[Name]]&amp;Table1[[Test '#]:[Test '#]],0))</f>
        <v>202.953689575195</v>
      </c>
    </row>
    <row r="8" spans="1:8" x14ac:dyDescent="0.25">
      <c r="A8" t="s">
        <v>10</v>
      </c>
      <c r="B8">
        <f>INDEX(Table1[Test '#],MATCH(_xlfn.MINIFS(Table1[Loss],Table1[Name],A8),Table1[Loss],0))</f>
        <v>6</v>
      </c>
      <c r="C8" s="2" cm="1">
        <f t="array" ref="C8">INDEX(Table1[Loss],MATCH($A8&amp;$B8,Table1[[Name]:[Name]]&amp;Table1[[Test '#]:[Test '#]],0))</f>
        <v>1.1565482709556801E-3</v>
      </c>
      <c r="D8" s="2" cm="1">
        <f t="array" ref="D8">INDEX(Table1[Mean Absolute Error (MAE)],MATCH($A8&amp;$B8,Table1[[Name]:[Name]]&amp;Table1[[Test '#]:[Test '#]],0))</f>
        <v>2.4905394762754399E-2</v>
      </c>
      <c r="E8" s="2" cm="1">
        <f t="array" ref="E8">INDEX(Table1[Mean Absolute Percentange Error (MAPE) %],MATCH($A8&amp;$B8,Table1[[Name]:[Name]]&amp;Table1[[Test '#]:[Test '#]],0))</f>
        <v>31.0877990722656</v>
      </c>
      <c r="F8" s="2" cm="1">
        <f t="array" ref="F8">INDEX(Table1[Val_Loss],MATCH($A8&amp;$B8,Table1[[Name]:[Name]]&amp;Table1[[Test '#]:[Test '#]],0))</f>
        <v>2.13086535222828E-3</v>
      </c>
      <c r="G8" s="2" cm="1">
        <f t="array" ref="G8">INDEX(Table1[Val_Mean Absolute Error (MAE)],MATCH($A8&amp;$B8,Table1[[Name]:[Name]]&amp;Table1[[Test '#]:[Test '#]],0))</f>
        <v>3.4271638840436901E-2</v>
      </c>
      <c r="H8" s="2" cm="1">
        <f t="array" ref="H8">INDEX(Table1[Val_Mean Absolute Percentange Error (MAPE) %],MATCH($A8&amp;$B8,Table1[[Name]:[Name]]&amp;Table1[[Test '#]:[Test '#]],0))</f>
        <v>160.19723510742099</v>
      </c>
    </row>
    <row r="9" spans="1:8" x14ac:dyDescent="0.25">
      <c r="A9" t="s">
        <v>11</v>
      </c>
      <c r="B9">
        <f>INDEX(Table1[Test '#],MATCH(_xlfn.MINIFS(Table1[Loss],Table1[Name],A9),Table1[Loss],0))</f>
        <v>2</v>
      </c>
      <c r="C9" s="2" cm="1">
        <f t="array" ref="C9">INDEX(Table1[Loss],MATCH($A9&amp;$B9,Table1[[Name]:[Name]]&amp;Table1[[Test '#]:[Test '#]],0))</f>
        <v>2.9951827015773798E-14</v>
      </c>
      <c r="D9" s="2" cm="1">
        <f t="array" ref="D9">INDEX(Table1[Mean Absolute Error (MAE)],MATCH($A9&amp;$B9,Table1[[Name]:[Name]]&amp;Table1[[Test '#]:[Test '#]],0))</f>
        <v>1.4058593933441401E-7</v>
      </c>
      <c r="E9" s="2" cm="1">
        <f t="array" ref="E9">INDEX(Table1[Mean Absolute Percentange Error (MAPE) %],MATCH($A9&amp;$B9,Table1[[Name]:[Name]]&amp;Table1[[Test '#]:[Test '#]],0))</f>
        <v>1.53535532951354</v>
      </c>
      <c r="F9" s="2" cm="1">
        <f t="array" ref="F9">INDEX(Table1[Val_Loss],MATCH($A9&amp;$B9,Table1[[Name]:[Name]]&amp;Table1[[Test '#]:[Test '#]],0))</f>
        <v>4.1394299554915702E-13</v>
      </c>
      <c r="G9" s="2" cm="1">
        <f t="array" ref="G9">INDEX(Table1[Val_Mean Absolute Error (MAE)],MATCH($A9&amp;$B9,Table1[[Name]:[Name]]&amp;Table1[[Test '#]:[Test '#]],0))</f>
        <v>4.8141623665287604E-7</v>
      </c>
      <c r="H9" s="2" cm="1">
        <f t="array" ref="H9">INDEX(Table1[Val_Mean Absolute Percentange Error (MAPE) %],MATCH($A9&amp;$B9,Table1[[Name]:[Name]]&amp;Table1[[Test '#]:[Test '#]],0))</f>
        <v>1.4453254938125599</v>
      </c>
    </row>
    <row r="10" spans="1:8" x14ac:dyDescent="0.25">
      <c r="A10" t="s">
        <v>12</v>
      </c>
      <c r="B10">
        <f>INDEX(Table1[Test '#],MATCH(_xlfn.MINIFS(Table1[Loss],Table1[Name],A10),Table1[Loss],0))</f>
        <v>3</v>
      </c>
      <c r="C10" s="2" cm="1">
        <f t="array" ref="C10">INDEX(Table1[Loss],MATCH($A10&amp;$B10,Table1[[Name]:[Name]]&amp;Table1[[Test '#]:[Test '#]],0))</f>
        <v>1.10436885734088E-4</v>
      </c>
      <c r="D10" s="2" cm="1">
        <f t="array" ref="D10">INDEX(Table1[Mean Absolute Error (MAE)],MATCH($A10&amp;$B10,Table1[[Name]:[Name]]&amp;Table1[[Test '#]:[Test '#]],0))</f>
        <v>7.33494199812412E-3</v>
      </c>
      <c r="E10" s="2" cm="1">
        <f t="array" ref="E10">INDEX(Table1[Mean Absolute Percentange Error (MAPE) %],MATCH($A10&amp;$B10,Table1[[Name]:[Name]]&amp;Table1[[Test '#]:[Test '#]],0))</f>
        <v>35484.5703125</v>
      </c>
      <c r="F10" s="2" cm="1">
        <f t="array" ref="F10">INDEX(Table1[Val_Loss],MATCH($A10&amp;$B10,Table1[[Name]:[Name]]&amp;Table1[[Test '#]:[Test '#]],0))</f>
        <v>1.10491397208534E-4</v>
      </c>
      <c r="G10" s="2" cm="1">
        <f t="array" ref="G10">INDEX(Table1[Val_Mean Absolute Error (MAE)],MATCH($A10&amp;$B10,Table1[[Name]:[Name]]&amp;Table1[[Test '#]:[Test '#]],0))</f>
        <v>7.3408661410212499E-3</v>
      </c>
      <c r="H10" s="2" cm="1">
        <f t="array" ref="H10">INDEX(Table1[Val_Mean Absolute Percentange Error (MAPE) %],MATCH($A10&amp;$B10,Table1[[Name]:[Name]]&amp;Table1[[Test '#]:[Test '#]],0))</f>
        <v>9527.0712890625</v>
      </c>
    </row>
    <row r="12" spans="1:8" x14ac:dyDescent="0.25">
      <c r="A12" t="s">
        <v>23</v>
      </c>
      <c r="B12" t="s">
        <v>2</v>
      </c>
      <c r="C12" t="s">
        <v>19</v>
      </c>
      <c r="D12" t="s">
        <v>20</v>
      </c>
      <c r="E12" t="s">
        <v>26</v>
      </c>
      <c r="F12" t="s">
        <v>21</v>
      </c>
      <c r="G12" t="s">
        <v>22</v>
      </c>
    </row>
    <row r="13" spans="1:8" x14ac:dyDescent="0.25">
      <c r="A13" t="s">
        <v>11</v>
      </c>
      <c r="B13">
        <f>AVERAGEIF(Table1[[Name]:[Name]],$A13,Table1[Loss])</f>
        <v>4.0140565238680717E-2</v>
      </c>
      <c r="C13">
        <f>AVERAGEIF(Table1[[Name]:[Name]],$A13,Table1[Mean Absolute Error (MAE)])</f>
        <v>1.2911227924594921E-2</v>
      </c>
      <c r="D13">
        <f>AVERAGEIF(Table1[[Name]:[Name]],$A13,Table1[Mean Absolute Percentange Error (MAPE) %])</f>
        <v>5.50807626048723</v>
      </c>
      <c r="E13">
        <f>AVERAGEIF(Table1[[Name]:[Name]],$A13,Table1[Val_Loss])</f>
        <v>3.9855590874231302E-2</v>
      </c>
      <c r="F13">
        <f>AVERAGEIF(Table1[[Name]:[Name]],$A13,Table1[Val_Mean Absolute Error (MAE)])</f>
        <v>1.3052112482796458E-2</v>
      </c>
      <c r="G13">
        <f>AVERAGEIF(Table1[[Name]:[Name]],$A13,Table1[Val_Mean Absolute Percentange Error (MAPE) %])</f>
        <v>5.7658475339412592</v>
      </c>
    </row>
    <row r="14" spans="1:8" x14ac:dyDescent="0.25">
      <c r="A14" t="s">
        <v>12</v>
      </c>
      <c r="B14">
        <f>AVERAGEIF(Table1[[Name]:[Name]],$A14,Table1[Loss])</f>
        <v>4.4909302544207629E-2</v>
      </c>
      <c r="C14">
        <f>AVERAGEIF(Table1[[Name]:[Name]],$A14,Table1[Mean Absolute Error (MAE)])</f>
        <v>4.0593409328721387E-2</v>
      </c>
      <c r="D14">
        <f>AVERAGEIF(Table1[[Name]:[Name]],$A14,Table1[Mean Absolute Percentange Error (MAPE) %])</f>
        <v>13222.371079524359</v>
      </c>
      <c r="E14">
        <f>AVERAGEIF(Table1[[Name]:[Name]],$A14,Table1[Val_Loss])</f>
        <v>4.2051248570108495E-2</v>
      </c>
      <c r="F14">
        <f>AVERAGEIF(Table1[[Name]:[Name]],$A14,Table1[Val_Mean Absolute Error (MAE)])</f>
        <v>3.6298872708963828E-2</v>
      </c>
      <c r="G14">
        <f>AVERAGEIF(Table1[[Name]:[Name]],$A14,Table1[Val_Mean Absolute Percentange Error (MAPE) %])</f>
        <v>3180.2728517055511</v>
      </c>
    </row>
    <row r="15" spans="1:8" x14ac:dyDescent="0.25">
      <c r="A15" t="s">
        <v>6</v>
      </c>
      <c r="B15">
        <f>AVERAGEIF(Table1[[Name]:[Name]],$A15,Table1[Loss])</f>
        <v>5.4622047619583558E-2</v>
      </c>
      <c r="C15">
        <f>AVERAGEIF(Table1[[Name]:[Name]],$A15,Table1[Mean Absolute Error (MAE)])</f>
        <v>8.9518785787125202E-2</v>
      </c>
      <c r="D15">
        <f>AVERAGEIF(Table1[[Name]:[Name]],$A15,Table1[Mean Absolute Percentange Error (MAPE) %])</f>
        <v>65574.280500809356</v>
      </c>
      <c r="E15">
        <f>AVERAGEIF(Table1[[Name]:[Name]],$A15,Table1[Val_Loss])</f>
        <v>5.3214550425764118E-2</v>
      </c>
      <c r="F15">
        <f>AVERAGEIF(Table1[[Name]:[Name]],$A15,Table1[Val_Mean Absolute Error (MAE)])</f>
        <v>8.828379772603491E-2</v>
      </c>
      <c r="G15">
        <f>AVERAGEIF(Table1[[Name]:[Name]],$A15,Table1[Val_Mean Absolute Percentange Error (MAPE) %])</f>
        <v>15279.202805916468</v>
      </c>
    </row>
    <row r="16" spans="1:8" x14ac:dyDescent="0.25">
      <c r="A16" t="s">
        <v>8</v>
      </c>
      <c r="B16">
        <f>AVERAGEIF(Table1[[Name]:[Name]],$A16,Table1[Loss])</f>
        <v>5.6414940724304495E-2</v>
      </c>
      <c r="C16">
        <f>AVERAGEIF(Table1[[Name]:[Name]],$A16,Table1[Mean Absolute Error (MAE)])</f>
        <v>9.6545124116042935E-2</v>
      </c>
      <c r="D16">
        <f>AVERAGEIF(Table1[[Name]:[Name]],$A16,Table1[Mean Absolute Percentange Error (MAPE) %])</f>
        <v>88567.479739665985</v>
      </c>
      <c r="E16">
        <f>AVERAGEIF(Table1[[Name]:[Name]],$A16,Table1[Val_Loss])</f>
        <v>5.8908842969685703E-2</v>
      </c>
      <c r="F16">
        <f>AVERAGEIF(Table1[[Name]:[Name]],$A16,Table1[Val_Mean Absolute Error (MAE)])</f>
        <v>0.10508370399475074</v>
      </c>
      <c r="G16">
        <f>AVERAGEIF(Table1[[Name]:[Name]],$A16,Table1[Val_Mean Absolute Percentange Error (MAPE) %])</f>
        <v>24952.496782620747</v>
      </c>
    </row>
    <row r="17" spans="1:7" x14ac:dyDescent="0.25">
      <c r="A17" t="s">
        <v>10</v>
      </c>
      <c r="B17">
        <f>AVERAGEIF(Table1[[Name]:[Name]],$A17,Table1[Loss])</f>
        <v>6.6473865445004651E-2</v>
      </c>
      <c r="C17">
        <f>AVERAGEIF(Table1[[Name]:[Name]],$A17,Table1[Mean Absolute Error (MAE)])</f>
        <v>8.0843365906427114E-2</v>
      </c>
      <c r="D17">
        <f>AVERAGEIF(Table1[[Name]:[Name]],$A17,Table1[Mean Absolute Percentange Error (MAPE) %])</f>
        <v>58737.115838130318</v>
      </c>
      <c r="E17">
        <f>AVERAGEIF(Table1[[Name]:[Name]],$A17,Table1[Val_Loss])</f>
        <v>5.6287595332832896E-2</v>
      </c>
      <c r="F17">
        <f>AVERAGEIF(Table1[[Name]:[Name]],$A17,Table1[Val_Mean Absolute Error (MAE)])</f>
        <v>7.6733598175147896E-2</v>
      </c>
      <c r="G17">
        <f>AVERAGEIF(Table1[[Name]:[Name]],$A17,Table1[Val_Mean Absolute Percentange Error (MAPE) %])</f>
        <v>14699.205236117044</v>
      </c>
    </row>
    <row r="18" spans="1:7" x14ac:dyDescent="0.25">
      <c r="A18" t="s">
        <v>9</v>
      </c>
      <c r="B18">
        <f>AVERAGEIF(Table1[[Name]:[Name]],$A18,Table1[Loss])</f>
        <v>4.4659929230132249</v>
      </c>
      <c r="C18">
        <f>AVERAGEIF(Table1[[Name]:[Name]],$A18,Table1[Mean Absolute Error (MAE)])</f>
        <v>1.1179279506168289</v>
      </c>
      <c r="D18">
        <f>AVERAGEIF(Table1[[Name]:[Name]],$A18,Table1[Mean Absolute Percentange Error (MAPE) %])</f>
        <v>9863.1794077555332</v>
      </c>
      <c r="E18">
        <f>AVERAGEIF(Table1[[Name]:[Name]],$A18,Table1[Val_Loss])</f>
        <v>3.713923654215598</v>
      </c>
      <c r="F18">
        <f>AVERAGEIF(Table1[[Name]:[Name]],$A18,Table1[Val_Mean Absolute Error (MAE)])</f>
        <v>1.0527349396785795</v>
      </c>
      <c r="G18">
        <f>AVERAGEIF(Table1[[Name]:[Name]],$A18,Table1[Val_Mean Absolute Percentange Error (MAPE) %])</f>
        <v>1333.128284454345</v>
      </c>
    </row>
    <row r="19" spans="1:7" x14ac:dyDescent="0.25">
      <c r="A19" t="s">
        <v>5</v>
      </c>
      <c r="B19">
        <f>AVERAGEIF(Table1[[Name]:[Name]],$A19,Table1[Loss])</f>
        <v>5.2547572774800599</v>
      </c>
      <c r="C19">
        <f>AVERAGEIF(Table1[[Name]:[Name]],$A19,Table1[Mean Absolute Error (MAE)])</f>
        <v>1.1703131421021054</v>
      </c>
      <c r="D19">
        <f>AVERAGEIF(Table1[[Name]:[Name]],$A19,Table1[Mean Absolute Percentange Error (MAPE) %])</f>
        <v>15082.435595194498</v>
      </c>
      <c r="E19">
        <f>AVERAGEIF(Table1[[Name]:[Name]],$A19,Table1[Val_Loss])</f>
        <v>4.0503289441745949</v>
      </c>
      <c r="F19">
        <f>AVERAGEIF(Table1[[Name]:[Name]],$A19,Table1[Val_Mean Absolute Error (MAE)])</f>
        <v>1.1080099946884712</v>
      </c>
      <c r="G19">
        <f>AVERAGEIF(Table1[[Name]:[Name]],$A19,Table1[Val_Mean Absolute Percentange Error (MAPE) %])</f>
        <v>4646.5837326049796</v>
      </c>
    </row>
    <row r="20" spans="1:7" x14ac:dyDescent="0.25">
      <c r="A20" t="s">
        <v>7</v>
      </c>
      <c r="B20">
        <f>AVERAGEIF(Table1[[Name]:[Name]],$A20,Table1[Loss])</f>
        <v>5.2617316782445629</v>
      </c>
      <c r="C20">
        <f>AVERAGEIF(Table1[[Name]:[Name]],$A20,Table1[Mean Absolute Error (MAE)])</f>
        <v>1.202582936013032</v>
      </c>
      <c r="D20">
        <f>AVERAGEIF(Table1[[Name]:[Name]],$A20,Table1[Mean Absolute Percentange Error (MAPE) %])</f>
        <v>13041.805309295654</v>
      </c>
      <c r="E20">
        <f>AVERAGEIF(Table1[[Name]:[Name]],$A20,Table1[Val_Loss])</f>
        <v>3.2804805527851144</v>
      </c>
      <c r="F20">
        <f>AVERAGEIF(Table1[[Name]:[Name]],$A20,Table1[Val_Mean Absolute Error (MAE)])</f>
        <v>1.0142807574981481</v>
      </c>
      <c r="G20">
        <f>AVERAGEIF(Table1[[Name]:[Name]],$A20,Table1[Val_Mean Absolute Percentange Error (MAPE) %])</f>
        <v>15210.573331197103</v>
      </c>
    </row>
  </sheetData>
  <sortState xmlns:xlrd2="http://schemas.microsoft.com/office/spreadsheetml/2017/richdata2" ref="A13:G20">
    <sortCondition ref="B13:B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2F8A-3F54-48FF-ABC8-17D126942A21}">
  <dimension ref="A1:H97"/>
  <sheetViews>
    <sheetView workbookViewId="0"/>
  </sheetViews>
  <sheetFormatPr defaultRowHeight="15" x14ac:dyDescent="0.25"/>
  <cols>
    <col min="4" max="4" width="26.85546875" customWidth="1"/>
    <col min="5" max="5" width="41.28515625" customWidth="1"/>
    <col min="6" max="6" width="10.28515625" customWidth="1"/>
    <col min="7" max="7" width="30.5703125" customWidth="1"/>
    <col min="8" max="8" width="4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16</v>
      </c>
      <c r="H1" t="s">
        <v>17</v>
      </c>
    </row>
    <row r="2" spans="1:8" x14ac:dyDescent="0.25">
      <c r="A2" t="s">
        <v>5</v>
      </c>
      <c r="B2">
        <v>1</v>
      </c>
      <c r="C2" s="1">
        <v>3.3709871786413701E-5</v>
      </c>
      <c r="D2">
        <v>4.5382734388112996E-3</v>
      </c>
      <c r="E2">
        <v>100</v>
      </c>
      <c r="F2">
        <v>3.6236824234947503E-4</v>
      </c>
      <c r="G2">
        <v>1.5636339783668501E-2</v>
      </c>
      <c r="H2">
        <v>100</v>
      </c>
    </row>
    <row r="3" spans="1:8" x14ac:dyDescent="0.25">
      <c r="A3" t="s">
        <v>5</v>
      </c>
      <c r="B3">
        <v>2</v>
      </c>
      <c r="C3" s="1">
        <v>2.71153188791117E-9</v>
      </c>
      <c r="D3" s="1">
        <v>3.4435743145877401E-5</v>
      </c>
      <c r="E3">
        <v>99.904937744140597</v>
      </c>
      <c r="F3" s="1">
        <v>4.64448675074891E-8</v>
      </c>
      <c r="G3">
        <v>1.4016091881785501E-4</v>
      </c>
      <c r="H3">
        <v>99.949089050292898</v>
      </c>
    </row>
    <row r="4" spans="1:8" x14ac:dyDescent="0.25">
      <c r="A4" t="s">
        <v>5</v>
      </c>
      <c r="B4">
        <v>3</v>
      </c>
      <c r="C4" s="1">
        <v>2.04101358036723E-8</v>
      </c>
      <c r="D4">
        <v>1.0970567382173601E-4</v>
      </c>
      <c r="E4">
        <v>99.982772827148395</v>
      </c>
      <c r="F4" s="1">
        <v>4.4264260168347301E-7</v>
      </c>
      <c r="G4">
        <v>4.6356889652088198E-4</v>
      </c>
      <c r="H4">
        <v>99.998870849609304</v>
      </c>
    </row>
    <row r="5" spans="1:8" x14ac:dyDescent="0.25">
      <c r="A5" t="s">
        <v>5</v>
      </c>
      <c r="B5">
        <v>4</v>
      </c>
      <c r="C5">
        <v>0.12710247933864499</v>
      </c>
      <c r="D5">
        <v>0.31020358204841603</v>
      </c>
      <c r="E5">
        <v>100</v>
      </c>
      <c r="F5">
        <v>0.80749207735061601</v>
      </c>
      <c r="G5">
        <v>0.61530536413192705</v>
      </c>
      <c r="H5">
        <v>100</v>
      </c>
    </row>
    <row r="6" spans="1:8" x14ac:dyDescent="0.25">
      <c r="A6" t="s">
        <v>5</v>
      </c>
      <c r="B6">
        <v>5</v>
      </c>
      <c r="C6">
        <v>0.26793789863586398</v>
      </c>
      <c r="D6">
        <v>0.41045528650283802</v>
      </c>
      <c r="E6">
        <v>100</v>
      </c>
      <c r="F6">
        <v>0.50236904621124201</v>
      </c>
      <c r="G6">
        <v>0.466361194849014</v>
      </c>
      <c r="H6">
        <v>100</v>
      </c>
    </row>
    <row r="7" spans="1:8" x14ac:dyDescent="0.25">
      <c r="A7" t="s">
        <v>5</v>
      </c>
      <c r="B7">
        <v>6</v>
      </c>
      <c r="C7">
        <v>0.32007360458374001</v>
      </c>
      <c r="D7">
        <v>0.45168620347976601</v>
      </c>
      <c r="E7">
        <v>100</v>
      </c>
      <c r="F7">
        <v>4.9004409462213502E-2</v>
      </c>
      <c r="G7">
        <v>0.12816913425922299</v>
      </c>
      <c r="H7">
        <v>100</v>
      </c>
    </row>
    <row r="8" spans="1:8" x14ac:dyDescent="0.25">
      <c r="A8" t="s">
        <v>5</v>
      </c>
      <c r="B8">
        <v>7</v>
      </c>
      <c r="C8">
        <v>2.34054207801818</v>
      </c>
      <c r="D8">
        <v>1.04199278354644</v>
      </c>
      <c r="E8">
        <v>100</v>
      </c>
      <c r="F8">
        <v>5.0626959800720197</v>
      </c>
      <c r="G8">
        <v>1.5839159488677901</v>
      </c>
      <c r="H8">
        <v>100</v>
      </c>
    </row>
    <row r="9" spans="1:8" x14ac:dyDescent="0.25">
      <c r="A9" t="s">
        <v>5</v>
      </c>
      <c r="B9">
        <v>8</v>
      </c>
      <c r="C9">
        <v>5.4878578186035103</v>
      </c>
      <c r="D9">
        <v>1.71855056285858</v>
      </c>
      <c r="E9">
        <v>100</v>
      </c>
      <c r="F9">
        <v>5.5928759574890101</v>
      </c>
      <c r="G9">
        <v>1.6909044981002801</v>
      </c>
      <c r="H9">
        <v>100</v>
      </c>
    </row>
    <row r="10" spans="1:8" x14ac:dyDescent="0.25">
      <c r="A10" t="s">
        <v>5</v>
      </c>
      <c r="B10">
        <v>9</v>
      </c>
      <c r="C10">
        <v>2.38330030441284</v>
      </c>
      <c r="D10">
        <v>0.92818564176559404</v>
      </c>
      <c r="E10">
        <v>99.908630371093693</v>
      </c>
      <c r="F10">
        <v>2.42185235023498</v>
      </c>
      <c r="G10">
        <v>0.96190464496612504</v>
      </c>
      <c r="H10">
        <v>99.975234985351506</v>
      </c>
    </row>
    <row r="11" spans="1:8" x14ac:dyDescent="0.25">
      <c r="A11" t="s">
        <v>5</v>
      </c>
      <c r="B11">
        <v>10</v>
      </c>
      <c r="C11">
        <v>8.0224504470825195</v>
      </c>
      <c r="D11">
        <v>2.0088372230529701</v>
      </c>
      <c r="E11">
        <v>100</v>
      </c>
      <c r="F11">
        <v>3.6358053684234601</v>
      </c>
      <c r="G11">
        <v>1.56862568855285</v>
      </c>
      <c r="H11">
        <v>100</v>
      </c>
    </row>
    <row r="12" spans="1:8" x14ac:dyDescent="0.25">
      <c r="A12" t="s">
        <v>5</v>
      </c>
      <c r="B12">
        <v>11</v>
      </c>
      <c r="C12">
        <v>13.0414104461669</v>
      </c>
      <c r="D12">
        <v>2.94356036186218</v>
      </c>
      <c r="E12">
        <v>100</v>
      </c>
      <c r="F12">
        <v>8.3621253967285103</v>
      </c>
      <c r="G12">
        <v>2.36601710319519</v>
      </c>
      <c r="H12">
        <v>100</v>
      </c>
    </row>
    <row r="13" spans="1:8" x14ac:dyDescent="0.25">
      <c r="A13" t="s">
        <v>5</v>
      </c>
      <c r="B13">
        <v>12</v>
      </c>
      <c r="C13">
        <v>26.708555221557599</v>
      </c>
      <c r="D13">
        <v>3.6897771358489901</v>
      </c>
      <c r="E13">
        <v>100</v>
      </c>
      <c r="F13">
        <v>15.022162437438899</v>
      </c>
      <c r="G13">
        <v>2.4481577873229901</v>
      </c>
      <c r="H13">
        <v>100</v>
      </c>
    </row>
    <row r="14" spans="1:8" x14ac:dyDescent="0.25">
      <c r="A14" t="s">
        <v>6</v>
      </c>
      <c r="B14">
        <v>1</v>
      </c>
      <c r="C14">
        <v>8.73594060540199E-2</v>
      </c>
      <c r="D14">
        <v>0.22094954550266199</v>
      </c>
      <c r="E14">
        <v>27538.3125</v>
      </c>
      <c r="F14">
        <v>8.8981129229068701E-2</v>
      </c>
      <c r="G14">
        <v>0.22553408145904499</v>
      </c>
      <c r="H14">
        <v>20906.591796875</v>
      </c>
    </row>
    <row r="15" spans="1:8" x14ac:dyDescent="0.25">
      <c r="A15" t="s">
        <v>6</v>
      </c>
      <c r="B15">
        <v>2</v>
      </c>
      <c r="C15">
        <v>8.71310755610466E-2</v>
      </c>
      <c r="D15">
        <v>0.22230099141597701</v>
      </c>
      <c r="E15">
        <v>3675201.25</v>
      </c>
      <c r="F15">
        <v>8.7130434811115196E-2</v>
      </c>
      <c r="G15">
        <v>0.22234296798705999</v>
      </c>
      <c r="H15">
        <v>944362.4375</v>
      </c>
    </row>
    <row r="16" spans="1:8" x14ac:dyDescent="0.25">
      <c r="A16" t="s">
        <v>6</v>
      </c>
      <c r="B16">
        <v>3</v>
      </c>
      <c r="C16">
        <v>8.7130904197692802E-2</v>
      </c>
      <c r="D16">
        <v>0.22234813868999401</v>
      </c>
      <c r="E16">
        <v>1093988.125</v>
      </c>
      <c r="F16">
        <v>8.7131604552268899E-2</v>
      </c>
      <c r="G16">
        <v>0.222215130925178</v>
      </c>
      <c r="H16">
        <v>215647.859375</v>
      </c>
    </row>
    <row r="17" spans="1:8" x14ac:dyDescent="0.25">
      <c r="A17" t="s">
        <v>6</v>
      </c>
      <c r="B17">
        <v>4</v>
      </c>
      <c r="C17">
        <v>1.6785696744918801</v>
      </c>
      <c r="D17">
        <v>0.87218892574310303</v>
      </c>
      <c r="E17">
        <v>2838.42553710937</v>
      </c>
      <c r="F17">
        <v>1.38085389137268</v>
      </c>
      <c r="G17">
        <v>0.72264128923416104</v>
      </c>
      <c r="H17">
        <v>2841.08837890625</v>
      </c>
    </row>
    <row r="18" spans="1:8" x14ac:dyDescent="0.25">
      <c r="A18" t="s">
        <v>6</v>
      </c>
      <c r="B18">
        <v>5</v>
      </c>
      <c r="C18">
        <v>0.40515872836112898</v>
      </c>
      <c r="D18">
        <v>0.41565176844596802</v>
      </c>
      <c r="E18">
        <v>805.97033691406205</v>
      </c>
      <c r="F18">
        <v>1.5567253828048699</v>
      </c>
      <c r="G18">
        <v>0.82031774520874001</v>
      </c>
      <c r="H18">
        <v>1033.64660644531</v>
      </c>
    </row>
    <row r="19" spans="1:8" x14ac:dyDescent="0.25">
      <c r="A19" t="s">
        <v>6</v>
      </c>
      <c r="B19">
        <v>6</v>
      </c>
      <c r="C19">
        <v>0.24037688970565699</v>
      </c>
      <c r="D19">
        <v>0.33085039258003202</v>
      </c>
      <c r="E19">
        <v>373.64376831054602</v>
      </c>
      <c r="F19">
        <v>0.13231873512268</v>
      </c>
      <c r="G19">
        <v>0.263051718473434</v>
      </c>
      <c r="H19">
        <v>1597.35583496093</v>
      </c>
    </row>
    <row r="20" spans="1:8" x14ac:dyDescent="0.25">
      <c r="A20" t="s">
        <v>6</v>
      </c>
      <c r="B20">
        <v>7</v>
      </c>
      <c r="C20">
        <v>1.5674633979797301</v>
      </c>
      <c r="D20">
        <v>0.85769128799438399</v>
      </c>
      <c r="E20">
        <v>2339.05151367187</v>
      </c>
      <c r="F20">
        <v>5.7270550727844203</v>
      </c>
      <c r="G20">
        <v>1.5424453020095801</v>
      </c>
      <c r="H20">
        <v>1649.89135742187</v>
      </c>
    </row>
    <row r="21" spans="1:8" x14ac:dyDescent="0.25">
      <c r="A21" t="s">
        <v>6</v>
      </c>
      <c r="B21">
        <v>8</v>
      </c>
      <c r="C21">
        <v>3.5310604572296098</v>
      </c>
      <c r="D21">
        <v>1.42854952812194</v>
      </c>
      <c r="E21">
        <v>995.398193359375</v>
      </c>
      <c r="F21">
        <v>4.1149768829345703</v>
      </c>
      <c r="G21">
        <v>1.49985527992248</v>
      </c>
      <c r="H21">
        <v>34470.95703125</v>
      </c>
    </row>
    <row r="22" spans="1:8" x14ac:dyDescent="0.25">
      <c r="A22" t="s">
        <v>6</v>
      </c>
      <c r="B22">
        <v>9</v>
      </c>
      <c r="C22">
        <v>4.85058498382568</v>
      </c>
      <c r="D22">
        <v>1.41974890232086</v>
      </c>
      <c r="E22">
        <v>116438.21875</v>
      </c>
      <c r="F22">
        <v>4.8499860763549796</v>
      </c>
      <c r="G22">
        <v>1.4318367242813099</v>
      </c>
      <c r="H22">
        <v>38273.31640625</v>
      </c>
    </row>
    <row r="23" spans="1:8" x14ac:dyDescent="0.25">
      <c r="A23" t="s">
        <v>6</v>
      </c>
      <c r="B23">
        <v>10</v>
      </c>
      <c r="C23">
        <v>4.6023044586181596</v>
      </c>
      <c r="D23">
        <v>1.6296806335449201</v>
      </c>
      <c r="E23">
        <v>429.262939453125</v>
      </c>
      <c r="F23">
        <v>6.9711833000183097</v>
      </c>
      <c r="G23">
        <v>1.8841588497161801</v>
      </c>
      <c r="H23">
        <v>448.38497924804602</v>
      </c>
    </row>
    <row r="24" spans="1:8" x14ac:dyDescent="0.25">
      <c r="A24" t="s">
        <v>6</v>
      </c>
      <c r="B24">
        <v>11</v>
      </c>
      <c r="C24">
        <v>9.8816308975219709</v>
      </c>
      <c r="D24">
        <v>2.0524113178253098</v>
      </c>
      <c r="E24">
        <v>130.76286315917901</v>
      </c>
      <c r="F24">
        <v>4.5872063636779696</v>
      </c>
      <c r="G24">
        <v>1.4147530794143599</v>
      </c>
      <c r="H24">
        <v>107.884475708007</v>
      </c>
    </row>
    <row r="25" spans="1:8" x14ac:dyDescent="0.25">
      <c r="A25" t="s">
        <v>6</v>
      </c>
      <c r="B25">
        <v>12</v>
      </c>
      <c r="C25">
        <v>16.544357299804599</v>
      </c>
      <c r="D25">
        <v>2.7234940528869598</v>
      </c>
      <c r="E25">
        <v>123.94595336914</v>
      </c>
      <c r="F25">
        <v>8.2872629165649396</v>
      </c>
      <c r="G25">
        <v>1.7151802778244001</v>
      </c>
      <c r="H25">
        <v>412.48577880859301</v>
      </c>
    </row>
    <row r="26" spans="1:8" x14ac:dyDescent="0.25">
      <c r="A26" t="s">
        <v>7</v>
      </c>
      <c r="B26">
        <v>1</v>
      </c>
      <c r="C26" s="1">
        <v>3.37098681484349E-5</v>
      </c>
      <c r="D26">
        <v>4.5382734388112996E-3</v>
      </c>
      <c r="E26">
        <v>100</v>
      </c>
      <c r="F26">
        <v>3.62368184141814E-4</v>
      </c>
      <c r="G26">
        <v>1.5636341646313601E-2</v>
      </c>
      <c r="H26">
        <v>100</v>
      </c>
    </row>
    <row r="27" spans="1:8" x14ac:dyDescent="0.25">
      <c r="A27" t="s">
        <v>7</v>
      </c>
      <c r="B27">
        <v>2</v>
      </c>
      <c r="C27" s="1">
        <v>2.7115321099557799E-9</v>
      </c>
      <c r="D27" s="1">
        <v>3.4435746783856302E-5</v>
      </c>
      <c r="E27">
        <v>99.904930114746094</v>
      </c>
      <c r="F27" s="1">
        <v>4.64448675074891E-8</v>
      </c>
      <c r="G27">
        <v>1.4016091881785501E-4</v>
      </c>
      <c r="H27">
        <v>99.949089050292898</v>
      </c>
    </row>
    <row r="28" spans="1:8" x14ac:dyDescent="0.25">
      <c r="A28" t="s">
        <v>7</v>
      </c>
      <c r="B28">
        <v>3</v>
      </c>
      <c r="C28" s="1">
        <v>2.0410139356385999E-8</v>
      </c>
      <c r="D28">
        <v>1.0970567382173601E-4</v>
      </c>
      <c r="E28">
        <v>99.982780456542898</v>
      </c>
      <c r="F28" s="1">
        <v>4.4264263010518303E-7</v>
      </c>
      <c r="G28">
        <v>4.63568954728543E-4</v>
      </c>
      <c r="H28">
        <v>99.998870849609304</v>
      </c>
    </row>
    <row r="29" spans="1:8" x14ac:dyDescent="0.25">
      <c r="A29" t="s">
        <v>7</v>
      </c>
      <c r="B29">
        <v>4</v>
      </c>
      <c r="C29">
        <v>0.12710246443748399</v>
      </c>
      <c r="D29">
        <v>0.31020358204841603</v>
      </c>
      <c r="E29">
        <v>100</v>
      </c>
      <c r="F29">
        <v>0.80749213695526101</v>
      </c>
      <c r="G29">
        <v>0.61530542373657204</v>
      </c>
      <c r="H29">
        <v>100</v>
      </c>
    </row>
    <row r="30" spans="1:8" x14ac:dyDescent="0.25">
      <c r="A30" t="s">
        <v>7</v>
      </c>
      <c r="B30">
        <v>5</v>
      </c>
      <c r="C30">
        <v>0.26793792843818598</v>
      </c>
      <c r="D30">
        <v>0.41045525670051503</v>
      </c>
      <c r="E30">
        <v>100</v>
      </c>
      <c r="F30">
        <v>0.50236898660659701</v>
      </c>
      <c r="G30">
        <v>0.46636113524436901</v>
      </c>
      <c r="H30">
        <v>100</v>
      </c>
    </row>
    <row r="31" spans="1:8" x14ac:dyDescent="0.25">
      <c r="A31" t="s">
        <v>7</v>
      </c>
      <c r="B31">
        <v>6</v>
      </c>
      <c r="C31">
        <v>0.32007357478141701</v>
      </c>
      <c r="D31">
        <v>0.45168623328208901</v>
      </c>
      <c r="E31">
        <v>100</v>
      </c>
      <c r="F31">
        <v>4.9004405736923197E-2</v>
      </c>
      <c r="G31">
        <v>0.12816911935806199</v>
      </c>
      <c r="H31">
        <v>100</v>
      </c>
    </row>
    <row r="32" spans="1:8" x14ac:dyDescent="0.25">
      <c r="A32" t="s">
        <v>7</v>
      </c>
      <c r="B32">
        <v>7</v>
      </c>
      <c r="C32">
        <v>2.3405418395996</v>
      </c>
      <c r="D32">
        <v>1.04199278354644</v>
      </c>
      <c r="E32">
        <v>100</v>
      </c>
      <c r="F32">
        <v>5.0626959800720197</v>
      </c>
      <c r="G32">
        <v>1.5839159488677901</v>
      </c>
      <c r="H32">
        <v>100</v>
      </c>
    </row>
    <row r="33" spans="1:8" x14ac:dyDescent="0.25">
      <c r="A33" t="s">
        <v>7</v>
      </c>
      <c r="B33">
        <v>8</v>
      </c>
      <c r="C33">
        <v>5.4878582954406703</v>
      </c>
      <c r="D33">
        <v>1.71855056285858</v>
      </c>
      <c r="E33">
        <v>100</v>
      </c>
      <c r="F33">
        <v>5.5928759574890101</v>
      </c>
      <c r="G33">
        <v>1.6909042596817001</v>
      </c>
      <c r="H33">
        <v>100</v>
      </c>
    </row>
    <row r="34" spans="1:8" x14ac:dyDescent="0.25">
      <c r="A34" t="s">
        <v>7</v>
      </c>
      <c r="B34">
        <v>9</v>
      </c>
      <c r="C34">
        <v>2.38330030441284</v>
      </c>
      <c r="D34">
        <v>0.92818564176559404</v>
      </c>
      <c r="E34">
        <v>99.908645629882798</v>
      </c>
      <c r="F34">
        <v>2.42185258865356</v>
      </c>
      <c r="G34">
        <v>0.96190464496612504</v>
      </c>
      <c r="H34">
        <v>99.975227355957003</v>
      </c>
    </row>
    <row r="35" spans="1:8" x14ac:dyDescent="0.25">
      <c r="A35" t="s">
        <v>7</v>
      </c>
      <c r="B35">
        <v>10</v>
      </c>
      <c r="C35">
        <v>8.0224504470825195</v>
      </c>
      <c r="D35">
        <v>2.0088372230529701</v>
      </c>
      <c r="E35">
        <v>100</v>
      </c>
      <c r="F35">
        <v>3.6358051300048801</v>
      </c>
      <c r="G35">
        <v>1.56862545013427</v>
      </c>
      <c r="H35">
        <v>100</v>
      </c>
    </row>
    <row r="36" spans="1:8" x14ac:dyDescent="0.25">
      <c r="A36" t="s">
        <v>7</v>
      </c>
      <c r="B36">
        <v>11</v>
      </c>
      <c r="C36">
        <v>13.0414123535156</v>
      </c>
      <c r="D36">
        <v>2.94356036186218</v>
      </c>
      <c r="E36">
        <v>100</v>
      </c>
      <c r="F36">
        <v>8.3621263504028303</v>
      </c>
      <c r="G36">
        <v>2.36601686477661</v>
      </c>
      <c r="H36">
        <v>100</v>
      </c>
    </row>
    <row r="37" spans="1:8" x14ac:dyDescent="0.25">
      <c r="A37" t="s">
        <v>7</v>
      </c>
      <c r="B37">
        <v>12</v>
      </c>
      <c r="C37">
        <v>26.708553314208899</v>
      </c>
      <c r="D37">
        <v>3.6897768974304199</v>
      </c>
      <c r="E37">
        <v>100</v>
      </c>
      <c r="F37">
        <v>15.022162437438899</v>
      </c>
      <c r="G37">
        <v>2.4481577873229901</v>
      </c>
      <c r="H37">
        <v>100</v>
      </c>
    </row>
    <row r="38" spans="1:8" x14ac:dyDescent="0.25">
      <c r="A38" t="s">
        <v>8</v>
      </c>
      <c r="B38">
        <v>1</v>
      </c>
      <c r="C38">
        <v>0.289860159158706</v>
      </c>
      <c r="D38">
        <v>0.41256263852119401</v>
      </c>
      <c r="E38">
        <v>87644.40625</v>
      </c>
      <c r="F38">
        <v>0.25594365596771201</v>
      </c>
      <c r="G38">
        <v>0.39517205953598</v>
      </c>
      <c r="H38">
        <v>60387.25</v>
      </c>
    </row>
    <row r="39" spans="1:8" x14ac:dyDescent="0.25">
      <c r="A39" t="s">
        <v>8</v>
      </c>
      <c r="B39">
        <v>2</v>
      </c>
      <c r="C39">
        <v>0.28577989339828402</v>
      </c>
      <c r="D39">
        <v>0.41026458144187899</v>
      </c>
      <c r="E39">
        <v>8167068</v>
      </c>
      <c r="F39">
        <v>0.28583207726478499</v>
      </c>
      <c r="G39">
        <v>0.41030877828598</v>
      </c>
      <c r="H39">
        <v>1626489.625</v>
      </c>
    </row>
    <row r="40" spans="1:8" x14ac:dyDescent="0.25">
      <c r="A40" t="s">
        <v>8</v>
      </c>
      <c r="B40">
        <v>3</v>
      </c>
      <c r="C40">
        <v>0.28567895293235701</v>
      </c>
      <c r="D40">
        <v>0.41021487116813599</v>
      </c>
      <c r="E40">
        <v>2810022.75</v>
      </c>
      <c r="F40">
        <v>0.28627905249595598</v>
      </c>
      <c r="G40">
        <v>0.41056191921234098</v>
      </c>
      <c r="H40">
        <v>480367.6875</v>
      </c>
    </row>
    <row r="41" spans="1:8" x14ac:dyDescent="0.25">
      <c r="A41" t="s">
        <v>8</v>
      </c>
      <c r="B41">
        <v>4</v>
      </c>
      <c r="C41">
        <v>3.11434698104858</v>
      </c>
      <c r="D41">
        <v>1.2461279630661</v>
      </c>
      <c r="E41">
        <v>3459.81616210937</v>
      </c>
      <c r="F41">
        <v>1.4982500076293901</v>
      </c>
      <c r="G41">
        <v>0.80149590969085605</v>
      </c>
      <c r="H41">
        <v>4578.64501953125</v>
      </c>
    </row>
    <row r="42" spans="1:8" x14ac:dyDescent="0.25">
      <c r="A42" t="s">
        <v>8</v>
      </c>
      <c r="B42">
        <v>5</v>
      </c>
      <c r="C42">
        <v>0.61612147092819203</v>
      </c>
      <c r="D42">
        <v>0.55831211805343595</v>
      </c>
      <c r="E42">
        <v>933.75299072265602</v>
      </c>
      <c r="F42">
        <v>2.4179153442382799</v>
      </c>
      <c r="G42">
        <v>1.05579650402069</v>
      </c>
      <c r="H42">
        <v>1588.98046875</v>
      </c>
    </row>
    <row r="43" spans="1:8" x14ac:dyDescent="0.25">
      <c r="A43" t="s">
        <v>8</v>
      </c>
      <c r="B43">
        <v>6</v>
      </c>
      <c r="C43">
        <v>0.37798619270324701</v>
      </c>
      <c r="D43">
        <v>0.455990761518478</v>
      </c>
      <c r="E43">
        <v>511.543212890625</v>
      </c>
      <c r="F43">
        <v>0.42377358675003002</v>
      </c>
      <c r="G43">
        <v>0.45820733904838501</v>
      </c>
      <c r="H43">
        <v>2882.0859375</v>
      </c>
    </row>
    <row r="44" spans="1:8" x14ac:dyDescent="0.25">
      <c r="A44" t="s">
        <v>8</v>
      </c>
      <c r="B44">
        <v>7</v>
      </c>
      <c r="C44">
        <v>1.6898659467697099</v>
      </c>
      <c r="D44">
        <v>0.88911944627761796</v>
      </c>
      <c r="E44">
        <v>1855.96569824218</v>
      </c>
      <c r="F44">
        <v>5.4779624938964799</v>
      </c>
      <c r="G44">
        <v>1.60871958732604</v>
      </c>
      <c r="H44">
        <v>2109.9091796875</v>
      </c>
    </row>
    <row r="45" spans="1:8" x14ac:dyDescent="0.25">
      <c r="A45" t="s">
        <v>8</v>
      </c>
      <c r="B45">
        <v>8</v>
      </c>
      <c r="C45">
        <v>4.1364407539367596</v>
      </c>
      <c r="D45">
        <v>1.5288012027740401</v>
      </c>
      <c r="E45">
        <v>1188.50561523437</v>
      </c>
      <c r="F45">
        <v>5.1012539863586399</v>
      </c>
      <c r="G45">
        <v>1.6684256792068399</v>
      </c>
      <c r="H45">
        <v>46194.2109375</v>
      </c>
    </row>
    <row r="46" spans="1:8" x14ac:dyDescent="0.25">
      <c r="A46" t="s">
        <v>8</v>
      </c>
      <c r="B46">
        <v>9</v>
      </c>
      <c r="C46">
        <v>5.7359166145324698</v>
      </c>
      <c r="D46">
        <v>1.78131783008575</v>
      </c>
      <c r="E46">
        <v>185837.46875</v>
      </c>
      <c r="F46">
        <v>5.6028065681457502</v>
      </c>
      <c r="G46">
        <v>1.75187528133392</v>
      </c>
      <c r="H46">
        <v>54542.60546875</v>
      </c>
    </row>
    <row r="47" spans="1:8" x14ac:dyDescent="0.25">
      <c r="A47" t="s">
        <v>8</v>
      </c>
      <c r="B47">
        <v>10</v>
      </c>
      <c r="C47">
        <v>6.1501255035400302</v>
      </c>
      <c r="D47">
        <v>1.84724605083465</v>
      </c>
      <c r="E47">
        <v>392.02209472656199</v>
      </c>
      <c r="F47">
        <v>6.7158207893371502</v>
      </c>
      <c r="G47">
        <v>1.95963966846466</v>
      </c>
      <c r="H47">
        <v>457.96337890625</v>
      </c>
    </row>
    <row r="48" spans="1:8" x14ac:dyDescent="0.25">
      <c r="A48" t="s">
        <v>8</v>
      </c>
      <c r="B48">
        <v>11</v>
      </c>
      <c r="C48">
        <v>10.6457118988037</v>
      </c>
      <c r="D48">
        <v>2.20318579673767</v>
      </c>
      <c r="E48">
        <v>141.47053527832</v>
      </c>
      <c r="F48">
        <v>5.5477166175842196</v>
      </c>
      <c r="G48">
        <v>1.5922609567642201</v>
      </c>
      <c r="H48">
        <v>116.754623413085</v>
      </c>
    </row>
    <row r="49" spans="1:8" x14ac:dyDescent="0.25">
      <c r="A49" t="s">
        <v>8</v>
      </c>
      <c r="B49">
        <v>12</v>
      </c>
      <c r="C49">
        <v>16.219856262206999</v>
      </c>
      <c r="D49">
        <v>2.6788635253906201</v>
      </c>
      <c r="E49">
        <v>134.84161376953099</v>
      </c>
      <c r="F49">
        <v>9.1230344772338796</v>
      </c>
      <c r="G49">
        <v>1.83104443550109</v>
      </c>
      <c r="H49">
        <v>567.48291015625</v>
      </c>
    </row>
    <row r="50" spans="1:8" x14ac:dyDescent="0.25">
      <c r="A50" t="s">
        <v>9</v>
      </c>
      <c r="B50">
        <v>1</v>
      </c>
      <c r="C50" s="1">
        <v>3.37098645104561E-5</v>
      </c>
      <c r="D50">
        <v>4.53827390447258E-3</v>
      </c>
      <c r="E50">
        <v>100</v>
      </c>
      <c r="F50">
        <v>3.6236815503798398E-4</v>
      </c>
      <c r="G50">
        <v>1.5636341646313601E-2</v>
      </c>
      <c r="H50">
        <v>100</v>
      </c>
    </row>
    <row r="51" spans="1:8" x14ac:dyDescent="0.25">
      <c r="A51" t="s">
        <v>9</v>
      </c>
      <c r="B51">
        <v>2</v>
      </c>
      <c r="C51" s="1">
        <v>2.7115321099557799E-9</v>
      </c>
      <c r="D51" s="1">
        <v>3.4435743145877401E-5</v>
      </c>
      <c r="E51">
        <v>99.904930114746094</v>
      </c>
      <c r="F51" s="1">
        <v>4.64448710602027E-8</v>
      </c>
      <c r="G51">
        <v>1.4016090426594E-4</v>
      </c>
      <c r="H51">
        <v>99.949111938476506</v>
      </c>
    </row>
    <row r="52" spans="1:8" x14ac:dyDescent="0.25">
      <c r="A52" t="s">
        <v>9</v>
      </c>
      <c r="B52">
        <v>3</v>
      </c>
      <c r="C52" s="1">
        <v>2.0410139356385999E-8</v>
      </c>
      <c r="D52">
        <v>1.0970567382173601E-4</v>
      </c>
      <c r="E52">
        <v>99.982772827148395</v>
      </c>
      <c r="F52" s="1">
        <v>4.4264260168347301E-7</v>
      </c>
      <c r="G52">
        <v>4.6356889652088198E-4</v>
      </c>
      <c r="H52">
        <v>99.998878479003906</v>
      </c>
    </row>
    <row r="53" spans="1:8" x14ac:dyDescent="0.25">
      <c r="A53" t="s">
        <v>9</v>
      </c>
      <c r="B53">
        <v>4</v>
      </c>
      <c r="C53">
        <v>0.12710247933864499</v>
      </c>
      <c r="D53">
        <v>0.31020358204841603</v>
      </c>
      <c r="E53">
        <v>100</v>
      </c>
      <c r="F53">
        <v>0.80749195814132602</v>
      </c>
      <c r="G53">
        <v>0.61530542373657204</v>
      </c>
      <c r="H53">
        <v>100</v>
      </c>
    </row>
    <row r="54" spans="1:8" x14ac:dyDescent="0.25">
      <c r="A54" t="s">
        <v>9</v>
      </c>
      <c r="B54">
        <v>5</v>
      </c>
      <c r="C54">
        <v>0.26793795824050898</v>
      </c>
      <c r="D54">
        <v>0.41045522689819303</v>
      </c>
      <c r="E54">
        <v>100</v>
      </c>
      <c r="F54">
        <v>0.50236898660659701</v>
      </c>
      <c r="G54">
        <v>0.466361194849014</v>
      </c>
      <c r="H54">
        <v>100</v>
      </c>
    </row>
    <row r="55" spans="1:8" x14ac:dyDescent="0.25">
      <c r="A55" t="s">
        <v>9</v>
      </c>
      <c r="B55">
        <v>6</v>
      </c>
      <c r="C55">
        <v>0.32007357478141701</v>
      </c>
      <c r="D55">
        <v>0.45168623328208901</v>
      </c>
      <c r="E55">
        <v>100</v>
      </c>
      <c r="F55">
        <v>4.9004409462213502E-2</v>
      </c>
      <c r="G55">
        <v>0.12816913425922299</v>
      </c>
      <c r="H55">
        <v>100</v>
      </c>
    </row>
    <row r="56" spans="1:8" x14ac:dyDescent="0.25">
      <c r="A56" t="s">
        <v>9</v>
      </c>
      <c r="B56">
        <v>7</v>
      </c>
      <c r="C56">
        <v>2.34054207801818</v>
      </c>
      <c r="D56">
        <v>1.04199278354644</v>
      </c>
      <c r="E56">
        <v>100</v>
      </c>
      <c r="F56">
        <v>5.0626959800720197</v>
      </c>
      <c r="G56">
        <v>1.5839161872863701</v>
      </c>
      <c r="H56">
        <v>100</v>
      </c>
    </row>
    <row r="57" spans="1:8" x14ac:dyDescent="0.25">
      <c r="A57" t="s">
        <v>9</v>
      </c>
      <c r="B57">
        <v>8</v>
      </c>
      <c r="C57">
        <v>5.4878578186035103</v>
      </c>
      <c r="D57">
        <v>1.71855032444</v>
      </c>
      <c r="E57">
        <v>100</v>
      </c>
      <c r="F57">
        <v>5.5928764343261701</v>
      </c>
      <c r="G57">
        <v>1.6909044981002801</v>
      </c>
      <c r="H57">
        <v>100</v>
      </c>
    </row>
    <row r="58" spans="1:8" x14ac:dyDescent="0.25">
      <c r="A58" t="s">
        <v>9</v>
      </c>
      <c r="B58">
        <v>9</v>
      </c>
      <c r="C58">
        <v>2.38330030441284</v>
      </c>
      <c r="D58">
        <v>0.92818570137023904</v>
      </c>
      <c r="E58">
        <v>99.908638000488196</v>
      </c>
      <c r="F58">
        <v>2.42185235023498</v>
      </c>
      <c r="G58">
        <v>0.96190464496612504</v>
      </c>
      <c r="H58">
        <v>99.975234985351506</v>
      </c>
    </row>
    <row r="59" spans="1:8" x14ac:dyDescent="0.25">
      <c r="A59" t="s">
        <v>9</v>
      </c>
      <c r="B59">
        <v>10</v>
      </c>
      <c r="C59">
        <v>8.0224494934081996</v>
      </c>
      <c r="D59">
        <v>2.0088369846343901</v>
      </c>
      <c r="E59">
        <v>100</v>
      </c>
      <c r="F59">
        <v>3.6358053684234601</v>
      </c>
      <c r="G59">
        <v>1.56862533092498</v>
      </c>
      <c r="H59">
        <v>100</v>
      </c>
    </row>
    <row r="60" spans="1:8" x14ac:dyDescent="0.25">
      <c r="A60" t="s">
        <v>9</v>
      </c>
      <c r="B60">
        <v>11</v>
      </c>
      <c r="C60">
        <v>13.0414123535156</v>
      </c>
      <c r="D60">
        <v>2.9435606002807599</v>
      </c>
      <c r="E60">
        <v>100</v>
      </c>
      <c r="F60">
        <v>8.3621263504028303</v>
      </c>
      <c r="G60">
        <v>2.36601638793945</v>
      </c>
      <c r="H60">
        <v>100</v>
      </c>
    </row>
    <row r="61" spans="1:8" x14ac:dyDescent="0.25">
      <c r="A61" t="s">
        <v>9</v>
      </c>
      <c r="B61">
        <v>12</v>
      </c>
      <c r="C61">
        <v>26.708555221557599</v>
      </c>
      <c r="D61">
        <v>3.6897771358489901</v>
      </c>
      <c r="E61">
        <v>100</v>
      </c>
      <c r="F61">
        <v>15.022167205810501</v>
      </c>
      <c r="G61">
        <v>2.4481573104858398</v>
      </c>
      <c r="H61">
        <v>100</v>
      </c>
    </row>
    <row r="62" spans="1:8" x14ac:dyDescent="0.25">
      <c r="A62" t="s">
        <v>10</v>
      </c>
      <c r="B62">
        <v>1</v>
      </c>
      <c r="C62">
        <v>0.45646190643310502</v>
      </c>
      <c r="D62">
        <v>0.57662224769592196</v>
      </c>
      <c r="E62">
        <v>108939.09375</v>
      </c>
      <c r="F62">
        <v>0.69756418466567904</v>
      </c>
      <c r="G62">
        <v>0.60740607976913397</v>
      </c>
      <c r="H62">
        <v>52730.4921875</v>
      </c>
    </row>
    <row r="63" spans="1:8" x14ac:dyDescent="0.25">
      <c r="A63" t="s">
        <v>10</v>
      </c>
      <c r="B63">
        <v>2</v>
      </c>
      <c r="C63">
        <v>0.46422821283340399</v>
      </c>
      <c r="D63">
        <v>0.57845121622085505</v>
      </c>
      <c r="E63">
        <v>10812163</v>
      </c>
      <c r="F63">
        <v>0.46297866106033297</v>
      </c>
      <c r="G63">
        <v>0.57774418592453003</v>
      </c>
      <c r="H63">
        <v>2321594.75</v>
      </c>
    </row>
    <row r="64" spans="1:8" x14ac:dyDescent="0.25">
      <c r="A64" t="s">
        <v>10</v>
      </c>
      <c r="B64">
        <v>3</v>
      </c>
      <c r="C64">
        <v>0.46292075514793302</v>
      </c>
      <c r="D64">
        <v>0.57770830392837502</v>
      </c>
      <c r="E64">
        <v>3173475</v>
      </c>
      <c r="F64">
        <v>0.46672493219375599</v>
      </c>
      <c r="G64">
        <v>0.57987153530120805</v>
      </c>
      <c r="H64">
        <v>690328.0625</v>
      </c>
    </row>
    <row r="65" spans="1:8" x14ac:dyDescent="0.25">
      <c r="A65" t="s">
        <v>10</v>
      </c>
      <c r="B65">
        <v>4</v>
      </c>
      <c r="C65">
        <v>8.0389041900634695</v>
      </c>
      <c r="D65">
        <v>1.4670033454895</v>
      </c>
      <c r="E65">
        <v>4804.30517578125</v>
      </c>
      <c r="F65">
        <v>6.9113416671752903</v>
      </c>
      <c r="G65">
        <v>1.37555384635925</v>
      </c>
      <c r="H65">
        <v>6404.13916015625</v>
      </c>
    </row>
    <row r="66" spans="1:8" x14ac:dyDescent="0.25">
      <c r="A66" t="s">
        <v>10</v>
      </c>
      <c r="B66">
        <v>5</v>
      </c>
      <c r="C66">
        <v>1.7688980102539</v>
      </c>
      <c r="D66">
        <v>0.89693540334701505</v>
      </c>
      <c r="E66">
        <v>2345.06494140625</v>
      </c>
      <c r="F66">
        <v>5.6341457366943297</v>
      </c>
      <c r="G66">
        <v>1.3462210893630899</v>
      </c>
      <c r="H66">
        <v>2173.19116210937</v>
      </c>
    </row>
    <row r="67" spans="1:8" x14ac:dyDescent="0.25">
      <c r="A67" t="s">
        <v>10</v>
      </c>
      <c r="B67">
        <v>6</v>
      </c>
      <c r="C67">
        <v>1.8519316911697301</v>
      </c>
      <c r="D67">
        <v>0.94578999280929499</v>
      </c>
      <c r="E67">
        <v>877.972900390625</v>
      </c>
      <c r="F67">
        <v>2.0677633285522399</v>
      </c>
      <c r="G67">
        <v>0.86478865146636896</v>
      </c>
      <c r="H67">
        <v>4050.25903320312</v>
      </c>
    </row>
    <row r="68" spans="1:8" x14ac:dyDescent="0.25">
      <c r="A68" t="s">
        <v>10</v>
      </c>
      <c r="B68">
        <v>7</v>
      </c>
      <c r="C68">
        <v>3.2070903778076101</v>
      </c>
      <c r="D68">
        <v>1.0482872724532999</v>
      </c>
      <c r="E68">
        <v>1870.83093261718</v>
      </c>
      <c r="F68">
        <v>4.7336196899414</v>
      </c>
      <c r="G68">
        <v>1.4575903415679901</v>
      </c>
      <c r="H68">
        <v>2278.61840820312</v>
      </c>
    </row>
    <row r="69" spans="1:8" x14ac:dyDescent="0.25">
      <c r="A69" t="s">
        <v>10</v>
      </c>
      <c r="B69">
        <v>8</v>
      </c>
      <c r="C69">
        <v>2.0090236663818302</v>
      </c>
      <c r="D69">
        <v>0.92962586879730202</v>
      </c>
      <c r="E69">
        <v>360.538482666015</v>
      </c>
      <c r="F69">
        <v>2.5784723758697501</v>
      </c>
      <c r="G69">
        <v>1.0554625988006501</v>
      </c>
      <c r="H69">
        <v>56607.59765625</v>
      </c>
    </row>
    <row r="70" spans="1:8" x14ac:dyDescent="0.25">
      <c r="A70" t="s">
        <v>10</v>
      </c>
      <c r="B70">
        <v>9</v>
      </c>
      <c r="C70">
        <v>1.5197402238845801</v>
      </c>
      <c r="D70">
        <v>0.91258740425109797</v>
      </c>
      <c r="E70">
        <v>99119.125</v>
      </c>
      <c r="F70">
        <v>3.4545631408691402</v>
      </c>
      <c r="G70">
        <v>1.23729360103607</v>
      </c>
      <c r="H70">
        <v>37617.51953125</v>
      </c>
    </row>
    <row r="71" spans="1:8" x14ac:dyDescent="0.25">
      <c r="A71" t="s">
        <v>10</v>
      </c>
      <c r="B71">
        <v>10</v>
      </c>
      <c r="C71">
        <v>4.0242462158203098</v>
      </c>
      <c r="D71">
        <v>1.4266786575317301</v>
      </c>
      <c r="E71">
        <v>277.36926269531199</v>
      </c>
      <c r="F71">
        <v>7.9276795387268004</v>
      </c>
      <c r="G71">
        <v>1.8243203163146899</v>
      </c>
      <c r="H71">
        <v>447.02239990234301</v>
      </c>
    </row>
    <row r="72" spans="1:8" x14ac:dyDescent="0.25">
      <c r="A72" t="s">
        <v>10</v>
      </c>
      <c r="B72">
        <v>11</v>
      </c>
      <c r="C72">
        <v>19.9536628723144</v>
      </c>
      <c r="D72">
        <v>2.5498297214507999</v>
      </c>
      <c r="E72">
        <v>224.11956787109301</v>
      </c>
      <c r="F72">
        <v>3.61108374595642</v>
      </c>
      <c r="G72">
        <v>1.2770361900329501</v>
      </c>
      <c r="H72">
        <v>108.228317260742</v>
      </c>
    </row>
    <row r="73" spans="1:8" x14ac:dyDescent="0.25">
      <c r="A73" t="s">
        <v>10</v>
      </c>
      <c r="B73">
        <v>12</v>
      </c>
      <c r="C73">
        <v>17.7739238739013</v>
      </c>
      <c r="D73">
        <v>2.8756341934204102</v>
      </c>
      <c r="E73">
        <v>117.918151855468</v>
      </c>
      <c r="F73">
        <v>11.157401084899901</v>
      </c>
      <c r="G73">
        <v>2.08526611328125</v>
      </c>
      <c r="H73">
        <v>676.79400634765602</v>
      </c>
    </row>
    <row r="74" spans="1:8" x14ac:dyDescent="0.25">
      <c r="A74" t="s">
        <v>13</v>
      </c>
      <c r="B74">
        <v>1</v>
      </c>
      <c r="C74" s="1">
        <v>3.5151482734363499E-5</v>
      </c>
      <c r="D74">
        <v>4.5830463059246497E-3</v>
      </c>
      <c r="E74">
        <v>108.136436462402</v>
      </c>
      <c r="F74">
        <v>3.61778365913778E-4</v>
      </c>
      <c r="G74">
        <v>1.55905820429325E-2</v>
      </c>
      <c r="H74">
        <v>140.70343017578099</v>
      </c>
    </row>
    <row r="75" spans="1:8" x14ac:dyDescent="0.25">
      <c r="A75" t="s">
        <v>13</v>
      </c>
      <c r="B75">
        <v>2</v>
      </c>
      <c r="C75" s="1">
        <v>2.8169173660330601E-9</v>
      </c>
      <c r="D75" s="1">
        <v>3.4892145777121098E-5</v>
      </c>
      <c r="E75">
        <v>101.68852996826099</v>
      </c>
      <c r="F75" s="1">
        <v>4.6622073313073997E-8</v>
      </c>
      <c r="G75">
        <v>1.40443225973285E-4</v>
      </c>
      <c r="H75">
        <v>108.527694702148</v>
      </c>
    </row>
    <row r="76" spans="1:8" x14ac:dyDescent="0.25">
      <c r="A76" t="s">
        <v>13</v>
      </c>
      <c r="B76">
        <v>3</v>
      </c>
      <c r="C76" s="1">
        <v>2.1244616732474199E-8</v>
      </c>
      <c r="D76">
        <v>1.1080152034992301E-4</v>
      </c>
      <c r="E76">
        <v>104.619369506835</v>
      </c>
      <c r="F76" s="1">
        <v>4.4497630824480402E-7</v>
      </c>
      <c r="G76">
        <v>4.6421107253991002E-4</v>
      </c>
      <c r="H76">
        <v>103.381454467773</v>
      </c>
    </row>
    <row r="77" spans="1:8" x14ac:dyDescent="0.25">
      <c r="A77" t="s">
        <v>13</v>
      </c>
      <c r="B77">
        <v>4</v>
      </c>
      <c r="C77">
        <v>0.128190547227859</v>
      </c>
      <c r="D77">
        <v>0.31158709526062001</v>
      </c>
      <c r="E77">
        <v>105.31828308105401</v>
      </c>
      <c r="F77">
        <v>0.808552086353302</v>
      </c>
      <c r="G77">
        <v>0.61564630270004195</v>
      </c>
      <c r="H77">
        <v>197.23515319824199</v>
      </c>
    </row>
    <row r="78" spans="1:8" x14ac:dyDescent="0.25">
      <c r="A78" t="s">
        <v>13</v>
      </c>
      <c r="B78">
        <v>5</v>
      </c>
      <c r="C78">
        <v>0.27286073565482999</v>
      </c>
      <c r="D78">
        <v>0.41349965333938599</v>
      </c>
      <c r="E78">
        <v>102.01510620117099</v>
      </c>
      <c r="F78">
        <v>0.50370293855667103</v>
      </c>
      <c r="G78">
        <v>0.46710422635078402</v>
      </c>
      <c r="H78">
        <v>107.73565673828099</v>
      </c>
    </row>
    <row r="79" spans="1:8" x14ac:dyDescent="0.25">
      <c r="A79" t="s">
        <v>13</v>
      </c>
      <c r="B79">
        <v>6</v>
      </c>
      <c r="C79">
        <v>0.32477656006812999</v>
      </c>
      <c r="D79">
        <v>0.45479398965835499</v>
      </c>
      <c r="E79">
        <v>101.38623809814401</v>
      </c>
      <c r="F79">
        <v>4.9300588667392703E-2</v>
      </c>
      <c r="G79">
        <v>0.12902456521987901</v>
      </c>
      <c r="H79">
        <v>120.881507873535</v>
      </c>
    </row>
    <row r="80" spans="1:8" x14ac:dyDescent="0.25">
      <c r="A80" t="s">
        <v>13</v>
      </c>
      <c r="B80">
        <v>7</v>
      </c>
      <c r="C80">
        <v>2.34547996520996</v>
      </c>
      <c r="D80">
        <v>1.0447013378143299</v>
      </c>
      <c r="E80">
        <v>134.93698120117099</v>
      </c>
      <c r="F80">
        <v>5.0695548057556099</v>
      </c>
      <c r="G80">
        <v>1.5837875604629501</v>
      </c>
      <c r="H80">
        <v>136.93644714355401</v>
      </c>
    </row>
    <row r="81" spans="1:8" x14ac:dyDescent="0.25">
      <c r="A81" t="s">
        <v>13</v>
      </c>
      <c r="B81">
        <v>8</v>
      </c>
      <c r="C81">
        <v>5.47670125961303</v>
      </c>
      <c r="D81">
        <v>1.71805131435394</v>
      </c>
      <c r="E81">
        <v>99.986343383789006</v>
      </c>
      <c r="F81">
        <v>5.5952510833740199</v>
      </c>
      <c r="G81">
        <v>1.6936906576156601</v>
      </c>
      <c r="H81">
        <v>2018.609375</v>
      </c>
    </row>
    <row r="82" spans="1:8" x14ac:dyDescent="0.25">
      <c r="A82" t="s">
        <v>13</v>
      </c>
      <c r="B82">
        <v>9</v>
      </c>
      <c r="C82">
        <v>2.3911395072936998</v>
      </c>
      <c r="D82">
        <v>0.92945408821105902</v>
      </c>
      <c r="E82">
        <v>101.41379547119099</v>
      </c>
      <c r="F82">
        <v>2.4349665641784601</v>
      </c>
      <c r="G82">
        <v>0.96697032451629605</v>
      </c>
      <c r="H82">
        <v>5286.46826171875</v>
      </c>
    </row>
    <row r="83" spans="1:8" x14ac:dyDescent="0.25">
      <c r="A83" t="s">
        <v>13</v>
      </c>
      <c r="B83">
        <v>10</v>
      </c>
      <c r="C83">
        <v>8.0377388000488192</v>
      </c>
      <c r="D83">
        <v>2.0118863582611</v>
      </c>
      <c r="E83">
        <v>102.82992553710901</v>
      </c>
      <c r="F83">
        <v>3.6462314128875701</v>
      </c>
      <c r="G83">
        <v>1.57240533828735</v>
      </c>
      <c r="H83">
        <v>104.533767700195</v>
      </c>
    </row>
    <row r="84" spans="1:8" x14ac:dyDescent="0.25">
      <c r="A84" t="s">
        <v>13</v>
      </c>
      <c r="B84">
        <v>11</v>
      </c>
      <c r="C84">
        <v>13.038104057311999</v>
      </c>
      <c r="D84">
        <v>2.9437401294708199</v>
      </c>
      <c r="E84">
        <v>106.18211364746</v>
      </c>
      <c r="F84">
        <v>8.3622779846191406</v>
      </c>
      <c r="G84">
        <v>2.3657782077789302</v>
      </c>
      <c r="H84">
        <v>102.99113464355401</v>
      </c>
    </row>
    <row r="85" spans="1:8" x14ac:dyDescent="0.25">
      <c r="A85" t="s">
        <v>13</v>
      </c>
      <c r="B85">
        <v>12</v>
      </c>
      <c r="C85">
        <v>26.798891067504801</v>
      </c>
      <c r="D85">
        <v>3.6984667778015101</v>
      </c>
      <c r="E85">
        <v>101.16542816162099</v>
      </c>
      <c r="F85">
        <v>15.0431251525878</v>
      </c>
      <c r="G85">
        <v>2.4509005546569802</v>
      </c>
      <c r="H85">
        <v>113.164627075195</v>
      </c>
    </row>
    <row r="86" spans="1:8" x14ac:dyDescent="0.25">
      <c r="A86" t="s">
        <v>14</v>
      </c>
      <c r="B86">
        <v>1</v>
      </c>
      <c r="C86">
        <v>0.435644030570983</v>
      </c>
      <c r="D86">
        <v>0.58227199316024703</v>
      </c>
      <c r="E86">
        <v>90231.375</v>
      </c>
      <c r="F86">
        <v>0.433147132396698</v>
      </c>
      <c r="G86">
        <v>0.57414883375167802</v>
      </c>
      <c r="H86">
        <v>71983.0078125</v>
      </c>
    </row>
    <row r="87" spans="1:8" x14ac:dyDescent="0.25">
      <c r="A87" t="s">
        <v>14</v>
      </c>
      <c r="B87">
        <v>2</v>
      </c>
      <c r="C87">
        <v>0.43226361274719199</v>
      </c>
      <c r="D87">
        <v>0.57812339067459095</v>
      </c>
      <c r="E87">
        <v>10529175</v>
      </c>
      <c r="F87">
        <v>0.432137161493301</v>
      </c>
      <c r="G87">
        <v>0.57799524068832397</v>
      </c>
      <c r="H87">
        <v>2539433.75</v>
      </c>
    </row>
    <row r="88" spans="1:8" x14ac:dyDescent="0.25">
      <c r="A88" t="s">
        <v>14</v>
      </c>
      <c r="B88">
        <v>3</v>
      </c>
      <c r="C88">
        <v>0.43215265870094299</v>
      </c>
      <c r="D88">
        <v>0.577991843223571</v>
      </c>
      <c r="E88">
        <v>3033025.25</v>
      </c>
      <c r="F88">
        <v>0.43240338563919001</v>
      </c>
      <c r="G88">
        <v>0.57833766937255804</v>
      </c>
      <c r="H88">
        <v>843869</v>
      </c>
    </row>
    <row r="89" spans="1:8" x14ac:dyDescent="0.25">
      <c r="A89" t="s">
        <v>14</v>
      </c>
      <c r="B89">
        <v>4</v>
      </c>
      <c r="C89">
        <v>0.58476531505584695</v>
      </c>
      <c r="D89">
        <v>0.59207695722579901</v>
      </c>
      <c r="E89">
        <v>1226.14221191406</v>
      </c>
      <c r="F89">
        <v>2.75338411331176</v>
      </c>
      <c r="G89">
        <v>1.06671798229217</v>
      </c>
      <c r="H89">
        <v>8997.8681640625</v>
      </c>
    </row>
    <row r="90" spans="1:8" x14ac:dyDescent="0.25">
      <c r="A90" t="s">
        <v>14</v>
      </c>
      <c r="B90">
        <v>5</v>
      </c>
      <c r="C90">
        <v>2.6461315155029199</v>
      </c>
      <c r="D90">
        <v>1.12832832336425</v>
      </c>
      <c r="E90">
        <v>1281.23767089843</v>
      </c>
      <c r="F90">
        <v>0.92633700370788497</v>
      </c>
      <c r="G90">
        <v>0.70892030000686601</v>
      </c>
      <c r="H90">
        <v>1270.5927734375</v>
      </c>
    </row>
    <row r="91" spans="1:8" x14ac:dyDescent="0.25">
      <c r="A91" t="s">
        <v>14</v>
      </c>
      <c r="B91">
        <v>6</v>
      </c>
      <c r="C91">
        <v>2.9132270812988201</v>
      </c>
      <c r="D91">
        <v>1.1923744678497299</v>
      </c>
      <c r="E91">
        <v>1247.16174316406</v>
      </c>
      <c r="F91">
        <v>0.78139394521713201</v>
      </c>
      <c r="G91">
        <v>0.60863846540451005</v>
      </c>
      <c r="H91">
        <v>5322.5302734375</v>
      </c>
    </row>
    <row r="92" spans="1:8" x14ac:dyDescent="0.25">
      <c r="A92" t="s">
        <v>14</v>
      </c>
      <c r="B92">
        <v>7</v>
      </c>
      <c r="C92">
        <v>2.7289900779724099</v>
      </c>
      <c r="D92">
        <v>1.12949550151824</v>
      </c>
      <c r="E92">
        <v>386.75570678710898</v>
      </c>
      <c r="F92">
        <v>3.86922955513</v>
      </c>
      <c r="G92">
        <v>1.4223151206970199</v>
      </c>
      <c r="H92">
        <v>373.39532470703102</v>
      </c>
    </row>
    <row r="93" spans="1:8" x14ac:dyDescent="0.25">
      <c r="A93" t="s">
        <v>14</v>
      </c>
      <c r="B93">
        <v>8</v>
      </c>
      <c r="C93">
        <v>3.6880009174346902</v>
      </c>
      <c r="D93">
        <v>1.4602570533752399</v>
      </c>
      <c r="E93">
        <v>126.695098876953</v>
      </c>
      <c r="F93">
        <v>3.8404021263122501</v>
      </c>
      <c r="G93">
        <v>1.4469981193542401</v>
      </c>
      <c r="H93">
        <v>27065.478515625</v>
      </c>
    </row>
    <row r="94" spans="1:8" x14ac:dyDescent="0.25">
      <c r="A94" t="s">
        <v>14</v>
      </c>
      <c r="B94">
        <v>9</v>
      </c>
      <c r="C94">
        <v>3.3582084178924498</v>
      </c>
      <c r="D94">
        <v>1.23344814777374</v>
      </c>
      <c r="E94">
        <v>285676.21875</v>
      </c>
      <c r="F94">
        <v>3.2583255767822199</v>
      </c>
      <c r="G94">
        <v>1.2481727600097601</v>
      </c>
      <c r="H94">
        <v>147536.0625</v>
      </c>
    </row>
    <row r="95" spans="1:8" x14ac:dyDescent="0.25">
      <c r="A95" t="s">
        <v>14</v>
      </c>
      <c r="B95">
        <v>10</v>
      </c>
      <c r="C95">
        <v>3.8783414363861</v>
      </c>
      <c r="D95">
        <v>1.5274424552917401</v>
      </c>
      <c r="E95">
        <v>245.91300964355401</v>
      </c>
      <c r="F95">
        <v>3.1388878822326598</v>
      </c>
      <c r="G95">
        <v>1.4448770284652701</v>
      </c>
      <c r="H95">
        <v>181.89033508300699</v>
      </c>
    </row>
    <row r="96" spans="1:8" x14ac:dyDescent="0.25">
      <c r="A96" t="s">
        <v>14</v>
      </c>
      <c r="B96">
        <v>11</v>
      </c>
      <c r="C96">
        <v>12.3951921463012</v>
      </c>
      <c r="D96">
        <v>2.5460464954376198</v>
      </c>
      <c r="E96">
        <v>314.78854370117102</v>
      </c>
      <c r="F96">
        <v>8.4803333282470703</v>
      </c>
      <c r="G96">
        <v>2.2461609840393</v>
      </c>
      <c r="H96">
        <v>165.49116516113199</v>
      </c>
    </row>
    <row r="97" spans="1:8" x14ac:dyDescent="0.25">
      <c r="A97" t="s">
        <v>14</v>
      </c>
      <c r="B97">
        <v>12</v>
      </c>
      <c r="C97">
        <v>27.513687133788999</v>
      </c>
      <c r="D97">
        <v>3.6755707263946502</v>
      </c>
      <c r="E97">
        <v>123.955436706542</v>
      </c>
      <c r="F97">
        <v>12.2286386489868</v>
      </c>
      <c r="G97">
        <v>2.3326003551483101</v>
      </c>
      <c r="H97">
        <v>162.27845764160099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4C19-62CB-46BC-9896-596787E9B231}">
  <dimension ref="A1:H20"/>
  <sheetViews>
    <sheetView workbookViewId="0"/>
  </sheetViews>
  <sheetFormatPr defaultRowHeight="15" x14ac:dyDescent="0.25"/>
  <cols>
    <col min="2" max="2" width="9.28515625" bestFit="1" customWidth="1"/>
    <col min="3" max="3" width="11.140625" bestFit="1" customWidth="1"/>
    <col min="4" max="4" width="16" bestFit="1" customWidth="1"/>
    <col min="5" max="5" width="15.140625" bestFit="1" customWidth="1"/>
    <col min="6" max="6" width="11.140625" bestFit="1" customWidth="1"/>
    <col min="7" max="7" width="15" bestFit="1" customWidth="1"/>
    <col min="8" max="8" width="14.140625" bestFit="1" customWidth="1"/>
  </cols>
  <sheetData>
    <row r="1" spans="1:8" x14ac:dyDescent="0.25">
      <c r="A1" t="s">
        <v>25</v>
      </c>
    </row>
    <row r="2" spans="1:8" x14ac:dyDescent="0.25">
      <c r="A2" t="s">
        <v>24</v>
      </c>
      <c r="B2" t="s">
        <v>1</v>
      </c>
      <c r="C2" t="s">
        <v>2</v>
      </c>
      <c r="D2" t="s">
        <v>19</v>
      </c>
      <c r="E2" t="s">
        <v>20</v>
      </c>
      <c r="F2" t="s">
        <v>15</v>
      </c>
      <c r="G2" t="s">
        <v>21</v>
      </c>
      <c r="H2" t="s">
        <v>22</v>
      </c>
    </row>
    <row r="3" spans="1:8" x14ac:dyDescent="0.25">
      <c r="A3" t="s">
        <v>5</v>
      </c>
      <c r="B3">
        <f>INDEX(Table2[Test '#],MATCH(_xlfn.MINIFS(Table2[Loss],Table2[Name],A3),Table2[Loss],0))</f>
        <v>2</v>
      </c>
      <c r="C3" s="1" cm="1">
        <f t="array" ref="C3">INDEX(Table2[Loss],MATCH($A3&amp;$B3,Table2[[Name]:[Name]]&amp;Table2[[Test '#]:[Test '#]],0))</f>
        <v>2.71153188791117E-9</v>
      </c>
      <c r="D3" s="1" cm="1">
        <f t="array" ref="D3">INDEX(Table2[Mean Absolute Error (MAE)],MATCH($A3&amp;$B3,Table2[[Name]:[Name]]&amp;Table2[[Test '#]:[Test '#]],0))</f>
        <v>3.4435743145877401E-5</v>
      </c>
      <c r="E3" s="1" cm="1">
        <f t="array" ref="E3">INDEX(Table2[Mean Absolute Percentange Error (MAPE) %],MATCH($A3&amp;$B3,Table2[[Name]:[Name]]&amp;Table2[[Test '#]:[Test '#]],0))</f>
        <v>99.904937744140597</v>
      </c>
      <c r="F3" s="1" cm="1">
        <f t="array" ref="F3">INDEX(Table2[val_Loss],MATCH($A3&amp;$B3,Table2[[Name]:[Name]]&amp;Table2[[Test '#]:[Test '#]],0))</f>
        <v>4.64448675074891E-8</v>
      </c>
      <c r="G3" s="1" cm="1">
        <f t="array" ref="G3">INDEX(Table2[Val_Mean Absolute Error (MAE)],MATCH($A3&amp;$B3,Table2[[Name]:[Name]]&amp;Table2[[Test '#]:[Test '#]],0))</f>
        <v>1.4016091881785501E-4</v>
      </c>
      <c r="H3" s="1" cm="1">
        <f t="array" ref="H3">INDEX(Table2[Val_Mean Absolute Percentange Error (MAPE) %],MATCH($A3&amp;$B3,Table2[[Name]:[Name]]&amp;Table2[[Test '#]:[Test '#]],0))</f>
        <v>99.949089050292898</v>
      </c>
    </row>
    <row r="4" spans="1:8" x14ac:dyDescent="0.25">
      <c r="A4" t="s">
        <v>6</v>
      </c>
      <c r="B4">
        <f>INDEX(Table2[Test '#],MATCH(_xlfn.MINIFS(Table2[Loss],Table2[Name],A4),Table2[Loss],0))</f>
        <v>3</v>
      </c>
      <c r="C4" s="1" cm="1">
        <f t="array" ref="C4">INDEX(Table2[Loss],MATCH($A4&amp;$B4,Table2[[Name]:[Name]]&amp;Table2[[Test '#]:[Test '#]],0))</f>
        <v>8.7130904197692802E-2</v>
      </c>
      <c r="D4" s="1" cm="1">
        <f t="array" ref="D4">INDEX(Table2[Mean Absolute Error (MAE)],MATCH($A4&amp;$B4,Table2[[Name]:[Name]]&amp;Table2[[Test '#]:[Test '#]],0))</f>
        <v>0.22234813868999401</v>
      </c>
      <c r="E4" s="1" cm="1">
        <f t="array" ref="E4">INDEX(Table2[Mean Absolute Percentange Error (MAPE) %],MATCH($A4&amp;$B4,Table2[[Name]:[Name]]&amp;Table2[[Test '#]:[Test '#]],0))</f>
        <v>1093988.125</v>
      </c>
      <c r="F4" s="1" cm="1">
        <f t="array" ref="F4">INDEX(Table2[val_Loss],MATCH($A4&amp;$B4,Table2[[Name]:[Name]]&amp;Table2[[Test '#]:[Test '#]],0))</f>
        <v>8.7131604552268899E-2</v>
      </c>
      <c r="G4" s="1" cm="1">
        <f t="array" ref="G4">INDEX(Table2[Val_Mean Absolute Error (MAE)],MATCH($A4&amp;$B4,Table2[[Name]:[Name]]&amp;Table2[[Test '#]:[Test '#]],0))</f>
        <v>0.222215130925178</v>
      </c>
      <c r="H4" s="1" cm="1">
        <f t="array" ref="H4">INDEX(Table2[Val_Mean Absolute Percentange Error (MAPE) %],MATCH($A4&amp;$B4,Table2[[Name]:[Name]]&amp;Table2[[Test '#]:[Test '#]],0))</f>
        <v>215647.859375</v>
      </c>
    </row>
    <row r="5" spans="1:8" x14ac:dyDescent="0.25">
      <c r="A5" t="s">
        <v>7</v>
      </c>
      <c r="B5">
        <f>INDEX(Table2[Test '#],MATCH(_xlfn.MINIFS(Table2[Loss],Table2[Name],A5),Table2[Loss],0))</f>
        <v>2</v>
      </c>
      <c r="C5" s="1" cm="1">
        <f t="array" ref="C5">INDEX(Table2[Loss],MATCH($A5&amp;$B5,Table2[[Name]:[Name]]&amp;Table2[[Test '#]:[Test '#]],0))</f>
        <v>2.7115321099557799E-9</v>
      </c>
      <c r="D5" s="1" cm="1">
        <f t="array" ref="D5">INDEX(Table2[Mean Absolute Error (MAE)],MATCH($A5&amp;$B5,Table2[[Name]:[Name]]&amp;Table2[[Test '#]:[Test '#]],0))</f>
        <v>3.4435746783856302E-5</v>
      </c>
      <c r="E5" s="1" cm="1">
        <f t="array" ref="E5">INDEX(Table2[Mean Absolute Percentange Error (MAPE) %],MATCH($A5&amp;$B5,Table2[[Name]:[Name]]&amp;Table2[[Test '#]:[Test '#]],0))</f>
        <v>99.904930114746094</v>
      </c>
      <c r="F5" s="1" cm="1">
        <f t="array" ref="F5">INDEX(Table2[val_Loss],MATCH($A5&amp;$B5,Table2[[Name]:[Name]]&amp;Table2[[Test '#]:[Test '#]],0))</f>
        <v>4.64448675074891E-8</v>
      </c>
      <c r="G5" s="1" cm="1">
        <f t="array" ref="G5">INDEX(Table2[Val_Mean Absolute Error (MAE)],MATCH($A5&amp;$B5,Table2[[Name]:[Name]]&amp;Table2[[Test '#]:[Test '#]],0))</f>
        <v>1.4016091881785501E-4</v>
      </c>
      <c r="H5" s="1" cm="1">
        <f t="array" ref="H5">INDEX(Table2[Val_Mean Absolute Percentange Error (MAPE) %],MATCH($A5&amp;$B5,Table2[[Name]:[Name]]&amp;Table2[[Test '#]:[Test '#]],0))</f>
        <v>99.949089050292898</v>
      </c>
    </row>
    <row r="6" spans="1:8" x14ac:dyDescent="0.25">
      <c r="A6" t="s">
        <v>8</v>
      </c>
      <c r="B6">
        <f>INDEX(Table2[Test '#],MATCH(_xlfn.MINIFS(Table2[Loss],Table2[Name],A6),Table2[Loss],0))</f>
        <v>3</v>
      </c>
      <c r="C6" s="1" cm="1">
        <f t="array" ref="C6">INDEX(Table2[Loss],MATCH($A6&amp;$B6,Table2[[Name]:[Name]]&amp;Table2[[Test '#]:[Test '#]],0))</f>
        <v>0.28567895293235701</v>
      </c>
      <c r="D6" s="1" cm="1">
        <f t="array" ref="D6">INDEX(Table2[Mean Absolute Error (MAE)],MATCH($A6&amp;$B6,Table2[[Name]:[Name]]&amp;Table2[[Test '#]:[Test '#]],0))</f>
        <v>0.41021487116813599</v>
      </c>
      <c r="E6" s="1" cm="1">
        <f t="array" ref="E6">INDEX(Table2[Mean Absolute Percentange Error (MAPE) %],MATCH($A6&amp;$B6,Table2[[Name]:[Name]]&amp;Table2[[Test '#]:[Test '#]],0))</f>
        <v>2810022.75</v>
      </c>
      <c r="F6" s="1" cm="1">
        <f t="array" ref="F6">INDEX(Table2[val_Loss],MATCH($A6&amp;$B6,Table2[[Name]:[Name]]&amp;Table2[[Test '#]:[Test '#]],0))</f>
        <v>0.28627905249595598</v>
      </c>
      <c r="G6" s="1" cm="1">
        <f t="array" ref="G6">INDEX(Table2[Val_Mean Absolute Error (MAE)],MATCH($A6&amp;$B6,Table2[[Name]:[Name]]&amp;Table2[[Test '#]:[Test '#]],0))</f>
        <v>0.41056191921234098</v>
      </c>
      <c r="H6" s="1" cm="1">
        <f t="array" ref="H6">INDEX(Table2[Val_Mean Absolute Percentange Error (MAPE) %],MATCH($A6&amp;$B6,Table2[[Name]:[Name]]&amp;Table2[[Test '#]:[Test '#]],0))</f>
        <v>480367.6875</v>
      </c>
    </row>
    <row r="7" spans="1:8" x14ac:dyDescent="0.25">
      <c r="A7" t="s">
        <v>9</v>
      </c>
      <c r="B7">
        <f>INDEX(Table2[Test '#],MATCH(_xlfn.MINIFS(Table2[Loss],Table2[Name],A7),Table2[Loss],0))</f>
        <v>2</v>
      </c>
      <c r="C7" s="1" cm="1">
        <f t="array" ref="C7">INDEX(Table2[Loss],MATCH($A7&amp;$B7,Table2[[Name]:[Name]]&amp;Table2[[Test '#]:[Test '#]],0))</f>
        <v>2.7115321099557799E-9</v>
      </c>
      <c r="D7" s="1" cm="1">
        <f t="array" ref="D7">INDEX(Table2[Mean Absolute Error (MAE)],MATCH($A7&amp;$B7,Table2[[Name]:[Name]]&amp;Table2[[Test '#]:[Test '#]],0))</f>
        <v>3.4435743145877401E-5</v>
      </c>
      <c r="E7" s="1" cm="1">
        <f t="array" ref="E7">INDEX(Table2[Mean Absolute Percentange Error (MAPE) %],MATCH($A7&amp;$B7,Table2[[Name]:[Name]]&amp;Table2[[Test '#]:[Test '#]],0))</f>
        <v>99.904930114746094</v>
      </c>
      <c r="F7" s="1" cm="1">
        <f t="array" ref="F7">INDEX(Table2[val_Loss],MATCH($A7&amp;$B7,Table2[[Name]:[Name]]&amp;Table2[[Test '#]:[Test '#]],0))</f>
        <v>4.64448710602027E-8</v>
      </c>
      <c r="G7" s="1" cm="1">
        <f t="array" ref="G7">INDEX(Table2[Val_Mean Absolute Error (MAE)],MATCH($A7&amp;$B7,Table2[[Name]:[Name]]&amp;Table2[[Test '#]:[Test '#]],0))</f>
        <v>1.4016090426594E-4</v>
      </c>
      <c r="H7" s="1" cm="1">
        <f t="array" ref="H7">INDEX(Table2[Val_Mean Absolute Percentange Error (MAPE) %],MATCH($A7&amp;$B7,Table2[[Name]:[Name]]&amp;Table2[[Test '#]:[Test '#]],0))</f>
        <v>99.949111938476506</v>
      </c>
    </row>
    <row r="8" spans="1:8" x14ac:dyDescent="0.25">
      <c r="A8" t="s">
        <v>10</v>
      </c>
      <c r="B8">
        <f>INDEX(Table2[Test '#],MATCH(_xlfn.MINIFS(Table2[Loss],Table2[Name],A8),Table2[Loss],0))</f>
        <v>1</v>
      </c>
      <c r="C8" s="1" cm="1">
        <f t="array" ref="C8">INDEX(Table2[Loss],MATCH($A8&amp;$B8,Table2[[Name]:[Name]]&amp;Table2[[Test '#]:[Test '#]],0))</f>
        <v>0.45646190643310502</v>
      </c>
      <c r="D8" s="1" cm="1">
        <f t="array" ref="D8">INDEX(Table2[Mean Absolute Error (MAE)],MATCH($A8&amp;$B8,Table2[[Name]:[Name]]&amp;Table2[[Test '#]:[Test '#]],0))</f>
        <v>0.57662224769592196</v>
      </c>
      <c r="E8" s="1" cm="1">
        <f t="array" ref="E8">INDEX(Table2[Mean Absolute Percentange Error (MAPE) %],MATCH($A8&amp;$B8,Table2[[Name]:[Name]]&amp;Table2[[Test '#]:[Test '#]],0))</f>
        <v>108939.09375</v>
      </c>
      <c r="F8" s="1" cm="1">
        <f t="array" ref="F8">INDEX(Table2[val_Loss],MATCH($A8&amp;$B8,Table2[[Name]:[Name]]&amp;Table2[[Test '#]:[Test '#]],0))</f>
        <v>0.69756418466567904</v>
      </c>
      <c r="G8" s="1" cm="1">
        <f t="array" ref="G8">INDEX(Table2[Val_Mean Absolute Error (MAE)],MATCH($A8&amp;$B8,Table2[[Name]:[Name]]&amp;Table2[[Test '#]:[Test '#]],0))</f>
        <v>0.60740607976913397</v>
      </c>
      <c r="H8" s="1" cm="1">
        <f t="array" ref="H8">INDEX(Table2[Val_Mean Absolute Percentange Error (MAPE) %],MATCH($A8&amp;$B8,Table2[[Name]:[Name]]&amp;Table2[[Test '#]:[Test '#]],0))</f>
        <v>52730.4921875</v>
      </c>
    </row>
    <row r="9" spans="1:8" x14ac:dyDescent="0.25">
      <c r="A9" t="s">
        <v>13</v>
      </c>
      <c r="B9">
        <f>INDEX(Table2[Test '#],MATCH(_xlfn.MINIFS(Table2[Loss],Table2[Name],A9),Table2[Loss],0))</f>
        <v>2</v>
      </c>
      <c r="C9" s="1" cm="1">
        <f t="array" ref="C9">INDEX(Table2[Loss],MATCH($A9&amp;$B9,Table2[[Name]:[Name]]&amp;Table2[[Test '#]:[Test '#]],0))</f>
        <v>2.8169173660330601E-9</v>
      </c>
      <c r="D9" s="1" cm="1">
        <f t="array" ref="D9">INDEX(Table2[Mean Absolute Error (MAE)],MATCH($A9&amp;$B9,Table2[[Name]:[Name]]&amp;Table2[[Test '#]:[Test '#]],0))</f>
        <v>3.4892145777121098E-5</v>
      </c>
      <c r="E9" s="1" cm="1">
        <f t="array" ref="E9">INDEX(Table2[Mean Absolute Percentange Error (MAPE) %],MATCH($A9&amp;$B9,Table2[[Name]:[Name]]&amp;Table2[[Test '#]:[Test '#]],0))</f>
        <v>101.68852996826099</v>
      </c>
      <c r="F9" s="1" cm="1">
        <f t="array" ref="F9">INDEX(Table2[val_Loss],MATCH($A9&amp;$B9,Table2[[Name]:[Name]]&amp;Table2[[Test '#]:[Test '#]],0))</f>
        <v>4.6622073313073997E-8</v>
      </c>
      <c r="G9" s="1" cm="1">
        <f t="array" ref="G9">INDEX(Table2[Val_Mean Absolute Error (MAE)],MATCH($A9&amp;$B9,Table2[[Name]:[Name]]&amp;Table2[[Test '#]:[Test '#]],0))</f>
        <v>1.40443225973285E-4</v>
      </c>
      <c r="H9" s="1" cm="1">
        <f t="array" ref="H9">INDEX(Table2[Val_Mean Absolute Percentange Error (MAPE) %],MATCH($A9&amp;$B9,Table2[[Name]:[Name]]&amp;Table2[[Test '#]:[Test '#]],0))</f>
        <v>108.527694702148</v>
      </c>
    </row>
    <row r="10" spans="1:8" x14ac:dyDescent="0.25">
      <c r="A10" t="s">
        <v>14</v>
      </c>
      <c r="B10">
        <f>INDEX(Table2[Test '#],MATCH(_xlfn.MINIFS(Table2[Loss],Table2[Name],A10),Table2[Loss],0))</f>
        <v>3</v>
      </c>
      <c r="C10" s="1" cm="1">
        <f t="array" ref="C10">INDEX(Table2[Loss],MATCH($A10&amp;$B10,Table2[[Name]:[Name]]&amp;Table2[[Test '#]:[Test '#]],0))</f>
        <v>0.43215265870094299</v>
      </c>
      <c r="D10" s="1" cm="1">
        <f t="array" ref="D10">INDEX(Table2[Mean Absolute Error (MAE)],MATCH($A10&amp;$B10,Table2[[Name]:[Name]]&amp;Table2[[Test '#]:[Test '#]],0))</f>
        <v>0.577991843223571</v>
      </c>
      <c r="E10" s="1" cm="1">
        <f t="array" ref="E10">INDEX(Table2[Mean Absolute Percentange Error (MAPE) %],MATCH($A10&amp;$B10,Table2[[Name]:[Name]]&amp;Table2[[Test '#]:[Test '#]],0))</f>
        <v>3033025.25</v>
      </c>
      <c r="F10" s="1" cm="1">
        <f t="array" ref="F10">INDEX(Table2[val_Loss],MATCH($A10&amp;$B10,Table2[[Name]:[Name]]&amp;Table2[[Test '#]:[Test '#]],0))</f>
        <v>0.43240338563919001</v>
      </c>
      <c r="G10" s="1" cm="1">
        <f t="array" ref="G10">INDEX(Table2[Val_Mean Absolute Error (MAE)],MATCH($A10&amp;$B10,Table2[[Name]:[Name]]&amp;Table2[[Test '#]:[Test '#]],0))</f>
        <v>0.57833766937255804</v>
      </c>
      <c r="H10" s="1" cm="1">
        <f t="array" ref="H10">INDEX(Table2[Val_Mean Absolute Percentange Error (MAPE) %],MATCH($A10&amp;$B10,Table2[[Name]:[Name]]&amp;Table2[[Test '#]:[Test '#]],0))</f>
        <v>843869</v>
      </c>
    </row>
    <row r="12" spans="1:8" x14ac:dyDescent="0.25">
      <c r="A12" t="s">
        <v>23</v>
      </c>
      <c r="B12" t="s">
        <v>2</v>
      </c>
      <c r="C12" t="s">
        <v>19</v>
      </c>
      <c r="D12" t="s">
        <v>20</v>
      </c>
      <c r="E12" t="s">
        <v>26</v>
      </c>
      <c r="F12" t="s">
        <v>21</v>
      </c>
      <c r="G12" t="s">
        <v>22</v>
      </c>
    </row>
    <row r="13" spans="1:8" x14ac:dyDescent="0.25">
      <c r="A13" t="s">
        <v>6</v>
      </c>
      <c r="B13" s="3">
        <f>AVERAGEIF(Table2[[Name]:[Name]],$A13,Table2[Loss])</f>
        <v>3.6302606811125977</v>
      </c>
      <c r="C13" s="3">
        <f>AVERAGEIF(Table2[[Name]:[Name]],$A13,Table2[Mean Absolute Error (MAE)])</f>
        <v>1.0329887904226758</v>
      </c>
      <c r="D13" s="3">
        <f>AVERAGEIF(Table2[[Name]:[Name]],$A13,Table2[Mean Absolute Percentange Error (MAPE) %])</f>
        <v>410100.19727961224</v>
      </c>
      <c r="E13" s="3">
        <f>AVERAGEIF(Table2[[Name]:[Name]],$A13,Table2[val_Loss])</f>
        <v>3.1559009825189897</v>
      </c>
      <c r="F13" s="3">
        <f>AVERAGEIF(Table2[[Name]:[Name]],$A13,Table2[Val_Mean Absolute Error (MAE)])</f>
        <v>0.99702770387132744</v>
      </c>
      <c r="G13" s="3">
        <f>AVERAGEIF(Table2[[Name]:[Name]],$A13,Table2[Val_Mean Absolute Percentange Error (MAPE) %])</f>
        <v>105145.9916267395</v>
      </c>
    </row>
    <row r="14" spans="1:8" x14ac:dyDescent="0.25">
      <c r="A14" t="s">
        <v>8</v>
      </c>
      <c r="B14" s="3">
        <f>AVERAGEIF(Table2[[Name]:[Name]],$A14,Table2[Loss])</f>
        <v>4.1289742191632532</v>
      </c>
      <c r="C14" s="3">
        <f>AVERAGEIF(Table2[[Name]:[Name]],$A14,Table2[Mean Absolute Error (MAE)])</f>
        <v>1.2018338988224644</v>
      </c>
      <c r="D14" s="3">
        <f>AVERAGEIF(Table2[[Name]:[Name]],$A14,Table2[Mean Absolute Percentange Error (MAPE) %])</f>
        <v>938265.87857691443</v>
      </c>
      <c r="E14" s="3">
        <f>AVERAGEIF(Table2[[Name]:[Name]],$A14,Table2[val_Loss])</f>
        <v>3.5613823880751898</v>
      </c>
      <c r="F14" s="3">
        <f>AVERAGEIF(Table2[[Name]:[Name]],$A14,Table2[Val_Mean Absolute Error (MAE)])</f>
        <v>1.1619590098659169</v>
      </c>
      <c r="G14" s="3">
        <f>AVERAGEIF(Table2[[Name]:[Name]],$A14,Table2[Val_Mean Absolute Percentange Error (MAPE) %])</f>
        <v>190023.60003534952</v>
      </c>
    </row>
    <row r="15" spans="1:8" x14ac:dyDescent="0.25">
      <c r="A15" t="s">
        <v>5</v>
      </c>
      <c r="B15" s="3">
        <f>AVERAGEIF(Table2[[Name]:[Name]],$A15,Table2[Loss])</f>
        <v>4.8916053359494382</v>
      </c>
      <c r="C15" s="3">
        <f>AVERAGEIF(Table2[[Name]:[Name]],$A15,Table2[Mean Absolute Error (MAE)])</f>
        <v>1.1256609329851295</v>
      </c>
      <c r="D15" s="3">
        <f>AVERAGEIF(Table2[[Name]:[Name]],$A15,Table2[Mean Absolute Percentange Error (MAPE) %])</f>
        <v>99.983028411865234</v>
      </c>
      <c r="E15" s="3">
        <f>AVERAGEIF(Table2[[Name]:[Name]],$A15,Table2[val_Loss])</f>
        <v>3.4547288233950639</v>
      </c>
      <c r="F15" s="3">
        <f>AVERAGEIF(Table2[[Name]:[Name]],$A15,Table2[Val_Mean Absolute Error (MAE)])</f>
        <v>0.98713345282036646</v>
      </c>
      <c r="G15" s="3">
        <f>AVERAGEIF(Table2[[Name]:[Name]],$A15,Table2[Val_Mean Absolute Percentange Error (MAPE) %])</f>
        <v>99.993599573771135</v>
      </c>
    </row>
    <row r="16" spans="1:8" x14ac:dyDescent="0.25">
      <c r="A16" t="s">
        <v>7</v>
      </c>
      <c r="B16" s="3">
        <f>AVERAGEIF(Table2[[Name]:[Name]],$A16,Table2[Loss])</f>
        <v>4.891605354575586</v>
      </c>
      <c r="C16" s="3">
        <f>AVERAGEIF(Table2[[Name]:[Name]],$A16,Table2[Mean Absolute Error (MAE)])</f>
        <v>1.1256609131172184</v>
      </c>
      <c r="D16" s="3">
        <f>AVERAGEIF(Table2[[Name]:[Name]],$A16,Table2[Mean Absolute Percentange Error (MAPE) %])</f>
        <v>99.983029683430985</v>
      </c>
      <c r="E16" s="3">
        <f>AVERAGEIF(Table2[[Name]:[Name]],$A16,Table2[val_Loss])</f>
        <v>3.4547289025526351</v>
      </c>
      <c r="F16" s="3">
        <f>AVERAGEIF(Table2[[Name]:[Name]],$A16,Table2[Val_Mean Absolute Error (MAE)])</f>
        <v>0.98713339213402895</v>
      </c>
      <c r="G16" s="3">
        <f>AVERAGEIF(Table2[[Name]:[Name]],$A16,Table2[Val_Mean Absolute Percentange Error (MAPE) %])</f>
        <v>99.993598937988281</v>
      </c>
    </row>
    <row r="17" spans="1:7" x14ac:dyDescent="0.25">
      <c r="A17" t="s">
        <v>9</v>
      </c>
      <c r="B17" s="3">
        <f>AVERAGEIF(Table2[[Name]:[Name]],$A17,Table2[Loss])</f>
        <v>4.8916054179052235</v>
      </c>
      <c r="C17" s="3">
        <f>AVERAGEIF(Table2[[Name]:[Name]],$A17,Table2[Mean Absolute Error (MAE)])</f>
        <v>1.1256609156392465</v>
      </c>
      <c r="D17" s="3">
        <f>AVERAGEIF(Table2[[Name]:[Name]],$A17,Table2[Mean Absolute Percentange Error (MAPE) %])</f>
        <v>99.983028411865234</v>
      </c>
      <c r="E17" s="3">
        <f>AVERAGEIF(Table2[[Name]:[Name]],$A17,Table2[val_Loss])</f>
        <v>3.4547293250602173</v>
      </c>
      <c r="F17" s="3">
        <f>AVERAGEIF(Table2[[Name]:[Name]],$A17,Table2[Val_Mean Absolute Error (MAE)])</f>
        <v>0.98713334866624625</v>
      </c>
      <c r="G17" s="3">
        <f>AVERAGEIF(Table2[[Name]:[Name]],$A17,Table2[Val_Mean Absolute Percentange Error (MAPE) %])</f>
        <v>99.993602116902665</v>
      </c>
    </row>
    <row r="18" spans="1:7" x14ac:dyDescent="0.25">
      <c r="A18" t="s">
        <v>13</v>
      </c>
      <c r="B18" s="3">
        <f>AVERAGEIF(Table2[[Name]:[Name]],$A18,Table2[Loss])</f>
        <v>4.9011598062897832</v>
      </c>
      <c r="C18" s="3">
        <f>AVERAGEIF(Table2[[Name]:[Name]],$A18,Table2[Mean Absolute Error (MAE)])</f>
        <v>1.1275757903452643</v>
      </c>
      <c r="D18" s="3">
        <f>AVERAGEIF(Table2[[Name]:[Name]],$A18,Table2[Mean Absolute Percentange Error (MAPE) %])</f>
        <v>105.80654589335064</v>
      </c>
      <c r="E18" s="3">
        <f>AVERAGEIF(Table2[[Name]:[Name]],$A18,Table2[val_Loss])</f>
        <v>3.4594437405786884</v>
      </c>
      <c r="F18" s="3">
        <f>AVERAGEIF(Table2[[Name]:[Name]],$A18,Table2[Val_Mean Absolute Error (MAE)])</f>
        <v>0.98845858116085983</v>
      </c>
      <c r="G18" s="3">
        <f>AVERAGEIF(Table2[[Name]:[Name]],$A18,Table2[Val_Mean Absolute Percentange Error (MAPE) %])</f>
        <v>711.76404253641749</v>
      </c>
    </row>
    <row r="19" spans="1:7" x14ac:dyDescent="0.25">
      <c r="A19" t="s">
        <v>14</v>
      </c>
      <c r="B19" s="3">
        <f>AVERAGEIF(Table2[[Name]:[Name]],$A19,Table2[Loss])</f>
        <v>5.0838836953043796</v>
      </c>
      <c r="C19" s="3">
        <f>AVERAGEIF(Table2[[Name]:[Name]],$A19,Table2[Mean Absolute Error (MAE)])</f>
        <v>1.3519522796074517</v>
      </c>
      <c r="D19" s="3">
        <f>AVERAGEIF(Table2[[Name]:[Name]],$A19,Table2[Mean Absolute Percentange Error (MAPE) %])</f>
        <v>1161921.7077643077</v>
      </c>
      <c r="E19" s="3">
        <f>AVERAGEIF(Table2[[Name]:[Name]],$A19,Table2[val_Loss])</f>
        <v>3.381218321621414</v>
      </c>
      <c r="F19" s="3">
        <f>AVERAGEIF(Table2[[Name]:[Name]],$A19,Table2[Val_Mean Absolute Error (MAE)])</f>
        <v>1.1879902382691669</v>
      </c>
      <c r="G19" s="3">
        <f>AVERAGEIF(Table2[[Name]:[Name]],$A19,Table2[Val_Mean Absolute Percentange Error (MAPE) %])</f>
        <v>303863.44544347125</v>
      </c>
    </row>
    <row r="20" spans="1:7" x14ac:dyDescent="0.25">
      <c r="A20" t="s">
        <v>10</v>
      </c>
      <c r="B20" s="3">
        <f>AVERAGEIF(Table2[[Name]:[Name]],$A20,Table2[Loss])</f>
        <v>5.1275859996676303</v>
      </c>
      <c r="C20" s="3">
        <f>AVERAGEIF(Table2[[Name]:[Name]],$A20,Table2[Mean Absolute Error (MAE)])</f>
        <v>1.2320961356163003</v>
      </c>
      <c r="D20" s="3">
        <f>AVERAGEIF(Table2[[Name]:[Name]],$A20,Table2[Mean Absolute Percentange Error (MAPE) %])</f>
        <v>1183714.5281804402</v>
      </c>
      <c r="E20" s="3">
        <f>AVERAGEIF(Table2[[Name]:[Name]],$A20,Table2[val_Loss])</f>
        <v>4.14194484055042</v>
      </c>
      <c r="F20" s="3">
        <f>AVERAGEIF(Table2[[Name]:[Name]],$A20,Table2[Val_Mean Absolute Error (MAE)])</f>
        <v>1.1907128791014319</v>
      </c>
      <c r="G20" s="3">
        <f>AVERAGEIF(Table2[[Name]:[Name]],$A20,Table2[Val_Mean Absolute Percentange Error (MAPE) %])</f>
        <v>264584.7228635152</v>
      </c>
    </row>
  </sheetData>
  <sortState xmlns:xlrd2="http://schemas.microsoft.com/office/spreadsheetml/2017/richdata2" ref="A13:G20">
    <sortCondition ref="B13:B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ssm_performance</vt:lpstr>
      <vt:lpstr>ssm_summary</vt:lpstr>
      <vt:lpstr>msm_performance</vt:lpstr>
      <vt:lpstr>msm_summary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GGPC</dc:creator>
  <cp:lastModifiedBy>Jane Jung</cp:lastModifiedBy>
  <dcterms:created xsi:type="dcterms:W3CDTF">2015-06-05T18:17:20Z</dcterms:created>
  <dcterms:modified xsi:type="dcterms:W3CDTF">2024-02-05T02:06:23Z</dcterms:modified>
</cp:coreProperties>
</file>