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4.png" ContentType="image/png"/>
  <Override PartName="/xl/media/image3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e 1" sheetId="1" state="visible" r:id="rId2"/>
    <sheet name="parte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<sst xmlns="http://schemas.openxmlformats.org/spreadsheetml/2006/main" count="61" uniqueCount="40">
  <si>
    <t xml:space="preserve">Z (Ohm)</t>
  </si>
  <si>
    <t xml:space="preserve">R</t>
  </si>
  <si>
    <t xml:space="preserve">V0 (V)</t>
  </si>
  <si>
    <t xml:space="preserve">dV0</t>
  </si>
  <si>
    <t xml:space="preserve">Valutare la banda di misura corretta del multimetro </t>
  </si>
  <si>
    <t xml:space="preserve">f (Hz)</t>
  </si>
  <si>
    <t xml:space="preserve">f</t>
  </si>
  <si>
    <t xml:space="preserve">VRMS(multimetro) (V)</t>
  </si>
  <si>
    <t xml:space="preserve">d</t>
  </si>
  <si>
    <t xml:space="preserve">I (mA) multmetro</t>
  </si>
  <si>
    <t xml:space="preserve">dI</t>
  </si>
  <si>
    <t xml:space="preserve">VA</t>
  </si>
  <si>
    <t xml:space="preserve">dVA</t>
  </si>
  <si>
    <t xml:space="preserve">VB</t>
  </si>
  <si>
    <t xml:space="preserve">dVB</t>
  </si>
  <si>
    <t xml:space="preserve">phi'</t>
  </si>
  <si>
    <t xml:space="preserve">VB-A (V)</t>
  </si>
  <si>
    <t xml:space="preserve">dVBA</t>
  </si>
  <si>
    <t xml:space="preserve">phi</t>
  </si>
  <si>
    <t xml:space="preserve">IB (oscilloscopio)</t>
  </si>
  <si>
    <t xml:space="preserve">dI_B</t>
  </si>
  <si>
    <t xml:space="preserve">VRMS (oscilloscopio)</t>
  </si>
  <si>
    <t xml:space="preserve">la banda di misura corretta del multimetro (voltmetro) è 60-2500 Hz</t>
  </si>
  <si>
    <t xml:space="preserve">tabella per root: calcolo dell’impedenza</t>
  </si>
  <si>
    <t xml:space="preserve">impedenza</t>
  </si>
  <si>
    <t xml:space="preserve">Capacità</t>
  </si>
  <si>
    <t xml:space="preserve">Vb-a/I</t>
  </si>
  <si>
    <t xml:space="preserve">I=Vb/R</t>
  </si>
  <si>
    <t xml:space="preserve">Modulo e fase dell'impedenza di una resistenza</t>
  </si>
  <si>
    <t xml:space="preserve">per una resistenza impedenza=resistenza</t>
  </si>
  <si>
    <t xml:space="preserve">modulo =R</t>
  </si>
  <si>
    <t xml:space="preserve">fase=0</t>
  </si>
  <si>
    <t xml:space="preserve">misurare l'impedenza di una capacità C</t>
  </si>
  <si>
    <t xml:space="preserve">R ohm</t>
  </si>
  <si>
    <t xml:space="preserve">C</t>
  </si>
  <si>
    <t xml:space="preserve">870 nano Fahrad</t>
  </si>
  <si>
    <t xml:space="preserve">facciamo le misure di deltaphi misurando la differenza temporale tra gli zeri delle due cruce vin e vout</t>
  </si>
  <si>
    <t xml:space="preserve">df</t>
  </si>
  <si>
    <t xml:space="preserve">DeltaT' [microsec]</t>
  </si>
  <si>
    <t xml:space="preserve">DeltaT [microS]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</si>
</sst>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"/>
    <numFmt numFmtId="167" formatCode="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736560</xdr:colOff>
      <xdr:row>13</xdr:row>
      <xdr:rowOff>126720</xdr:rowOff>
    </xdr:from>
    <xdr:to>
      <xdr:col>10</xdr:col>
      <xdr:colOff>844560</xdr:colOff>
      <xdr:row>14</xdr:row>
      <xdr:rowOff>50400</xdr:rowOff>
    </xdr:to>
    <xdr:pic>
      <xdr:nvPicPr>
        <xdr:cNvPr id="0" name="Ink 7" descr=""/>
        <xdr:cNvPicPr/>
      </xdr:nvPicPr>
      <xdr:blipFill>
        <a:blip r:embed="rId1"/>
        <a:stretch/>
      </xdr:blipFill>
      <xdr:spPr>
        <a:xfrm>
          <a:off x="8127720" y="2520360"/>
          <a:ext cx="108000" cy="108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802080</xdr:colOff>
      <xdr:row>11</xdr:row>
      <xdr:rowOff>180360</xdr:rowOff>
    </xdr:from>
    <xdr:to>
      <xdr:col>10</xdr:col>
      <xdr:colOff>812880</xdr:colOff>
      <xdr:row>12</xdr:row>
      <xdr:rowOff>2520</xdr:rowOff>
    </xdr:to>
    <xdr:pic>
      <xdr:nvPicPr>
        <xdr:cNvPr id="1" name="Ink 8" descr=""/>
        <xdr:cNvPicPr/>
      </xdr:nvPicPr>
      <xdr:blipFill>
        <a:blip r:embed="rId2"/>
        <a:stretch/>
      </xdr:blipFill>
      <xdr:spPr>
        <a:xfrm>
          <a:off x="8193240" y="2205720"/>
          <a:ext cx="10800" cy="6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7"/>
  <sheetViews>
    <sheetView showFormulas="false" showGridLines="true" showRowColHeaders="true" showZeros="true" rightToLeft="false" tabSelected="true" showOutlineSymbols="true" defaultGridColor="true" view="normal" topLeftCell="C4" colorId="64" zoomScale="100" zoomScaleNormal="100" zoomScalePageLayoutView="100" workbookViewId="0">
      <selection pane="topLeft" activeCell="O32" activeCellId="0" sqref="O32"/>
    </sheetView>
  </sheetViews>
  <sheetFormatPr defaultRowHeight="14.5" zeroHeight="false" outlineLevelRow="0" outlineLevelCol="0"/>
  <cols>
    <col collapsed="false" customWidth="true" hidden="false" outlineLevel="0" max="1" min="1" style="0" width="8.36"/>
    <col collapsed="false" customWidth="true" hidden="false" outlineLevel="0" max="2" min="2" style="0" width="7.91"/>
    <col collapsed="false" customWidth="true" hidden="false" outlineLevel="0" max="3" min="3" style="0" width="26.81"/>
    <col collapsed="false" customWidth="true" hidden="false" outlineLevel="0" max="4" min="4" style="0" width="5.82"/>
    <col collapsed="false" customWidth="true" hidden="false" outlineLevel="0" max="5" min="5" style="0" width="15.36"/>
    <col collapsed="false" customWidth="true" hidden="false" outlineLevel="0" max="6" min="6" style="0" width="5.82"/>
    <col collapsed="false" customWidth="true" hidden="false" outlineLevel="0" max="7" min="7" style="0" width="4.82"/>
    <col collapsed="false" customWidth="true" hidden="false" outlineLevel="0" max="8" min="8" style="0" width="4.18"/>
    <col collapsed="false" customWidth="true" hidden="false" outlineLevel="0" max="9" min="9" style="0" width="5.27"/>
    <col collapsed="false" customWidth="true" hidden="false" outlineLevel="0" max="10" min="10" style="0" width="8.36"/>
    <col collapsed="false" customWidth="true" hidden="false" outlineLevel="0" max="11" min="11" style="0" width="3.91"/>
    <col collapsed="false" customWidth="true" hidden="false" outlineLevel="0" max="12" min="12" style="0" width="8.36"/>
    <col collapsed="false" customWidth="true" hidden="false" outlineLevel="0" max="13" min="13" style="0" width="7.91"/>
    <col collapsed="false" customWidth="true" hidden="false" outlineLevel="0" max="14" min="14" style="0" width="5.27"/>
    <col collapsed="false" customWidth="true" hidden="false" outlineLevel="0" max="15" min="15" style="0" width="14.82"/>
    <col collapsed="false" customWidth="true" hidden="false" outlineLevel="0" max="16" min="16" style="0" width="4.54"/>
    <col collapsed="false" customWidth="true" hidden="false" outlineLevel="0" max="17" min="17" style="0" width="18.09"/>
    <col collapsed="false" customWidth="true" hidden="false" outlineLevel="0" max="18" min="18" style="0" width="4.82"/>
    <col collapsed="false" customWidth="true" hidden="false" outlineLevel="0" max="19" min="19" style="0" width="8.36"/>
    <col collapsed="false" customWidth="true" hidden="false" outlineLevel="0" max="20" min="20" style="0" width="18.09"/>
    <col collapsed="false" customWidth="true" hidden="false" outlineLevel="0" max="1025" min="21" style="0" width="8.36"/>
  </cols>
  <sheetData>
    <row r="1" customFormat="false" ht="14.5" hidden="false" customHeight="false" outlineLevel="0" collapsed="false">
      <c r="A1" s="0" t="s">
        <v>0</v>
      </c>
      <c r="B1" s="0" t="n">
        <v>1000</v>
      </c>
    </row>
    <row r="2" customFormat="false" ht="14.5" hidden="false" customHeight="false" outlineLevel="0" collapsed="false">
      <c r="A2" s="0" t="s">
        <v>1</v>
      </c>
      <c r="B2" s="0" t="n">
        <v>1000</v>
      </c>
    </row>
    <row r="3" customFormat="false" ht="14.5" hidden="false" customHeight="false" outlineLevel="0" collapsed="false">
      <c r="B3" s="0" t="s">
        <v>2</v>
      </c>
      <c r="C3" s="0" t="s">
        <v>3</v>
      </c>
    </row>
    <row r="4" customFormat="false" ht="14.5" hidden="false" customHeight="false" outlineLevel="0" collapsed="false">
      <c r="B4" s="1" t="n">
        <v>10</v>
      </c>
      <c r="C4" s="1" t="n">
        <v>0.001</v>
      </c>
      <c r="Q4" s="0" t="n">
        <f aca="false">O9/SQRT(2)</f>
        <v>0.00684479364188578</v>
      </c>
    </row>
    <row r="5" customFormat="false" ht="14.5" hidden="false" customHeight="false" outlineLevel="0" collapsed="false">
      <c r="O5" s="0" t="n">
        <f aca="false">4970*EXP(1)</f>
        <v>13509.8606874415</v>
      </c>
    </row>
    <row r="6" customFormat="false" ht="14.5" hidden="false" customHeight="false" outlineLevel="0" collapsed="false">
      <c r="B6" s="2" t="s">
        <v>4</v>
      </c>
      <c r="C6" s="2"/>
      <c r="D6" s="2"/>
      <c r="E6" s="2"/>
      <c r="F6" s="2"/>
    </row>
    <row r="7" customFormat="false" ht="14.5" hidden="false" customHeight="false" outlineLevel="0" collapsed="false">
      <c r="A7" s="0" t="s">
        <v>5</v>
      </c>
      <c r="B7" s="0" t="n">
        <v>60</v>
      </c>
    </row>
    <row r="8" customFormat="false" ht="14.5" hidden="false" customHeight="false" outlineLevel="0" collapsed="false">
      <c r="B8" s="0" t="s">
        <v>6</v>
      </c>
      <c r="C8" s="0" t="s">
        <v>7</v>
      </c>
      <c r="D8" s="0" t="s">
        <v>8</v>
      </c>
      <c r="E8" s="0" t="s">
        <v>9</v>
      </c>
      <c r="F8" s="0" t="s">
        <v>10</v>
      </c>
      <c r="G8" s="0" t="s">
        <v>11</v>
      </c>
      <c r="H8" s="0" t="s">
        <v>12</v>
      </c>
      <c r="I8" s="0" t="s">
        <v>13</v>
      </c>
      <c r="J8" s="0" t="s">
        <v>14</v>
      </c>
      <c r="K8" s="0" t="s">
        <v>15</v>
      </c>
      <c r="L8" s="0" t="s">
        <v>16</v>
      </c>
      <c r="M8" s="0" t="s">
        <v>17</v>
      </c>
      <c r="N8" s="0" t="s">
        <v>18</v>
      </c>
      <c r="O8" s="3" t="s">
        <v>19</v>
      </c>
      <c r="P8" s="0" t="s">
        <v>20</v>
      </c>
      <c r="Q8" s="0" t="s">
        <v>21</v>
      </c>
      <c r="R8" s="0" t="s">
        <v>8</v>
      </c>
    </row>
    <row r="9" customFormat="false" ht="14.5" hidden="false" customHeight="false" outlineLevel="0" collapsed="false">
      <c r="A9" s="0" t="n">
        <v>1</v>
      </c>
      <c r="B9" s="0" t="n">
        <v>230</v>
      </c>
      <c r="C9" s="1" t="n">
        <v>3.3</v>
      </c>
      <c r="D9" s="0" t="n">
        <v>0.001</v>
      </c>
      <c r="E9" s="0" t="n">
        <v>3.329</v>
      </c>
      <c r="F9" s="0" t="n">
        <v>0.001</v>
      </c>
      <c r="G9" s="0" t="n">
        <v>19.4</v>
      </c>
      <c r="H9" s="0" t="n">
        <v>0.8</v>
      </c>
      <c r="I9" s="4" t="n">
        <v>9.68</v>
      </c>
      <c r="J9" s="0" t="n">
        <v>0.8</v>
      </c>
      <c r="K9" s="0" t="n">
        <v>0</v>
      </c>
      <c r="L9" s="3" t="n">
        <f aca="false">1.04*5</f>
        <v>5.2</v>
      </c>
      <c r="M9" s="0" t="n">
        <v>0.8</v>
      </c>
      <c r="N9" s="0" t="n">
        <v>0</v>
      </c>
      <c r="O9" s="5" t="n">
        <f aca="false">I9/$B$2</f>
        <v>0.00968</v>
      </c>
      <c r="Q9" s="0" t="n">
        <f aca="false">6.71-3.35</f>
        <v>3.36</v>
      </c>
      <c r="R9" s="0" t="n">
        <v>0.8</v>
      </c>
    </row>
    <row r="10" customFormat="false" ht="14.5" hidden="false" customHeight="false" outlineLevel="0" collapsed="false">
      <c r="A10" s="0" t="n">
        <v>2</v>
      </c>
      <c r="B10" s="0" t="n">
        <v>670</v>
      </c>
      <c r="C10" s="0" t="n">
        <v>3.283</v>
      </c>
      <c r="D10" s="0" t="n">
        <v>0.001</v>
      </c>
      <c r="E10" s="1" t="n">
        <v>3.33</v>
      </c>
      <c r="F10" s="0" t="n">
        <v>0.001</v>
      </c>
      <c r="G10" s="0" t="n">
        <v>19.2</v>
      </c>
      <c r="H10" s="0" t="n">
        <v>0.8</v>
      </c>
      <c r="I10" s="4" t="n">
        <v>10.2</v>
      </c>
      <c r="J10" s="0" t="n">
        <v>0.8</v>
      </c>
      <c r="K10" s="0" t="n">
        <v>0</v>
      </c>
      <c r="L10" s="4" t="n">
        <v>9.8</v>
      </c>
      <c r="M10" s="0" t="n">
        <v>0.8</v>
      </c>
      <c r="O10" s="5" t="n">
        <f aca="false">I10/$B$2</f>
        <v>0.0102</v>
      </c>
      <c r="Q10" s="0" t="n">
        <f aca="false">6.71-3.39</f>
        <v>3.32</v>
      </c>
      <c r="R10" s="0" t="n">
        <v>0.8</v>
      </c>
    </row>
    <row r="11" customFormat="false" ht="14.5" hidden="false" customHeight="false" outlineLevel="0" collapsed="false">
      <c r="A11" s="0" t="n">
        <v>3</v>
      </c>
      <c r="B11" s="0" t="n">
        <v>1830</v>
      </c>
      <c r="C11" s="0" t="n">
        <v>3.179</v>
      </c>
      <c r="D11" s="0" t="n">
        <v>0.001</v>
      </c>
      <c r="E11" s="1" t="n">
        <v>3.33</v>
      </c>
      <c r="F11" s="0" t="n">
        <v>0.001</v>
      </c>
      <c r="G11" s="0" t="n">
        <v>19.2</v>
      </c>
      <c r="H11" s="0" t="n">
        <v>0.8</v>
      </c>
      <c r="I11" s="4" t="n">
        <v>9.7</v>
      </c>
      <c r="J11" s="0" t="n">
        <v>0.8</v>
      </c>
      <c r="K11" s="0" t="n">
        <v>0</v>
      </c>
      <c r="L11" s="3" t="n">
        <f aca="false">1.16*5</f>
        <v>5.8</v>
      </c>
      <c r="M11" s="0" t="n">
        <v>0.8</v>
      </c>
      <c r="O11" s="5" t="n">
        <f aca="false">I11/$B$2</f>
        <v>0.0097</v>
      </c>
      <c r="Q11" s="4" t="n">
        <f aca="false">6.76-3.36</f>
        <v>3.4</v>
      </c>
      <c r="R11" s="0" t="n">
        <v>0.8</v>
      </c>
    </row>
    <row r="12" customFormat="false" ht="14.5" hidden="false" customHeight="false" outlineLevel="0" collapsed="false">
      <c r="A12" s="0" t="n">
        <v>4</v>
      </c>
      <c r="B12" s="0" t="n">
        <v>4970</v>
      </c>
      <c r="C12" s="0" t="n">
        <v>2.693</v>
      </c>
      <c r="D12" s="0" t="n">
        <v>0.001</v>
      </c>
      <c r="E12" s="0" t="n">
        <v>3.336</v>
      </c>
      <c r="F12" s="0" t="n">
        <v>0.001</v>
      </c>
      <c r="G12" s="0" t="n">
        <v>19.2</v>
      </c>
      <c r="H12" s="0" t="n">
        <v>0.8</v>
      </c>
      <c r="I12" s="4" t="n">
        <v>9.84</v>
      </c>
      <c r="J12" s="0" t="n">
        <v>0.8</v>
      </c>
      <c r="K12" s="0" t="n">
        <v>0</v>
      </c>
      <c r="L12" s="0" t="n">
        <v>9.2</v>
      </c>
      <c r="M12" s="0" t="n">
        <v>0.8</v>
      </c>
      <c r="O12" s="5" t="n">
        <f aca="false">I12/$B$2</f>
        <v>0.00984</v>
      </c>
      <c r="Q12" s="0" t="n">
        <f aca="false">6.71-3.4</f>
        <v>3.31</v>
      </c>
      <c r="R12" s="0" t="n">
        <v>0.8</v>
      </c>
    </row>
    <row r="13" customFormat="false" ht="14.5" hidden="false" customHeight="false" outlineLevel="0" collapsed="false">
      <c r="A13" s="0" t="n">
        <v>5</v>
      </c>
      <c r="B13" s="0" t="n">
        <v>2530</v>
      </c>
      <c r="C13" s="0" t="n">
        <v>3.085</v>
      </c>
      <c r="D13" s="0" t="n">
        <v>0.001</v>
      </c>
      <c r="E13" s="0" t="n">
        <v>3.33</v>
      </c>
      <c r="G13" s="0" t="n">
        <v>19.4</v>
      </c>
      <c r="H13" s="0" t="n">
        <v>0.8</v>
      </c>
      <c r="I13" s="4" t="n">
        <v>10.4</v>
      </c>
      <c r="J13" s="0" t="n">
        <v>0.8</v>
      </c>
      <c r="K13" s="0" t="n">
        <v>0</v>
      </c>
      <c r="L13" s="0" t="n">
        <v>9.2</v>
      </c>
      <c r="M13" s="0" t="n">
        <v>0.8</v>
      </c>
      <c r="O13" s="5" t="n">
        <f aca="false">I13/$B$2</f>
        <v>0.0104</v>
      </c>
      <c r="Q13" s="0" t="n">
        <f aca="false">6.71-3.4</f>
        <v>3.31</v>
      </c>
      <c r="R13" s="0" t="n">
        <v>0.8</v>
      </c>
    </row>
    <row r="14" customFormat="false" ht="14.5" hidden="false" customHeight="false" outlineLevel="0" collapsed="false">
      <c r="A14" s="0" t="n">
        <v>6</v>
      </c>
      <c r="B14" s="0" t="n">
        <v>3230</v>
      </c>
      <c r="C14" s="0" t="n">
        <v>2.977</v>
      </c>
      <c r="E14" s="0" t="n">
        <v>3.332</v>
      </c>
      <c r="G14" s="0" t="n">
        <v>19.4</v>
      </c>
      <c r="H14" s="0" t="n">
        <v>0.8</v>
      </c>
      <c r="I14" s="4" t="n">
        <v>10.2</v>
      </c>
      <c r="J14" s="0" t="n">
        <v>0.8</v>
      </c>
      <c r="K14" s="0" t="n">
        <v>0</v>
      </c>
      <c r="L14" s="0" t="n">
        <v>9</v>
      </c>
      <c r="M14" s="0" t="n">
        <v>0.8</v>
      </c>
      <c r="O14" s="5" t="n">
        <f aca="false">I14/$B$2</f>
        <v>0.0102</v>
      </c>
      <c r="Q14" s="0" t="n">
        <f aca="false">6.71-3.39</f>
        <v>3.32</v>
      </c>
      <c r="R14" s="0" t="n">
        <v>0.8</v>
      </c>
    </row>
    <row r="15" customFormat="false" ht="14.5" hidden="false" customHeight="false" outlineLevel="0" collapsed="false">
      <c r="A15" s="0" t="n">
        <v>7</v>
      </c>
      <c r="B15" s="0" t="n">
        <v>130</v>
      </c>
      <c r="C15" s="0" t="n">
        <v>3.3</v>
      </c>
      <c r="E15" s="0" t="n">
        <v>3.33</v>
      </c>
      <c r="G15" s="0" t="n">
        <v>19.2</v>
      </c>
      <c r="H15" s="0" t="n">
        <v>0.8</v>
      </c>
      <c r="I15" s="4" t="n">
        <v>9.8</v>
      </c>
      <c r="J15" s="0" t="n">
        <v>0.8</v>
      </c>
      <c r="K15" s="0" t="n">
        <v>0</v>
      </c>
      <c r="L15" s="0" t="n">
        <v>9.6</v>
      </c>
      <c r="M15" s="0" t="n">
        <v>0.8</v>
      </c>
      <c r="O15" s="5" t="n">
        <f aca="false">I15/$B$2</f>
        <v>0.0098</v>
      </c>
      <c r="Q15" s="0" t="n">
        <f aca="false">6.73-3.4</f>
        <v>3.33</v>
      </c>
      <c r="R15" s="0" t="n">
        <v>0.8</v>
      </c>
    </row>
    <row r="16" customFormat="false" ht="14.5" hidden="false" customHeight="false" outlineLevel="0" collapsed="false">
      <c r="A16" s="0" t="n">
        <v>8</v>
      </c>
      <c r="B16" s="0" t="n">
        <v>60</v>
      </c>
      <c r="C16" s="0" t="n">
        <v>3.3</v>
      </c>
      <c r="E16" s="0" t="n">
        <v>3.329</v>
      </c>
      <c r="G16" s="0" t="n">
        <v>19.2</v>
      </c>
      <c r="I16" s="4" t="n">
        <v>9.8</v>
      </c>
      <c r="L16" s="0" t="n">
        <v>9.4</v>
      </c>
      <c r="O16" s="5" t="n">
        <f aca="false">I16/$B$2</f>
        <v>0.0098</v>
      </c>
      <c r="Q16" s="0" t="n">
        <f aca="false">6.69-3.39</f>
        <v>3.3</v>
      </c>
    </row>
    <row r="17" customFormat="false" ht="14.5" hidden="false" customHeight="false" outlineLevel="0" collapsed="false">
      <c r="O17" s="5"/>
    </row>
    <row r="18" customFormat="false" ht="14.5" hidden="false" customHeight="false" outlineLevel="0" collapsed="false">
      <c r="B18" s="0" t="s">
        <v>22</v>
      </c>
      <c r="O18" s="5"/>
    </row>
    <row r="19" customFormat="false" ht="14.5" hidden="false" customHeight="false" outlineLevel="0" collapsed="false">
      <c r="L19" s="0" t="s">
        <v>23</v>
      </c>
      <c r="O19" s="5"/>
    </row>
    <row r="20" customFormat="false" ht="13.8" hidden="false" customHeight="false" outlineLevel="0" collapsed="false">
      <c r="L20" s="0" t="s">
        <v>9</v>
      </c>
      <c r="M20" s="0" t="s">
        <v>16</v>
      </c>
      <c r="N20" s="0" t="s">
        <v>10</v>
      </c>
      <c r="O20" s="0" t="s">
        <v>17</v>
      </c>
    </row>
    <row r="21" customFormat="false" ht="13.8" hidden="false" customHeight="false" outlineLevel="0" collapsed="false">
      <c r="D21" s="0" t="s">
        <v>24</v>
      </c>
      <c r="F21" s="0" t="s">
        <v>25</v>
      </c>
      <c r="L21" s="0" t="n">
        <v>3.329</v>
      </c>
      <c r="M21" s="3" t="n">
        <f aca="false">1.04*5</f>
        <v>5.2</v>
      </c>
      <c r="N21" s="0" t="n">
        <v>0.001</v>
      </c>
      <c r="O21" s="0" t="n">
        <v>0.8</v>
      </c>
    </row>
    <row r="22" customFormat="false" ht="13.8" hidden="false" customHeight="false" outlineLevel="0" collapsed="false">
      <c r="D22" s="0" t="n">
        <f aca="false">L10*($B2+$B1)/(I10)</f>
        <v>1921.56862745098</v>
      </c>
      <c r="F22" s="0" t="n">
        <f aca="false">1/D22*B9</f>
        <v>0.11969387755102</v>
      </c>
      <c r="L22" s="1" t="n">
        <v>3.33</v>
      </c>
      <c r="M22" s="4" t="n">
        <v>9.8</v>
      </c>
      <c r="N22" s="0" t="n">
        <v>0.001</v>
      </c>
      <c r="O22" s="0" t="n">
        <v>0.8</v>
      </c>
    </row>
    <row r="23" customFormat="false" ht="13.8" hidden="false" customHeight="false" outlineLevel="0" collapsed="false">
      <c r="B23" s="0" t="s">
        <v>26</v>
      </c>
      <c r="D23" s="0" t="n">
        <f aca="false">L11*($B$2+$B$1)/(I11)</f>
        <v>1195.87628865979</v>
      </c>
      <c r="F23" s="0" t="n">
        <f aca="false">1/D23*B10</f>
        <v>0.560258620689655</v>
      </c>
      <c r="L23" s="1" t="n">
        <v>3.33</v>
      </c>
      <c r="M23" s="3" t="n">
        <f aca="false">1.16*5</f>
        <v>5.8</v>
      </c>
      <c r="N23" s="0" t="n">
        <v>0.001</v>
      </c>
      <c r="O23" s="0" t="n">
        <v>0.8</v>
      </c>
    </row>
    <row r="24" customFormat="false" ht="13.8" hidden="false" customHeight="false" outlineLevel="0" collapsed="false">
      <c r="B24" s="0" t="s">
        <v>27</v>
      </c>
      <c r="D24" s="0" t="n">
        <f aca="false">L12*($B$2+$B$1)/(I12)</f>
        <v>1869.91869918699</v>
      </c>
      <c r="F24" s="0" t="n">
        <f aca="false">1/D24*B11</f>
        <v>0.978652173913043</v>
      </c>
      <c r="L24" s="0" t="n">
        <v>3.336</v>
      </c>
      <c r="M24" s="0" t="n">
        <v>9.2</v>
      </c>
      <c r="N24" s="0" t="n">
        <v>0.001</v>
      </c>
      <c r="O24" s="0" t="n">
        <v>0.8</v>
      </c>
    </row>
    <row r="25" customFormat="false" ht="13.8" hidden="false" customHeight="false" outlineLevel="0" collapsed="false">
      <c r="D25" s="0" t="n">
        <f aca="false">L13*($B$2+$B$1)/(I13)</f>
        <v>1769.23076923077</v>
      </c>
      <c r="F25" s="0" t="n">
        <f aca="false">1/D25*B12</f>
        <v>2.80913043478261</v>
      </c>
      <c r="L25" s="0" t="n">
        <v>3.33</v>
      </c>
      <c r="M25" s="0" t="n">
        <v>9.2</v>
      </c>
      <c r="N25" s="0" t="n">
        <v>1.001</v>
      </c>
      <c r="O25" s="0" t="n">
        <v>0.8</v>
      </c>
    </row>
    <row r="26" customFormat="false" ht="13.8" hidden="false" customHeight="false" outlineLevel="0" collapsed="false">
      <c r="D26" s="0" t="n">
        <f aca="false">L14*($B$2+$B$1)/(I14)</f>
        <v>1764.70588235294</v>
      </c>
      <c r="F26" s="0" t="n">
        <f aca="false">1/D26*B13</f>
        <v>1.43366666666667</v>
      </c>
      <c r="L26" s="0" t="n">
        <v>3.332</v>
      </c>
      <c r="M26" s="0" t="n">
        <v>9</v>
      </c>
      <c r="N26" s="0" t="n">
        <v>2.001</v>
      </c>
      <c r="O26" s="0" t="n">
        <v>0.8</v>
      </c>
    </row>
    <row r="27" customFormat="false" ht="13.8" hidden="false" customHeight="false" outlineLevel="0" collapsed="false">
      <c r="L27" s="0" t="n">
        <v>3.33</v>
      </c>
      <c r="M27" s="0" t="n">
        <v>9.6</v>
      </c>
      <c r="N27" s="0" t="n">
        <v>3.001</v>
      </c>
      <c r="O27" s="0" t="n">
        <v>0.8</v>
      </c>
    </row>
    <row r="28" customFormat="false" ht="13.8" hidden="false" customHeight="false" outlineLevel="0" collapsed="false">
      <c r="L28" s="0" t="n">
        <v>3.329</v>
      </c>
      <c r="M28" s="0" t="n">
        <v>9.4</v>
      </c>
      <c r="N28" s="0" t="n">
        <v>4.001</v>
      </c>
      <c r="O28" s="0" t="n">
        <v>0.8</v>
      </c>
    </row>
    <row r="34" customFormat="false" ht="14.5" hidden="false" customHeight="false" outlineLevel="0" collapsed="false">
      <c r="C34" s="0" t="s">
        <v>28</v>
      </c>
    </row>
    <row r="35" customFormat="false" ht="14.5" hidden="false" customHeight="false" outlineLevel="0" collapsed="false">
      <c r="C35" s="0" t="s">
        <v>29</v>
      </c>
    </row>
    <row r="36" customFormat="false" ht="14.5" hidden="false" customHeight="false" outlineLevel="0" collapsed="false">
      <c r="C36" s="0" t="s">
        <v>30</v>
      </c>
    </row>
    <row r="37" customFormat="false" ht="14.5" hidden="false" customHeight="false" outlineLevel="0" collapsed="false">
      <c r="C37" s="0" t="s">
        <v>31</v>
      </c>
    </row>
  </sheetData>
  <mergeCells count="1">
    <mergeCell ref="B6:F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6" activeCellId="0" sqref="O16"/>
    </sheetView>
  </sheetViews>
  <sheetFormatPr defaultRowHeight="14.5" zeroHeight="false" outlineLevelRow="0" outlineLevelCol="0"/>
  <cols>
    <col collapsed="false" customWidth="true" hidden="false" outlineLevel="0" max="2" min="1" style="0" width="8.36"/>
    <col collapsed="false" customWidth="true" hidden="false" outlineLevel="0" max="3" min="3" style="0" width="5.73"/>
    <col collapsed="false" customWidth="true" hidden="false" outlineLevel="0" max="4" min="4" style="0" width="5.82"/>
    <col collapsed="false" customWidth="true" hidden="false" outlineLevel="0" max="5" min="5" style="0" width="8.36"/>
    <col collapsed="false" customWidth="true" hidden="false" outlineLevel="0" max="6" min="6" style="0" width="13.09"/>
    <col collapsed="false" customWidth="true" hidden="false" outlineLevel="0" max="10" min="7" style="0" width="8.36"/>
    <col collapsed="false" customWidth="true" hidden="false" outlineLevel="0" max="11" min="11" style="0" width="13.82"/>
    <col collapsed="false" customWidth="true" hidden="false" outlineLevel="0" max="14" min="12" style="0" width="8.36"/>
    <col collapsed="false" customWidth="false" hidden="false" outlineLevel="0" max="15" min="15" style="0" width="11.45"/>
    <col collapsed="false" customWidth="true" hidden="false" outlineLevel="0" max="16" min="16" style="0" width="7.54"/>
    <col collapsed="false" customWidth="true" hidden="false" outlineLevel="0" max="17" min="17" style="0" width="16.37"/>
    <col collapsed="false" customWidth="true" hidden="false" outlineLevel="0" max="1025" min="18" style="0" width="8.36"/>
  </cols>
  <sheetData>
    <row r="2" customFormat="false" ht="14.5" hidden="false" customHeight="false" outlineLevel="0" collapsed="false">
      <c r="B2" s="0" t="s">
        <v>32</v>
      </c>
    </row>
    <row r="3" customFormat="false" ht="14.5" hidden="false" customHeight="false" outlineLevel="0" collapsed="false">
      <c r="B3" s="0" t="s">
        <v>33</v>
      </c>
      <c r="C3" s="0" t="n">
        <v>1000</v>
      </c>
    </row>
    <row r="4" customFormat="false" ht="14.5" hidden="false" customHeight="false" outlineLevel="0" collapsed="false">
      <c r="B4" s="0" t="s">
        <v>34</v>
      </c>
      <c r="C4" s="0" t="s">
        <v>35</v>
      </c>
    </row>
    <row r="5" customFormat="false" ht="14.5" hidden="false" customHeight="false" outlineLevel="0" collapsed="false">
      <c r="S5" s="0" t="s">
        <v>8</v>
      </c>
    </row>
    <row r="6" customFormat="false" ht="14.5" hidden="false" customHeight="false" outlineLevel="0" collapsed="false">
      <c r="B6" s="0" t="s">
        <v>36</v>
      </c>
    </row>
    <row r="9" customFormat="false" ht="14.5" hidden="false" customHeight="false" outlineLevel="0" collapsed="false">
      <c r="B9" s="0" t="s">
        <v>5</v>
      </c>
      <c r="C9" s="0" t="s">
        <v>37</v>
      </c>
      <c r="D9" s="0" t="s">
        <v>9</v>
      </c>
      <c r="E9" s="0" t="s">
        <v>10</v>
      </c>
      <c r="F9" s="0" t="s">
        <v>8</v>
      </c>
      <c r="G9" s="0" t="s">
        <v>11</v>
      </c>
      <c r="H9" s="0" t="s">
        <v>12</v>
      </c>
      <c r="I9" s="0" t="s">
        <v>13</v>
      </c>
      <c r="J9" s="0" t="s">
        <v>14</v>
      </c>
      <c r="K9" s="0" t="s">
        <v>38</v>
      </c>
      <c r="L9" s="0" t="s">
        <v>15</v>
      </c>
      <c r="M9" s="0" t="s">
        <v>16</v>
      </c>
      <c r="N9" s="0" t="s">
        <v>17</v>
      </c>
      <c r="O9" s="0" t="s">
        <v>39</v>
      </c>
      <c r="P9" s="0" t="s">
        <v>18</v>
      </c>
      <c r="Q9" s="3" t="s">
        <v>19</v>
      </c>
      <c r="R9" s="0" t="s">
        <v>20</v>
      </c>
      <c r="S9" s="0" t="s">
        <v>21</v>
      </c>
    </row>
    <row r="10" customFormat="false" ht="14.5" hidden="false" customHeight="false" outlineLevel="0" collapsed="false">
      <c r="B10" s="0" t="n">
        <v>230</v>
      </c>
      <c r="D10" s="0" t="n">
        <v>5.087</v>
      </c>
      <c r="G10" s="0" t="n">
        <v>19.2</v>
      </c>
      <c r="I10" s="0" t="n">
        <v>18.4</v>
      </c>
      <c r="K10" s="0" t="n">
        <v>480</v>
      </c>
      <c r="M10" s="0" t="n">
        <v>3.8</v>
      </c>
      <c r="O10" s="0" t="n">
        <f aca="false">1.08*1000</f>
        <v>1080</v>
      </c>
      <c r="S10" s="0" t="n">
        <f aca="false">6.99-5.48</f>
        <v>1.51</v>
      </c>
    </row>
    <row r="11" customFormat="false" ht="14.5" hidden="false" customHeight="false" outlineLevel="0" collapsed="false">
      <c r="B11" s="0" t="n">
        <v>430</v>
      </c>
      <c r="D11" s="0" t="n">
        <v>6.297</v>
      </c>
      <c r="G11" s="0" t="n">
        <v>20</v>
      </c>
      <c r="I11" s="0" t="n">
        <v>18.4</v>
      </c>
      <c r="K11" s="0" t="n">
        <v>140</v>
      </c>
      <c r="O11" s="0" t="n">
        <v>430</v>
      </c>
    </row>
    <row r="12" customFormat="false" ht="14.5" hidden="false" customHeight="false" outlineLevel="0" collapsed="false">
      <c r="B12" s="0" t="n">
        <v>830</v>
      </c>
      <c r="D12" s="0" t="n">
        <v>6.662</v>
      </c>
      <c r="K12" s="0" t="n">
        <v>40</v>
      </c>
      <c r="O12" s="0" t="n">
        <v>70</v>
      </c>
    </row>
    <row r="13" customFormat="false" ht="14.5" hidden="false" customHeight="false" outlineLevel="0" collapsed="false">
      <c r="B13" s="0" t="n">
        <v>1130</v>
      </c>
      <c r="D13" s="0" t="n">
        <v>6.81</v>
      </c>
      <c r="K13" s="0" t="n">
        <v>12</v>
      </c>
      <c r="O13" s="0" t="n">
        <v>24</v>
      </c>
    </row>
    <row r="14" customFormat="false" ht="14.5" hidden="false" customHeight="false" outlineLevel="0" collapsed="false">
      <c r="B14" s="0" t="n">
        <v>670</v>
      </c>
      <c r="D14" s="0" t="n">
        <v>6.808</v>
      </c>
      <c r="K14" s="0" t="n">
        <v>68</v>
      </c>
      <c r="O14" s="0" t="n">
        <v>360</v>
      </c>
    </row>
    <row r="15" customFormat="false" ht="14.5" hidden="false" customHeight="false" outlineLevel="0" collapsed="false">
      <c r="B15" s="0" t="n">
        <v>530</v>
      </c>
      <c r="D15" s="0" t="n">
        <v>6.463</v>
      </c>
      <c r="K15" s="0" t="n">
        <v>104</v>
      </c>
      <c r="O15" s="0" t="n">
        <v>470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2018-03-28T09:32:22Z</dcterms:created>
  <dc:creator>Janet Qesja</dc:creator>
  <dc:description/>
  <dc:language>en-US</dc:language>
  <cp:lastModifiedBy/>
  <dcterms:modified xsi:type="dcterms:W3CDTF">2018-04-28T14:09:07Z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