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ibit-my.sharepoint.com/personal/j_qesja_campus_unimib_it/Documents/Documenti/2/LabII/2 - C2/"/>
    </mc:Choice>
  </mc:AlternateContent>
  <xr:revisionPtr revIDLastSave="411" documentId="6_{B35E404E-A0C2-4AEE-9322-E79BEB4B08E1}" xr6:coauthVersionLast="31" xr6:coauthVersionMax="31" xr10:uidLastSave="{F6040BF3-116B-4AF0-A2A5-561669D02740}"/>
  <bookViews>
    <workbookView xWindow="0" yWindow="0" windowWidth="21600" windowHeight="11640" xr2:uid="{F9044122-BA08-40DF-BCB0-DE0A20B60D00}"/>
  </bookViews>
  <sheets>
    <sheet name="parte 1" sheetId="1" r:id="rId1"/>
    <sheet name="parte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2" i="1"/>
  <c r="D24" i="1"/>
  <c r="D25" i="1"/>
  <c r="D26" i="1"/>
  <c r="D23" i="1"/>
  <c r="D22" i="1"/>
  <c r="O10" i="2" l="1"/>
  <c r="S10" i="2"/>
  <c r="Q16" i="1"/>
  <c r="O16" i="1"/>
  <c r="Q15" i="1"/>
  <c r="Q14" i="1"/>
  <c r="Q13" i="1"/>
  <c r="Q12" i="1"/>
  <c r="O5" i="1"/>
  <c r="Q11" i="1"/>
  <c r="L11" i="1"/>
  <c r="Q10" i="1"/>
  <c r="O10" i="1"/>
  <c r="L9" i="1"/>
  <c r="O9" i="1"/>
  <c r="Q4" i="1" s="1"/>
  <c r="O11" i="1"/>
  <c r="O12" i="1"/>
  <c r="O13" i="1"/>
  <c r="O14" i="1"/>
  <c r="O15" i="1"/>
  <c r="Q9" i="1"/>
</calcChain>
</file>

<file path=xl/sharedStrings.xml><?xml version="1.0" encoding="utf-8"?>
<sst xmlns="http://schemas.openxmlformats.org/spreadsheetml/2006/main" count="56" uniqueCount="39">
  <si>
    <t xml:space="preserve">Valutare la banda di misura corretta del multimetro </t>
  </si>
  <si>
    <t>Modulo e fase dell'impedenza di una resistenza</t>
  </si>
  <si>
    <t>per una resistenza impedenza=resistenza</t>
  </si>
  <si>
    <t>modulo =R</t>
  </si>
  <si>
    <t>fase=0</t>
  </si>
  <si>
    <t>R</t>
  </si>
  <si>
    <t>Z (Ohm)</t>
  </si>
  <si>
    <t>V0 (V)</t>
  </si>
  <si>
    <t>dV0</t>
  </si>
  <si>
    <t>d</t>
  </si>
  <si>
    <t>VRMS (oscilloscopio)</t>
  </si>
  <si>
    <t>dI</t>
  </si>
  <si>
    <t>f (Hz)</t>
  </si>
  <si>
    <t>f</t>
  </si>
  <si>
    <t>VA</t>
  </si>
  <si>
    <t>VB</t>
  </si>
  <si>
    <t>dVA</t>
  </si>
  <si>
    <t>phi</t>
  </si>
  <si>
    <t>dVBA</t>
  </si>
  <si>
    <t>phi'</t>
  </si>
  <si>
    <t>dI_B</t>
  </si>
  <si>
    <t>VRMS(multimetro) (V)</t>
  </si>
  <si>
    <t>dVB</t>
  </si>
  <si>
    <t>VB-A (V)</t>
  </si>
  <si>
    <t>I (mA) multmetro</t>
  </si>
  <si>
    <t>IB (oscilloscopio)</t>
  </si>
  <si>
    <t>la banda di misura corretta del multimetro (voltmetro) è 60-2500 Hz</t>
  </si>
  <si>
    <t>misurare l'impedenza di una capacità C</t>
  </si>
  <si>
    <t>R ohm</t>
  </si>
  <si>
    <t>C</t>
  </si>
  <si>
    <t>870 nano Fahrad</t>
  </si>
  <si>
    <t>facciamo le misure di deltaphi misurando la differenza temporale tra gli zeri delle due cruce vin e vout</t>
  </si>
  <si>
    <t>DeltaT' [microsec]</t>
  </si>
  <si>
    <t>df</t>
  </si>
  <si>
    <t>DeltaT [microS]</t>
  </si>
  <si>
    <t>impedenza</t>
  </si>
  <si>
    <t>Vb-a/I</t>
  </si>
  <si>
    <t>I=Vb/R</t>
  </si>
  <si>
    <t>Capacità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</si>
</sst>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736390</xdr:colOff>
      <xdr:row>13</xdr:row>
      <xdr:rowOff>126770</xdr:rowOff>
    </xdr:from>
    <xdr:to>
      <xdr:col>10</xdr:col>
      <xdr:colOff>844750</xdr:colOff>
      <xdr:row>14</xdr:row>
      <xdr:rowOff>50980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852D52B2-1C20-4FA1-9C35-55175C385F0F}"/>
                </a:ext>
              </a:extLst>
            </xdr14:cNvPr>
            <xdr14:cNvContentPartPr/>
          </xdr14:nvContentPartPr>
          <xdr14:nvPr macro=""/>
          <xdr14:xfrm>
            <a:off x="6724440" y="2520720"/>
            <a:ext cx="108360" cy="108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852D52B2-1C20-4FA1-9C35-55175C385F0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70800" y="2412720"/>
              <a:ext cx="216000" cy="324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801910</xdr:colOff>
      <xdr:row>11</xdr:row>
      <xdr:rowOff>180430</xdr:rowOff>
    </xdr:from>
    <xdr:to>
      <xdr:col>10</xdr:col>
      <xdr:colOff>813070</xdr:colOff>
      <xdr:row>12</xdr:row>
      <xdr:rowOff>3120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672DDD4-8545-4074-94E5-EA429EF237E5}"/>
                </a:ext>
              </a:extLst>
            </xdr14:cNvPr>
            <xdr14:cNvContentPartPr/>
          </xdr14:nvContentPartPr>
          <xdr14:nvPr macro=""/>
          <xdr14:xfrm>
            <a:off x="6789960" y="2206080"/>
            <a:ext cx="11160" cy="68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672DDD4-8545-4074-94E5-EA429EF237E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736320" y="2098440"/>
              <a:ext cx="118800" cy="222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3-28T15:10:24.459"/>
    </inkml:context>
    <inkml:brush xml:id="br0">
      <inkml:brushProperty name="width" value="0.3" units="cm"/>
      <inkml:brushProperty name="height" value="0.6" units="cm"/>
      <inkml:brushProperty name="color" value="#FFFFFF"/>
      <inkml:brushProperty name="tip" value="rectangle"/>
      <inkml:brushProperty name="rasterOp" value="maskPen"/>
    </inkml:brush>
  </inkml:definitions>
  <inkml:trace contextRef="#ctx0" brushRef="#br0">300 301 2048,'-15'-17'455,"1"1"-106,-1-1-46,-13-18 299,21 26-339,7 8-251,-5-5 480,0-1-78,1 2-72,1-1-65,-1 1-59,1 1-51,0 0-46,1 0-38,-1-1-23,0 1-37,-6-9-41,4 7 47,-1 0 78,3 3-12,-1-1 33,-7-8-171,-1 1 36,-23-25 71,20 22-64,0-1-56,6 8-3,-1 2-45,3 1-31,1-1-58,1-2 0,5 7 179,-1-1 0,1 1 0,0-1 0,0 1 0,-1-1 0,1 1 0,-1-1 0,1 1 0,0-1 0,-1 1 0,1 0 0,-1-1 0,1 1 0,-1 0 1,1 0-1,-1-1 0,1 1 0,-1 0 0,1 0 0,-1 0 0,1-1 0,-1 1 0,1 0 0,-1 0 0,1 0 0,-1 0 0,0 0 0,1 0 0,-1 0 0,1 0 0,-1 0 0,0 1 14,-16-1-277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3-28T15:10:25.099"/>
    </inkml:context>
    <inkml:brush xml:id="br0">
      <inkml:brushProperty name="width" value="0.3" units="cm"/>
      <inkml:brushProperty name="height" value="0.6" units="cm"/>
      <inkml:brushProperty name="color" value="#FFFFFF"/>
      <inkml:brushProperty name="tip" value="rectangle"/>
      <inkml:brushProperty name="rasterOp" value="maskPen"/>
    </inkml:brush>
  </inkml:definitions>
  <inkml:trace contextRef="#ctx0" brushRef="#br0">13 10 2304,'-4'4'221,"1"-1"-34,-1-1 99,3-2-97,1-3-72,12-11 120,-9 13-110,1 2 40,0 1 73,2 4 165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01A9C-7BBB-4880-B94C-D283D3E1FEA0}">
  <dimension ref="A1:R37"/>
  <sheetViews>
    <sheetView tabSelected="1" workbookViewId="0">
      <selection activeCell="H26" sqref="H26"/>
    </sheetView>
  </sheetViews>
  <sheetFormatPr defaultRowHeight="14.5" x14ac:dyDescent="0.35"/>
  <cols>
    <col min="2" max="2" width="7.90625" bestFit="1" customWidth="1"/>
    <col min="3" max="3" width="26.81640625" customWidth="1"/>
    <col min="4" max="4" width="5.81640625" bestFit="1" customWidth="1"/>
    <col min="5" max="5" width="15.36328125" bestFit="1" customWidth="1"/>
    <col min="6" max="6" width="5.81640625" bestFit="1" customWidth="1"/>
    <col min="7" max="7" width="4.81640625" bestFit="1" customWidth="1"/>
    <col min="8" max="8" width="4.1796875" bestFit="1" customWidth="1"/>
    <col min="9" max="9" width="5.26953125" bestFit="1" customWidth="1"/>
    <col min="11" max="11" width="3.90625" bestFit="1" customWidth="1"/>
    <col min="13" max="13" width="7.90625" bestFit="1" customWidth="1"/>
    <col min="14" max="14" width="5.26953125" bestFit="1" customWidth="1"/>
    <col min="15" max="15" width="14.81640625" bestFit="1" customWidth="1"/>
    <col min="16" max="16" width="4.54296875" bestFit="1" customWidth="1"/>
    <col min="17" max="17" width="18.08984375" bestFit="1" customWidth="1"/>
    <col min="18" max="18" width="4.81640625" bestFit="1" customWidth="1"/>
    <col min="20" max="20" width="18.08984375" bestFit="1" customWidth="1"/>
  </cols>
  <sheetData>
    <row r="1" spans="1:18" x14ac:dyDescent="0.35">
      <c r="A1" t="s">
        <v>6</v>
      </c>
      <c r="B1">
        <v>1000</v>
      </c>
    </row>
    <row r="2" spans="1:18" x14ac:dyDescent="0.35">
      <c r="A2" t="s">
        <v>5</v>
      </c>
      <c r="B2">
        <v>1000</v>
      </c>
    </row>
    <row r="3" spans="1:18" x14ac:dyDescent="0.35">
      <c r="B3" t="s">
        <v>7</v>
      </c>
      <c r="C3" t="s">
        <v>8</v>
      </c>
    </row>
    <row r="4" spans="1:18" x14ac:dyDescent="0.35">
      <c r="B4" s="1">
        <v>10</v>
      </c>
      <c r="C4" s="1">
        <v>1E-3</v>
      </c>
      <c r="Q4">
        <f>O9/SQRT(2)</f>
        <v>6.844793641885779E-3</v>
      </c>
    </row>
    <row r="5" spans="1:18" x14ac:dyDescent="0.35">
      <c r="O5">
        <f>4970*EXP(1)</f>
        <v>13509.860687441455</v>
      </c>
    </row>
    <row r="6" spans="1:18" x14ac:dyDescent="0.35">
      <c r="B6" s="5" t="s">
        <v>0</v>
      </c>
      <c r="C6" s="5"/>
      <c r="D6" s="5"/>
      <c r="E6" s="5"/>
      <c r="F6" s="5"/>
    </row>
    <row r="7" spans="1:18" x14ac:dyDescent="0.35">
      <c r="A7" t="s">
        <v>12</v>
      </c>
      <c r="B7">
        <v>60</v>
      </c>
    </row>
    <row r="8" spans="1:18" x14ac:dyDescent="0.35">
      <c r="B8" t="s">
        <v>13</v>
      </c>
      <c r="C8" t="s">
        <v>21</v>
      </c>
      <c r="D8" t="s">
        <v>9</v>
      </c>
      <c r="E8" t="s">
        <v>24</v>
      </c>
      <c r="F8" t="s">
        <v>11</v>
      </c>
      <c r="G8" t="s">
        <v>14</v>
      </c>
      <c r="H8" t="s">
        <v>16</v>
      </c>
      <c r="I8" t="s">
        <v>15</v>
      </c>
      <c r="J8" t="s">
        <v>22</v>
      </c>
      <c r="K8" t="s">
        <v>19</v>
      </c>
      <c r="L8" t="s">
        <v>23</v>
      </c>
      <c r="M8" t="s">
        <v>18</v>
      </c>
      <c r="N8" t="s">
        <v>17</v>
      </c>
      <c r="O8" s="4" t="s">
        <v>25</v>
      </c>
      <c r="P8" t="s">
        <v>20</v>
      </c>
      <c r="Q8" t="s">
        <v>10</v>
      </c>
      <c r="R8" t="s">
        <v>9</v>
      </c>
    </row>
    <row r="9" spans="1:18" x14ac:dyDescent="0.35">
      <c r="A9">
        <v>1</v>
      </c>
      <c r="B9">
        <v>230</v>
      </c>
      <c r="C9" s="1">
        <v>3.3</v>
      </c>
      <c r="D9">
        <v>1E-3</v>
      </c>
      <c r="E9">
        <v>3.3290000000000002</v>
      </c>
      <c r="F9">
        <v>1E-3</v>
      </c>
      <c r="G9">
        <v>19.399999999999999</v>
      </c>
      <c r="H9">
        <v>0.8</v>
      </c>
      <c r="I9" s="2">
        <v>9.68</v>
      </c>
      <c r="J9">
        <v>0.8</v>
      </c>
      <c r="K9">
        <v>0</v>
      </c>
      <c r="L9" s="4">
        <f>1.04*5</f>
        <v>5.2</v>
      </c>
      <c r="M9">
        <v>0.8</v>
      </c>
      <c r="N9">
        <v>0</v>
      </c>
      <c r="O9" s="3">
        <f>I9/$B$2</f>
        <v>9.6799999999999994E-3</v>
      </c>
      <c r="Q9">
        <f>6.71-3.35</f>
        <v>3.36</v>
      </c>
      <c r="R9">
        <v>0.8</v>
      </c>
    </row>
    <row r="10" spans="1:18" x14ac:dyDescent="0.35">
      <c r="A10">
        <v>2</v>
      </c>
      <c r="B10">
        <v>670</v>
      </c>
      <c r="C10">
        <v>3.2829999999999999</v>
      </c>
      <c r="D10">
        <v>1E-3</v>
      </c>
      <c r="E10" s="1">
        <v>3.33</v>
      </c>
      <c r="F10">
        <v>1E-3</v>
      </c>
      <c r="G10">
        <v>19.2</v>
      </c>
      <c r="H10">
        <v>0.8</v>
      </c>
      <c r="I10" s="2">
        <v>10.199999999999999</v>
      </c>
      <c r="J10">
        <v>0.8</v>
      </c>
      <c r="K10">
        <v>0</v>
      </c>
      <c r="L10" s="2">
        <v>9.8000000000000007</v>
      </c>
      <c r="M10">
        <v>0.8</v>
      </c>
      <c r="O10" s="3">
        <f>I10/$B$2</f>
        <v>1.0199999999999999E-2</v>
      </c>
      <c r="Q10">
        <f>6.71-3.39</f>
        <v>3.32</v>
      </c>
      <c r="R10">
        <v>0.8</v>
      </c>
    </row>
    <row r="11" spans="1:18" x14ac:dyDescent="0.35">
      <c r="A11">
        <v>3</v>
      </c>
      <c r="B11">
        <v>1830</v>
      </c>
      <c r="C11">
        <v>3.1789999999999998</v>
      </c>
      <c r="D11">
        <v>1E-3</v>
      </c>
      <c r="E11" s="1">
        <v>3.33</v>
      </c>
      <c r="F11">
        <v>1E-3</v>
      </c>
      <c r="G11">
        <v>19.2</v>
      </c>
      <c r="H11">
        <v>0.8</v>
      </c>
      <c r="I11" s="2">
        <v>9.6999999999999993</v>
      </c>
      <c r="J11">
        <v>0.8</v>
      </c>
      <c r="K11">
        <v>0</v>
      </c>
      <c r="L11" s="4">
        <f>1.16*5</f>
        <v>5.8</v>
      </c>
      <c r="M11">
        <v>0.8</v>
      </c>
      <c r="O11" s="3">
        <f t="shared" ref="O11:O16" si="0">I11/$B$2</f>
        <v>9.6999999999999986E-3</v>
      </c>
      <c r="Q11" s="2">
        <f>6.76-3.36</f>
        <v>3.4</v>
      </c>
      <c r="R11">
        <v>0.8</v>
      </c>
    </row>
    <row r="12" spans="1:18" x14ac:dyDescent="0.35">
      <c r="A12">
        <v>4</v>
      </c>
      <c r="B12">
        <v>4970</v>
      </c>
      <c r="C12">
        <v>2.6930000000000001</v>
      </c>
      <c r="D12">
        <v>1E-3</v>
      </c>
      <c r="E12">
        <v>3.3359999999999999</v>
      </c>
      <c r="F12">
        <v>1E-3</v>
      </c>
      <c r="G12">
        <v>19.2</v>
      </c>
      <c r="H12">
        <v>0.8</v>
      </c>
      <c r="I12" s="2">
        <v>9.84</v>
      </c>
      <c r="J12">
        <v>0.8</v>
      </c>
      <c r="K12">
        <v>0</v>
      </c>
      <c r="L12">
        <v>9.1999999999999993</v>
      </c>
      <c r="M12">
        <v>0.8</v>
      </c>
      <c r="O12" s="3">
        <f t="shared" si="0"/>
        <v>9.8399999999999998E-3</v>
      </c>
      <c r="Q12">
        <f>6.71-3.4</f>
        <v>3.31</v>
      </c>
      <c r="R12">
        <v>0.8</v>
      </c>
    </row>
    <row r="13" spans="1:18" x14ac:dyDescent="0.35">
      <c r="A13">
        <v>5</v>
      </c>
      <c r="B13">
        <v>2530</v>
      </c>
      <c r="C13">
        <v>3.085</v>
      </c>
      <c r="D13">
        <v>1E-3</v>
      </c>
      <c r="E13">
        <v>3.33</v>
      </c>
      <c r="G13">
        <v>19.399999999999999</v>
      </c>
      <c r="H13">
        <v>0.8</v>
      </c>
      <c r="I13" s="2">
        <v>10.4</v>
      </c>
      <c r="J13">
        <v>0.8</v>
      </c>
      <c r="K13">
        <v>0</v>
      </c>
      <c r="L13">
        <v>9.1999999999999993</v>
      </c>
      <c r="M13">
        <v>0.8</v>
      </c>
      <c r="O13" s="3">
        <f t="shared" si="0"/>
        <v>1.04E-2</v>
      </c>
      <c r="Q13">
        <f>6.71-3.4</f>
        <v>3.31</v>
      </c>
      <c r="R13">
        <v>0.8</v>
      </c>
    </row>
    <row r="14" spans="1:18" x14ac:dyDescent="0.35">
      <c r="A14">
        <v>6</v>
      </c>
      <c r="B14">
        <v>3230</v>
      </c>
      <c r="C14">
        <v>2.9769999999999999</v>
      </c>
      <c r="E14">
        <v>3.3319999999999999</v>
      </c>
      <c r="G14">
        <v>19.399999999999999</v>
      </c>
      <c r="H14">
        <v>0.8</v>
      </c>
      <c r="I14" s="2">
        <v>10.199999999999999</v>
      </c>
      <c r="J14">
        <v>0.8</v>
      </c>
      <c r="K14">
        <v>0</v>
      </c>
      <c r="L14">
        <v>9</v>
      </c>
      <c r="M14">
        <v>0.8</v>
      </c>
      <c r="O14" s="3">
        <f t="shared" si="0"/>
        <v>1.0199999999999999E-2</v>
      </c>
      <c r="Q14">
        <f>6.71-3.39</f>
        <v>3.32</v>
      </c>
      <c r="R14">
        <v>0.8</v>
      </c>
    </row>
    <row r="15" spans="1:18" x14ac:dyDescent="0.35">
      <c r="A15">
        <v>7</v>
      </c>
      <c r="B15">
        <v>130</v>
      </c>
      <c r="C15">
        <v>3.3</v>
      </c>
      <c r="E15">
        <v>3.33</v>
      </c>
      <c r="G15">
        <v>19.2</v>
      </c>
      <c r="H15">
        <v>0.8</v>
      </c>
      <c r="I15" s="2">
        <v>9.8000000000000007</v>
      </c>
      <c r="J15">
        <v>0.8</v>
      </c>
      <c r="K15">
        <v>0</v>
      </c>
      <c r="L15">
        <v>9.6</v>
      </c>
      <c r="M15">
        <v>0.8</v>
      </c>
      <c r="O15" s="3">
        <f t="shared" si="0"/>
        <v>9.8000000000000014E-3</v>
      </c>
      <c r="Q15">
        <f>6.73-3.4</f>
        <v>3.3300000000000005</v>
      </c>
      <c r="R15">
        <v>0.8</v>
      </c>
    </row>
    <row r="16" spans="1:18" x14ac:dyDescent="0.35">
      <c r="A16">
        <v>8</v>
      </c>
      <c r="B16">
        <v>60</v>
      </c>
      <c r="C16">
        <v>3.3</v>
      </c>
      <c r="E16">
        <v>3.3290000000000002</v>
      </c>
      <c r="G16">
        <v>19.2</v>
      </c>
      <c r="I16" s="2">
        <v>9.8000000000000007</v>
      </c>
      <c r="L16">
        <v>9.4</v>
      </c>
      <c r="O16" s="3">
        <f t="shared" si="0"/>
        <v>9.8000000000000014E-3</v>
      </c>
      <c r="Q16">
        <f>6.69-3.39</f>
        <v>3.3000000000000003</v>
      </c>
    </row>
    <row r="17" spans="2:15" x14ac:dyDescent="0.35">
      <c r="O17" s="3"/>
    </row>
    <row r="18" spans="2:15" x14ac:dyDescent="0.35">
      <c r="B18" t="s">
        <v>26</v>
      </c>
      <c r="O18" s="3"/>
    </row>
    <row r="19" spans="2:15" x14ac:dyDescent="0.35">
      <c r="O19" s="3"/>
    </row>
    <row r="20" spans="2:15" x14ac:dyDescent="0.35">
      <c r="O20" s="3"/>
    </row>
    <row r="21" spans="2:15" x14ac:dyDescent="0.35">
      <c r="D21" t="s">
        <v>35</v>
      </c>
      <c r="F21" t="s">
        <v>38</v>
      </c>
      <c r="O21" s="3"/>
    </row>
    <row r="22" spans="2:15" x14ac:dyDescent="0.35">
      <c r="D22">
        <f>L10*($B2+$B1)/(I10)</f>
        <v>1921.5686274509806</v>
      </c>
      <c r="F22">
        <f>1/D22*B9</f>
        <v>0.1196938775510204</v>
      </c>
      <c r="O22" s="3"/>
    </row>
    <row r="23" spans="2:15" x14ac:dyDescent="0.35">
      <c r="B23" t="s">
        <v>36</v>
      </c>
      <c r="D23">
        <f>L11*($B$2+$B$1)/(I11)</f>
        <v>1195.876288659794</v>
      </c>
      <c r="F23">
        <f t="shared" ref="F23:F26" si="1">1/D23*B10</f>
        <v>0.56025862068965504</v>
      </c>
      <c r="O23" s="3"/>
    </row>
    <row r="24" spans="2:15" x14ac:dyDescent="0.35">
      <c r="B24" t="s">
        <v>37</v>
      </c>
      <c r="D24">
        <f t="shared" ref="D24:D26" si="2">L12*($B$2+$B$1)/(I12)</f>
        <v>1869.9186991869919</v>
      </c>
      <c r="F24">
        <f t="shared" si="1"/>
        <v>0.97865217391304349</v>
      </c>
      <c r="O24" s="3"/>
    </row>
    <row r="25" spans="2:15" x14ac:dyDescent="0.35">
      <c r="D25">
        <f t="shared" si="2"/>
        <v>1769.2307692307693</v>
      </c>
      <c r="F25">
        <f t="shared" si="1"/>
        <v>2.8091304347826083</v>
      </c>
      <c r="O25" s="3"/>
    </row>
    <row r="26" spans="2:15" x14ac:dyDescent="0.35">
      <c r="D26">
        <f t="shared" si="2"/>
        <v>1764.7058823529412</v>
      </c>
      <c r="F26">
        <f t="shared" si="1"/>
        <v>1.4336666666666669</v>
      </c>
      <c r="O26" s="3"/>
    </row>
    <row r="34" spans="3:3" x14ac:dyDescent="0.35">
      <c r="C34" t="s">
        <v>1</v>
      </c>
    </row>
    <row r="35" spans="3:3" x14ac:dyDescent="0.35">
      <c r="C35" t="s">
        <v>2</v>
      </c>
    </row>
    <row r="36" spans="3:3" x14ac:dyDescent="0.35">
      <c r="C36" t="s">
        <v>3</v>
      </c>
    </row>
    <row r="37" spans="3:3" x14ac:dyDescent="0.35">
      <c r="C37" t="s">
        <v>4</v>
      </c>
    </row>
  </sheetData>
  <mergeCells count="1">
    <mergeCell ref="B6:F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9795-1AE6-42E3-85DC-7AADB3B8BD63}">
  <dimension ref="B2:S15"/>
  <sheetViews>
    <sheetView workbookViewId="0">
      <selection activeCell="O16" sqref="O16"/>
    </sheetView>
  </sheetViews>
  <sheetFormatPr defaultRowHeight="14.5" x14ac:dyDescent="0.35"/>
  <cols>
    <col min="3" max="3" width="5.7265625" customWidth="1"/>
    <col min="4" max="4" width="5.81640625" customWidth="1"/>
    <col min="6" max="6" width="13.08984375" customWidth="1"/>
    <col min="11" max="11" width="13.81640625" customWidth="1"/>
    <col min="15" max="15" width="11.453125" customWidth="1"/>
    <col min="16" max="16" width="7.54296875" customWidth="1"/>
    <col min="17" max="17" width="16.36328125" customWidth="1"/>
  </cols>
  <sheetData>
    <row r="2" spans="2:19" x14ac:dyDescent="0.35">
      <c r="B2" t="s">
        <v>27</v>
      </c>
    </row>
    <row r="3" spans="2:19" x14ac:dyDescent="0.35">
      <c r="B3" t="s">
        <v>28</v>
      </c>
      <c r="C3">
        <v>1000</v>
      </c>
    </row>
    <row r="4" spans="2:19" x14ac:dyDescent="0.35">
      <c r="B4" t="s">
        <v>29</v>
      </c>
      <c r="C4" t="s">
        <v>30</v>
      </c>
    </row>
    <row r="5" spans="2:19" x14ac:dyDescent="0.35">
      <c r="S5" t="s">
        <v>9</v>
      </c>
    </row>
    <row r="6" spans="2:19" x14ac:dyDescent="0.35">
      <c r="B6" t="s">
        <v>31</v>
      </c>
    </row>
    <row r="9" spans="2:19" x14ac:dyDescent="0.35">
      <c r="B9" t="s">
        <v>12</v>
      </c>
      <c r="C9" t="s">
        <v>33</v>
      </c>
      <c r="D9" t="s">
        <v>24</v>
      </c>
      <c r="E9" t="s">
        <v>11</v>
      </c>
      <c r="F9" t="s">
        <v>9</v>
      </c>
      <c r="G9" t="s">
        <v>14</v>
      </c>
      <c r="H9" t="s">
        <v>16</v>
      </c>
      <c r="I9" t="s">
        <v>15</v>
      </c>
      <c r="J9" t="s">
        <v>22</v>
      </c>
      <c r="K9" t="s">
        <v>32</v>
      </c>
      <c r="L9" t="s">
        <v>19</v>
      </c>
      <c r="M9" t="s">
        <v>23</v>
      </c>
      <c r="N9" t="s">
        <v>18</v>
      </c>
      <c r="O9" t="s">
        <v>34</v>
      </c>
      <c r="P9" t="s">
        <v>17</v>
      </c>
      <c r="Q9" s="4" t="s">
        <v>25</v>
      </c>
      <c r="R9" t="s">
        <v>20</v>
      </c>
      <c r="S9" t="s">
        <v>10</v>
      </c>
    </row>
    <row r="10" spans="2:19" x14ac:dyDescent="0.35">
      <c r="B10">
        <v>230</v>
      </c>
      <c r="D10">
        <v>5.0869999999999997</v>
      </c>
      <c r="G10">
        <v>19.2</v>
      </c>
      <c r="I10">
        <v>18.399999999999999</v>
      </c>
      <c r="K10">
        <v>480</v>
      </c>
      <c r="M10">
        <v>3.8</v>
      </c>
      <c r="O10">
        <f>1.08*1000</f>
        <v>1080</v>
      </c>
      <c r="S10">
        <f>6.99-5.48</f>
        <v>1.5099999999999998</v>
      </c>
    </row>
    <row r="11" spans="2:19" x14ac:dyDescent="0.35">
      <c r="B11">
        <v>430</v>
      </c>
      <c r="D11">
        <v>6.2969999999999997</v>
      </c>
      <c r="G11">
        <v>20</v>
      </c>
      <c r="I11">
        <v>18.399999999999999</v>
      </c>
      <c r="K11">
        <v>140</v>
      </c>
      <c r="O11">
        <v>430</v>
      </c>
    </row>
    <row r="12" spans="2:19" x14ac:dyDescent="0.35">
      <c r="B12">
        <v>830</v>
      </c>
      <c r="D12">
        <v>6.6619999999999999</v>
      </c>
      <c r="K12">
        <v>40</v>
      </c>
      <c r="O12">
        <v>70</v>
      </c>
    </row>
    <row r="13" spans="2:19" x14ac:dyDescent="0.35">
      <c r="B13">
        <v>1130</v>
      </c>
      <c r="D13">
        <v>6.81</v>
      </c>
      <c r="K13">
        <v>12</v>
      </c>
      <c r="O13">
        <v>24</v>
      </c>
    </row>
    <row r="14" spans="2:19" x14ac:dyDescent="0.35">
      <c r="B14">
        <v>670</v>
      </c>
      <c r="D14">
        <v>6.8079999999999998</v>
      </c>
      <c r="K14">
        <v>68</v>
      </c>
      <c r="O14">
        <v>360</v>
      </c>
    </row>
    <row r="15" spans="2:19" x14ac:dyDescent="0.35">
      <c r="B15">
        <v>530</v>
      </c>
      <c r="D15">
        <v>6.4630000000000001</v>
      </c>
      <c r="K15">
        <v>104</v>
      </c>
      <c r="O15">
        <v>470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parte 1</vt:lpstr>
      <vt:lpstr>parte2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Qesja</dc:creator>
  <cp:lastModifiedBy>Janet Qesja</cp:lastModifiedBy>
  <dcterms:created xsi:type="dcterms:W3CDTF">2018-03-28T09:32:22Z</dcterms:created>
  <dcterms:modified xsi:type="dcterms:W3CDTF">2018-04-11T09:12:00Z</dcterms:modified>
</cp:coreProperties>
</file>