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l\MPLABXProjects\TheMusicMachine.X\documents\"/>
    </mc:Choice>
  </mc:AlternateContent>
  <bookViews>
    <workbookView xWindow="0" yWindow="0" windowWidth="28800" windowHeight="12210" activeTab="1"/>
  </bookViews>
  <sheets>
    <sheet name="Taul1" sheetId="1" r:id="rId1"/>
    <sheet name="Low pass filters" sheetId="2" r:id="rId2"/>
    <sheet name="Wave approximations" sheetId="3" r:id="rId3"/>
    <sheet name="Tmr0 interrupt taajuus" sheetId="5" r:id="rId4"/>
    <sheet name="Taul3" sheetId="6" r:id="rId5"/>
    <sheet name="Moottorin pyörimisnopeus laskut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C4" i="6"/>
  <c r="C5" i="6"/>
  <c r="C6" i="6"/>
  <c r="C7" i="6"/>
  <c r="C8" i="6"/>
  <c r="C9" i="6"/>
  <c r="C3" i="6"/>
  <c r="B3" i="6"/>
  <c r="B4" i="6"/>
  <c r="B5" i="6"/>
  <c r="B6" i="6"/>
  <c r="B7" i="6"/>
  <c r="B8" i="6"/>
  <c r="B9" i="6"/>
  <c r="B2" i="6"/>
  <c r="B1" i="5"/>
  <c r="B4" i="5"/>
  <c r="B5" i="5" s="1"/>
  <c r="B7" i="3"/>
  <c r="C7" i="4" l="1"/>
  <c r="D7" i="4"/>
  <c r="E7" i="4"/>
  <c r="F7" i="4"/>
  <c r="G7" i="4"/>
  <c r="H7" i="4"/>
  <c r="I7" i="4"/>
  <c r="J7" i="4"/>
  <c r="K7" i="4"/>
  <c r="L7" i="4"/>
  <c r="B7" i="4"/>
  <c r="C6" i="4"/>
  <c r="D6" i="4"/>
  <c r="E6" i="4"/>
  <c r="F6" i="4"/>
  <c r="G6" i="4"/>
  <c r="H6" i="4"/>
  <c r="I6" i="4"/>
  <c r="J6" i="4"/>
  <c r="K6" i="4"/>
  <c r="L6" i="4"/>
  <c r="B6" i="4"/>
  <c r="J5" i="4"/>
  <c r="K5" i="4"/>
  <c r="L5" i="4"/>
  <c r="H4" i="4"/>
  <c r="I4" i="4" s="1"/>
  <c r="G4" i="4"/>
  <c r="G5" i="4" s="1"/>
  <c r="C5" i="4"/>
  <c r="D5" i="4"/>
  <c r="E5" i="4"/>
  <c r="F5" i="4"/>
  <c r="H5" i="4"/>
  <c r="B5" i="4"/>
  <c r="J4" i="4" l="1"/>
  <c r="K4" i="4" s="1"/>
  <c r="L4" i="4" s="1"/>
  <c r="I5" i="4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1" i="3"/>
  <c r="M5" i="3" s="1"/>
  <c r="L5" i="3" l="1"/>
  <c r="H5" i="3"/>
  <c r="D5" i="3"/>
  <c r="T5" i="3"/>
  <c r="P5" i="3"/>
  <c r="K5" i="3"/>
  <c r="G5" i="3"/>
  <c r="C5" i="3"/>
  <c r="S5" i="3"/>
  <c r="O5" i="3"/>
  <c r="J5" i="3"/>
  <c r="F5" i="3"/>
  <c r="V5" i="3"/>
  <c r="R5" i="3"/>
  <c r="N5" i="3"/>
  <c r="B5" i="3"/>
  <c r="I5" i="3"/>
  <c r="E5" i="3"/>
  <c r="U5" i="3"/>
  <c r="Q5" i="3"/>
  <c r="C4" i="2"/>
  <c r="C3" i="2"/>
  <c r="C2" i="2" l="1"/>
  <c r="D25" i="1" l="1"/>
  <c r="B25" i="1"/>
  <c r="B7" i="1"/>
  <c r="E7" i="1" s="1"/>
  <c r="F7" i="1" s="1"/>
  <c r="D7" i="1"/>
  <c r="A7" i="1"/>
  <c r="A6" i="1"/>
  <c r="B6" i="1" s="1"/>
  <c r="E6" i="1" s="1"/>
  <c r="F6" i="1" s="1"/>
  <c r="D6" i="1"/>
  <c r="B3" i="1"/>
  <c r="B4" i="1"/>
  <c r="E4" i="1" s="1"/>
  <c r="F4" i="1" s="1"/>
  <c r="B5" i="1"/>
  <c r="B2" i="1"/>
  <c r="E2" i="1" s="1"/>
  <c r="F2" i="1" s="1"/>
  <c r="E5" i="1"/>
  <c r="F5" i="1" s="1"/>
  <c r="D5" i="1"/>
  <c r="D4" i="1"/>
  <c r="E3" i="1"/>
  <c r="F3" i="1" s="1"/>
  <c r="D3" i="1"/>
  <c r="D2" i="1"/>
  <c r="D19" i="1"/>
  <c r="B19" i="1"/>
  <c r="F19" i="1" s="1"/>
  <c r="D18" i="1" l="1"/>
  <c r="B18" i="1"/>
  <c r="F18" i="1" s="1"/>
</calcChain>
</file>

<file path=xl/sharedStrings.xml><?xml version="1.0" encoding="utf-8"?>
<sst xmlns="http://schemas.openxmlformats.org/spreadsheetml/2006/main" count="42" uniqueCount="40">
  <si>
    <t>Fosc</t>
  </si>
  <si>
    <t>Tosc</t>
  </si>
  <si>
    <t>TickPeriod</t>
  </si>
  <si>
    <t>TickFrequency</t>
  </si>
  <si>
    <t>TMR0 prescaler</t>
  </si>
  <si>
    <t>TMR0 delay count</t>
  </si>
  <si>
    <t>about 1 blink per sec</t>
  </si>
  <si>
    <t>instructions</t>
  </si>
  <si>
    <t>Signal period</t>
  </si>
  <si>
    <t>Signal frequency</t>
  </si>
  <si>
    <t>OSC frequency</t>
  </si>
  <si>
    <t>OSC frequency x4</t>
  </si>
  <si>
    <t>Delay counter value</t>
  </si>
  <si>
    <t>LP filter threshold</t>
  </si>
  <si>
    <t>RC</t>
  </si>
  <si>
    <t>R</t>
  </si>
  <si>
    <t>C</t>
  </si>
  <si>
    <t>Resistance</t>
  </si>
  <si>
    <t>Capacitance</t>
  </si>
  <si>
    <t>Cutoff frequency</t>
  </si>
  <si>
    <t>2 pii</t>
  </si>
  <si>
    <t>0 to 1</t>
  </si>
  <si>
    <t>2 pii * 0to1</t>
  </si>
  <si>
    <t>SINE WAVE</t>
  </si>
  <si>
    <t>Kierron delay</t>
  </si>
  <si>
    <t>motorDelay</t>
  </si>
  <si>
    <t>motorStepDelay</t>
  </si>
  <si>
    <t>Askelia per kierros</t>
  </si>
  <si>
    <t>kierroksen pituus</t>
  </si>
  <si>
    <t>kiertonopeus</t>
  </si>
  <si>
    <t>F</t>
  </si>
  <si>
    <t>prescaler</t>
  </si>
  <si>
    <t>delay</t>
  </si>
  <si>
    <t>interrupt taajuus</t>
  </si>
  <si>
    <t>Frequency</t>
  </si>
  <si>
    <t>Delay</t>
  </si>
  <si>
    <t>Freq / C4</t>
  </si>
  <si>
    <t>Freq delta</t>
  </si>
  <si>
    <t>Delay %</t>
  </si>
  <si>
    <t>Max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</si>
</sst>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0" borderId="0" xfId="0" applyNumberFormat="1"/>
    <xf numFmtId="0" fontId="0" fillId="4" borderId="0" xfId="0" applyFill="1"/>
    <xf numFmtId="11" fontId="0" fillId="0" borderId="0" xfId="0" applyNumberFormat="1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5" x14ac:dyDescent="0.25"/>
  <cols>
    <col min="1" max="1" width="22.85546875" customWidth="1"/>
    <col min="2" max="2" width="14.140625" customWidth="1"/>
    <col min="3" max="3" width="18" customWidth="1"/>
    <col min="4" max="4" width="17.140625" customWidth="1"/>
    <col min="5" max="5" width="17" customWidth="1"/>
    <col min="6" max="6" width="22" customWidth="1"/>
    <col min="8" max="8" width="30.7109375" customWidth="1"/>
  </cols>
  <sheetData>
    <row r="1" spans="1:6" x14ac:dyDescent="0.25">
      <c r="A1" s="6" t="s">
        <v>12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</row>
    <row r="2" spans="1:6" x14ac:dyDescent="0.25">
      <c r="A2">
        <v>1</v>
      </c>
      <c r="B2" s="4">
        <f>A2+4</f>
        <v>5</v>
      </c>
      <c r="C2" s="5">
        <v>3.0000000000000001E-6</v>
      </c>
      <c r="D2">
        <f t="shared" ref="D2:D7" si="0">1/C2</f>
        <v>333333.33333333331</v>
      </c>
      <c r="E2">
        <f t="shared" ref="E2:E7" si="1">B2/C2</f>
        <v>1666666.6666666665</v>
      </c>
      <c r="F2">
        <f t="shared" ref="F2:F7" si="2">E2*4</f>
        <v>6666666.666666666</v>
      </c>
    </row>
    <row r="3" spans="1:6" x14ac:dyDescent="0.25">
      <c r="A3">
        <v>6</v>
      </c>
      <c r="B3" s="4">
        <f t="shared" ref="B3:B7" si="3">A3+4</f>
        <v>10</v>
      </c>
      <c r="C3" s="5">
        <v>5.1000000000000003E-6</v>
      </c>
      <c r="D3">
        <f t="shared" si="0"/>
        <v>196078.43137254901</v>
      </c>
      <c r="E3">
        <f t="shared" si="1"/>
        <v>1960784.3137254901</v>
      </c>
      <c r="F3">
        <f t="shared" si="2"/>
        <v>7843137.2549019605</v>
      </c>
    </row>
    <row r="4" spans="1:6" x14ac:dyDescent="0.25">
      <c r="A4">
        <v>16</v>
      </c>
      <c r="B4" s="4">
        <f t="shared" si="3"/>
        <v>20</v>
      </c>
      <c r="C4" s="5">
        <v>8.6000000000000007E-6</v>
      </c>
      <c r="D4">
        <f t="shared" si="0"/>
        <v>116279.06976744185</v>
      </c>
      <c r="E4">
        <f t="shared" si="1"/>
        <v>2325581.3953488371</v>
      </c>
      <c r="F4">
        <f t="shared" si="2"/>
        <v>9302325.5813953485</v>
      </c>
    </row>
    <row r="5" spans="1:6" x14ac:dyDescent="0.25">
      <c r="A5">
        <v>96</v>
      </c>
      <c r="B5" s="4">
        <f t="shared" si="3"/>
        <v>100</v>
      </c>
      <c r="C5" s="5">
        <v>6.6000000000000005E-5</v>
      </c>
      <c r="D5">
        <f t="shared" si="0"/>
        <v>15151.51515151515</v>
      </c>
      <c r="E5">
        <f t="shared" si="1"/>
        <v>1515151.5151515151</v>
      </c>
      <c r="F5">
        <f t="shared" si="2"/>
        <v>6060606.0606060605</v>
      </c>
    </row>
    <row r="6" spans="1:6" x14ac:dyDescent="0.25">
      <c r="A6">
        <f>255*8*2</f>
        <v>4080</v>
      </c>
      <c r="B6" s="4">
        <f t="shared" si="3"/>
        <v>4084</v>
      </c>
      <c r="C6" s="5">
        <v>3.2499999999999999E-3</v>
      </c>
      <c r="D6">
        <f t="shared" si="0"/>
        <v>307.69230769230768</v>
      </c>
      <c r="E6">
        <f t="shared" si="1"/>
        <v>1256615.3846153847</v>
      </c>
      <c r="F6">
        <f t="shared" si="2"/>
        <v>5026461.538461539</v>
      </c>
    </row>
    <row r="7" spans="1:6" x14ac:dyDescent="0.25">
      <c r="A7">
        <f>255*4*2</f>
        <v>2040</v>
      </c>
      <c r="B7" s="4">
        <f t="shared" si="3"/>
        <v>2044</v>
      </c>
      <c r="C7" s="5">
        <v>1.6999999999999999E-3</v>
      </c>
      <c r="D7">
        <f t="shared" si="0"/>
        <v>588.23529411764707</v>
      </c>
      <c r="E7">
        <f t="shared" si="1"/>
        <v>1202352.9411764706</v>
      </c>
      <c r="F7">
        <f t="shared" si="2"/>
        <v>4809411.7647058824</v>
      </c>
    </row>
    <row r="17" spans="1:8" x14ac:dyDescent="0.2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/>
      <c r="H17" s="3"/>
    </row>
    <row r="18" spans="1:8" x14ac:dyDescent="0.25">
      <c r="A18" s="1">
        <v>2030000</v>
      </c>
      <c r="B18">
        <f>1/A18</f>
        <v>4.926108374384236E-7</v>
      </c>
      <c r="C18" s="2">
        <v>1</v>
      </c>
      <c r="D18">
        <f xml:space="preserve"> 1/C18</f>
        <v>1</v>
      </c>
      <c r="E18" s="2">
        <v>256</v>
      </c>
      <c r="F18">
        <f>C18/(B18*E18)</f>
        <v>7929.6875000000009</v>
      </c>
      <c r="H18" t="s">
        <v>6</v>
      </c>
    </row>
    <row r="19" spans="1:8" x14ac:dyDescent="0.25">
      <c r="A19" s="1">
        <v>2030000</v>
      </c>
      <c r="B19">
        <f>1/A19</f>
        <v>4.926108374384236E-7</v>
      </c>
      <c r="C19" s="2">
        <v>5.0000000000000002E-5</v>
      </c>
      <c r="D19">
        <f xml:space="preserve"> 1/C19</f>
        <v>20000</v>
      </c>
      <c r="E19" s="2">
        <v>1</v>
      </c>
      <c r="F19">
        <f>C19/(B19*E19)</f>
        <v>101.50000000000001</v>
      </c>
      <c r="H19" t="s">
        <v>6</v>
      </c>
    </row>
    <row r="24" spans="1:8" x14ac:dyDescent="0.25">
      <c r="A24" t="s">
        <v>13</v>
      </c>
      <c r="B24" t="s">
        <v>14</v>
      </c>
      <c r="C24" t="s">
        <v>16</v>
      </c>
      <c r="D24" t="s">
        <v>15</v>
      </c>
    </row>
    <row r="25" spans="1:8" x14ac:dyDescent="0.25">
      <c r="A25">
        <v>800</v>
      </c>
      <c r="B25">
        <f>1/(2*3.14159265*A25)</f>
        <v>1.9894367909219549E-4</v>
      </c>
      <c r="C25">
        <v>2.2000000000000001E-6</v>
      </c>
      <c r="D25">
        <f>B25/C25</f>
        <v>90.428945041907042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5" sqref="E5"/>
    </sheetView>
  </sheetViews>
  <sheetFormatPr defaultRowHeight="15" x14ac:dyDescent="0.25"/>
  <cols>
    <col min="1" max="1" width="20.7109375" customWidth="1"/>
    <col min="2" max="2" width="22" customWidth="1"/>
    <col min="3" max="3" width="23.4257812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1000</v>
      </c>
      <c r="B2" s="7">
        <v>2.2000000000000001E-7</v>
      </c>
      <c r="C2">
        <f>1/(2*3.141592*A2*B2)</f>
        <v>723.43171001430881</v>
      </c>
    </row>
    <row r="3" spans="1:3" x14ac:dyDescent="0.25">
      <c r="A3">
        <v>10000</v>
      </c>
      <c r="B3" s="7">
        <v>2.2000000000000001E-7</v>
      </c>
      <c r="C3">
        <f t="shared" ref="C3:C4" si="0">1/(2*3.141592*A3*B3)</f>
        <v>72.343171001430875</v>
      </c>
    </row>
    <row r="4" spans="1:3" x14ac:dyDescent="0.25">
      <c r="A4">
        <v>2000</v>
      </c>
      <c r="B4" s="7">
        <v>2.2000000000000001E-7</v>
      </c>
      <c r="C4">
        <f t="shared" si="0"/>
        <v>361.7158550071544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T14" sqref="T14"/>
    </sheetView>
  </sheetViews>
  <sheetFormatPr defaultRowHeight="15" x14ac:dyDescent="0.25"/>
  <cols>
    <col min="1" max="1" width="13.140625" customWidth="1"/>
  </cols>
  <sheetData>
    <row r="1" spans="1:22" x14ac:dyDescent="0.25">
      <c r="A1" t="s">
        <v>20</v>
      </c>
      <c r="B1" s="4">
        <f>2*PI()</f>
        <v>6.2831853071795862</v>
      </c>
    </row>
    <row r="4" spans="1:22" x14ac:dyDescent="0.25">
      <c r="A4" t="s">
        <v>21</v>
      </c>
      <c r="B4" s="4">
        <v>0</v>
      </c>
      <c r="C4">
        <v>0.05</v>
      </c>
      <c r="D4" s="4">
        <v>0.1</v>
      </c>
      <c r="E4">
        <v>0.15</v>
      </c>
      <c r="F4" s="4">
        <v>0.2</v>
      </c>
      <c r="G4">
        <v>0.25</v>
      </c>
      <c r="H4" s="4">
        <v>0.3</v>
      </c>
      <c r="I4">
        <v>0.35</v>
      </c>
      <c r="J4" s="4">
        <v>0.4</v>
      </c>
      <c r="K4">
        <v>0.45</v>
      </c>
      <c r="L4" s="4">
        <v>0.5</v>
      </c>
      <c r="M4">
        <v>0.55000000000000004</v>
      </c>
      <c r="N4" s="4">
        <v>0.6</v>
      </c>
      <c r="O4">
        <v>0.65</v>
      </c>
      <c r="P4" s="4">
        <v>0.7</v>
      </c>
      <c r="Q4">
        <v>0.75</v>
      </c>
      <c r="R4" s="4">
        <v>0.8</v>
      </c>
      <c r="S4">
        <v>0.85</v>
      </c>
      <c r="T4" s="4">
        <v>0.9</v>
      </c>
      <c r="U4">
        <v>0.95</v>
      </c>
      <c r="V4" s="4">
        <v>1</v>
      </c>
    </row>
    <row r="5" spans="1:22" x14ac:dyDescent="0.25">
      <c r="A5" t="s">
        <v>22</v>
      </c>
      <c r="B5">
        <f>$B$1*B4</f>
        <v>0</v>
      </c>
      <c r="C5">
        <f t="shared" ref="C5:L5" si="0">$B$1*C4</f>
        <v>0.31415926535897931</v>
      </c>
      <c r="D5">
        <f t="shared" si="0"/>
        <v>0.62831853071795862</v>
      </c>
      <c r="E5">
        <f t="shared" si="0"/>
        <v>0.94247779607693793</v>
      </c>
      <c r="F5">
        <f t="shared" si="0"/>
        <v>1.2566370614359172</v>
      </c>
      <c r="G5">
        <f t="shared" si="0"/>
        <v>1.5707963267948966</v>
      </c>
      <c r="H5">
        <f t="shared" si="0"/>
        <v>1.8849555921538759</v>
      </c>
      <c r="I5">
        <f t="shared" si="0"/>
        <v>2.1991148575128552</v>
      </c>
      <c r="J5">
        <f t="shared" si="0"/>
        <v>2.5132741228718345</v>
      </c>
      <c r="K5">
        <f t="shared" si="0"/>
        <v>2.8274333882308138</v>
      </c>
      <c r="L5">
        <f t="shared" si="0"/>
        <v>3.1415926535897931</v>
      </c>
      <c r="M5">
        <f t="shared" ref="M5" si="1">$B$1*M4</f>
        <v>3.4557519189487729</v>
      </c>
      <c r="N5">
        <f t="shared" ref="N5" si="2">$B$1*N4</f>
        <v>3.7699111843077517</v>
      </c>
      <c r="O5">
        <f t="shared" ref="O5" si="3">$B$1*O4</f>
        <v>4.0840704496667311</v>
      </c>
      <c r="P5">
        <f t="shared" ref="P5" si="4">$B$1*P4</f>
        <v>4.3982297150257104</v>
      </c>
      <c r="Q5">
        <f t="shared" ref="Q5" si="5">$B$1*Q4</f>
        <v>4.7123889803846897</v>
      </c>
      <c r="R5">
        <f t="shared" ref="R5" si="6">$B$1*R4</f>
        <v>5.026548245743669</v>
      </c>
      <c r="S5">
        <f t="shared" ref="S5" si="7">$B$1*S4</f>
        <v>5.3407075111026483</v>
      </c>
      <c r="T5">
        <f t="shared" ref="T5" si="8">$B$1*T4</f>
        <v>5.6548667764616276</v>
      </c>
      <c r="U5">
        <f t="shared" ref="U5" si="9">$B$1*U4</f>
        <v>5.9690260418206069</v>
      </c>
      <c r="V5">
        <f t="shared" ref="V5" si="10">$B$1*V4</f>
        <v>6.2831853071795862</v>
      </c>
    </row>
    <row r="7" spans="1:22" x14ac:dyDescent="0.25">
      <c r="A7" t="s">
        <v>23</v>
      </c>
      <c r="B7">
        <f>ROUND(128 + 127*SIN(B5),0)</f>
        <v>128</v>
      </c>
      <c r="C7">
        <f t="shared" ref="C7:V7" si="11">ROUND(128 + 127*SIN(C5),0)</f>
        <v>167</v>
      </c>
      <c r="D7">
        <f t="shared" si="11"/>
        <v>203</v>
      </c>
      <c r="E7">
        <f t="shared" si="11"/>
        <v>231</v>
      </c>
      <c r="F7">
        <f t="shared" si="11"/>
        <v>249</v>
      </c>
      <c r="G7">
        <f t="shared" si="11"/>
        <v>255</v>
      </c>
      <c r="H7">
        <f t="shared" si="11"/>
        <v>249</v>
      </c>
      <c r="I7">
        <f t="shared" si="11"/>
        <v>231</v>
      </c>
      <c r="J7">
        <f t="shared" si="11"/>
        <v>203</v>
      </c>
      <c r="K7">
        <f t="shared" si="11"/>
        <v>167</v>
      </c>
      <c r="L7">
        <f t="shared" si="11"/>
        <v>128</v>
      </c>
      <c r="M7">
        <f t="shared" si="11"/>
        <v>89</v>
      </c>
      <c r="N7">
        <f t="shared" si="11"/>
        <v>53</v>
      </c>
      <c r="O7">
        <f t="shared" si="11"/>
        <v>25</v>
      </c>
      <c r="P7">
        <f t="shared" si="11"/>
        <v>7</v>
      </c>
      <c r="Q7">
        <f t="shared" si="11"/>
        <v>1</v>
      </c>
      <c r="R7">
        <f t="shared" si="11"/>
        <v>7</v>
      </c>
      <c r="S7">
        <f t="shared" si="11"/>
        <v>25</v>
      </c>
      <c r="T7">
        <f t="shared" si="11"/>
        <v>53</v>
      </c>
      <c r="U7">
        <f t="shared" si="11"/>
        <v>89</v>
      </c>
      <c r="V7">
        <f t="shared" si="11"/>
        <v>128</v>
      </c>
    </row>
    <row r="8" spans="1:22" x14ac:dyDescent="0.25">
      <c r="A8" t="s">
        <v>23</v>
      </c>
      <c r="B8">
        <f>128 + 127*SIN(B6)</f>
        <v>128</v>
      </c>
      <c r="C8">
        <f t="shared" ref="C8:V8" si="12">128 + 127*SIN(C6)</f>
        <v>128</v>
      </c>
      <c r="D8">
        <f t="shared" si="12"/>
        <v>128</v>
      </c>
      <c r="E8">
        <f t="shared" si="12"/>
        <v>128</v>
      </c>
      <c r="F8">
        <f t="shared" si="12"/>
        <v>128</v>
      </c>
      <c r="G8">
        <f t="shared" si="12"/>
        <v>128</v>
      </c>
      <c r="H8">
        <f t="shared" si="12"/>
        <v>128</v>
      </c>
      <c r="I8">
        <f t="shared" si="12"/>
        <v>128</v>
      </c>
      <c r="J8">
        <f t="shared" si="12"/>
        <v>128</v>
      </c>
      <c r="K8">
        <f t="shared" si="12"/>
        <v>128</v>
      </c>
      <c r="L8">
        <f t="shared" si="12"/>
        <v>128</v>
      </c>
      <c r="M8">
        <f t="shared" si="12"/>
        <v>128</v>
      </c>
      <c r="N8">
        <f t="shared" si="12"/>
        <v>128</v>
      </c>
      <c r="O8">
        <f t="shared" si="12"/>
        <v>128</v>
      </c>
      <c r="P8">
        <f t="shared" si="12"/>
        <v>128</v>
      </c>
      <c r="Q8">
        <f t="shared" si="12"/>
        <v>128</v>
      </c>
      <c r="R8">
        <f t="shared" si="12"/>
        <v>128</v>
      </c>
      <c r="S8">
        <f t="shared" si="12"/>
        <v>128</v>
      </c>
      <c r="T8">
        <f t="shared" si="12"/>
        <v>128</v>
      </c>
      <c r="U8">
        <f t="shared" si="12"/>
        <v>128</v>
      </c>
      <c r="V8">
        <f t="shared" si="12"/>
        <v>128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8" sqref="D18"/>
    </sheetView>
  </sheetViews>
  <sheetFormatPr defaultRowHeight="15" x14ac:dyDescent="0.25"/>
  <cols>
    <col min="1" max="1" width="28" customWidth="1"/>
  </cols>
  <sheetData>
    <row r="1" spans="1:2" x14ac:dyDescent="0.25">
      <c r="A1" t="s">
        <v>30</v>
      </c>
      <c r="B1">
        <f>10000000/4</f>
        <v>2500000</v>
      </c>
    </row>
    <row r="2" spans="1:2" x14ac:dyDescent="0.25">
      <c r="A2" t="s">
        <v>31</v>
      </c>
      <c r="B2">
        <v>256</v>
      </c>
    </row>
    <row r="3" spans="1:2" x14ac:dyDescent="0.25">
      <c r="A3" t="s">
        <v>32</v>
      </c>
      <c r="B3">
        <v>7000</v>
      </c>
    </row>
    <row r="4" spans="1:2" x14ac:dyDescent="0.25">
      <c r="B4">
        <f>B3*B2</f>
        <v>1792000</v>
      </c>
    </row>
    <row r="5" spans="1:2" x14ac:dyDescent="0.25">
      <c r="A5" t="s">
        <v>33</v>
      </c>
      <c r="B5">
        <f>B1/B4</f>
        <v>1.3950892857142858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30" zoomScaleNormal="130" workbookViewId="0">
      <selection activeCell="C7" sqref="C7"/>
    </sheetView>
  </sheetViews>
  <sheetFormatPr defaultRowHeight="15" x14ac:dyDescent="0.25"/>
  <cols>
    <col min="1" max="1" width="19.85546875" customWidth="1"/>
    <col min="2" max="2" width="26.5703125" customWidth="1"/>
    <col min="3" max="3" width="30.7109375" customWidth="1"/>
    <col min="4" max="4" width="21.85546875" customWidth="1"/>
  </cols>
  <sheetData>
    <row r="1" spans="1:5" x14ac:dyDescent="0.25">
      <c r="A1" t="s">
        <v>34</v>
      </c>
      <c r="B1" t="s">
        <v>36</v>
      </c>
      <c r="C1" t="s">
        <v>37</v>
      </c>
      <c r="D1" t="s">
        <v>38</v>
      </c>
      <c r="E1" t="s">
        <v>35</v>
      </c>
    </row>
    <row r="2" spans="1:5" ht="18.75" x14ac:dyDescent="0.3">
      <c r="A2" s="8">
        <v>261.63</v>
      </c>
      <c r="B2">
        <f>A2/$A$2</f>
        <v>1</v>
      </c>
      <c r="D2">
        <f>1/B2</f>
        <v>1</v>
      </c>
      <c r="E2">
        <f>$D$12*D2</f>
        <v>252</v>
      </c>
    </row>
    <row r="3" spans="1:5" ht="18.75" x14ac:dyDescent="0.3">
      <c r="A3" s="8">
        <v>293.66000000000003</v>
      </c>
      <c r="B3">
        <f t="shared" ref="B3:B9" si="0">A3/$A$2</f>
        <v>1.1224247983793909</v>
      </c>
      <c r="C3">
        <f>B3-B2</f>
        <v>0.12242479837939091</v>
      </c>
      <c r="D3">
        <f t="shared" ref="D3:D9" si="1">1/B3</f>
        <v>0.89092828441054273</v>
      </c>
      <c r="E3">
        <f t="shared" ref="E3:E9" si="2">$D$12*D3</f>
        <v>224.51392767145677</v>
      </c>
    </row>
    <row r="4" spans="1:5" ht="18.75" x14ac:dyDescent="0.3">
      <c r="A4" s="8">
        <v>329.63</v>
      </c>
      <c r="B4">
        <f t="shared" si="0"/>
        <v>1.2599090318388564</v>
      </c>
      <c r="C4">
        <f t="shared" ref="C4:C9" si="3">B4-B3</f>
        <v>0.13748423345946548</v>
      </c>
      <c r="D4">
        <f t="shared" si="1"/>
        <v>0.79370809695719446</v>
      </c>
      <c r="E4">
        <f t="shared" si="2"/>
        <v>200.014440433213</v>
      </c>
    </row>
    <row r="5" spans="1:5" ht="18.75" x14ac:dyDescent="0.3">
      <c r="A5" s="8">
        <v>349.23</v>
      </c>
      <c r="B5">
        <f t="shared" si="0"/>
        <v>1.3348239880747621</v>
      </c>
      <c r="C5">
        <f t="shared" si="3"/>
        <v>7.4914956235905716E-2</v>
      </c>
      <c r="D5">
        <f t="shared" si="1"/>
        <v>0.74916244308908164</v>
      </c>
      <c r="E5">
        <f t="shared" si="2"/>
        <v>188.78893565844857</v>
      </c>
    </row>
    <row r="6" spans="1:5" ht="18.75" x14ac:dyDescent="0.3">
      <c r="A6" s="8">
        <v>392</v>
      </c>
      <c r="B6">
        <f t="shared" si="0"/>
        <v>1.4982991247181134</v>
      </c>
      <c r="C6">
        <f t="shared" si="3"/>
        <v>0.16347513664335134</v>
      </c>
      <c r="D6">
        <f t="shared" si="1"/>
        <v>0.6674234693877551</v>
      </c>
      <c r="E6">
        <f t="shared" si="2"/>
        <v>168.19071428571428</v>
      </c>
    </row>
    <row r="7" spans="1:5" ht="18.75" x14ac:dyDescent="0.3">
      <c r="A7" s="8">
        <v>440</v>
      </c>
      <c r="B7">
        <f t="shared" si="0"/>
        <v>1.6817643236631885</v>
      </c>
      <c r="C7">
        <f t="shared" si="3"/>
        <v>0.18346519894507507</v>
      </c>
      <c r="D7">
        <f t="shared" si="1"/>
        <v>0.5946136363636364</v>
      </c>
      <c r="E7">
        <f t="shared" si="2"/>
        <v>149.84263636363636</v>
      </c>
    </row>
    <row r="8" spans="1:5" ht="18.75" x14ac:dyDescent="0.3">
      <c r="A8" s="8">
        <v>493.88</v>
      </c>
      <c r="B8">
        <f t="shared" si="0"/>
        <v>1.8877040094790354</v>
      </c>
      <c r="C8">
        <f t="shared" si="3"/>
        <v>0.20593968581584687</v>
      </c>
      <c r="D8">
        <f t="shared" si="1"/>
        <v>0.52974406738478985</v>
      </c>
      <c r="E8">
        <f t="shared" si="2"/>
        <v>133.49550498096704</v>
      </c>
    </row>
    <row r="9" spans="1:5" ht="18.75" x14ac:dyDescent="0.3">
      <c r="A9" s="8">
        <v>523.25</v>
      </c>
      <c r="B9">
        <f t="shared" si="0"/>
        <v>1.9999617780835532</v>
      </c>
      <c r="C9">
        <f t="shared" si="3"/>
        <v>0.11225776860451786</v>
      </c>
      <c r="D9">
        <f t="shared" si="1"/>
        <v>0.50000955566172955</v>
      </c>
      <c r="E9">
        <f t="shared" si="2"/>
        <v>126.00240802675584</v>
      </c>
    </row>
    <row r="11" spans="1:5" x14ac:dyDescent="0.25">
      <c r="D11" t="s">
        <v>39</v>
      </c>
    </row>
    <row r="12" spans="1:5" x14ac:dyDescent="0.25">
      <c r="D12">
        <v>252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12" sqref="L12"/>
    </sheetView>
  </sheetViews>
  <sheetFormatPr defaultRowHeight="15" x14ac:dyDescent="0.25"/>
  <cols>
    <col min="1" max="1" width="15.5703125" customWidth="1"/>
    <col min="2" max="2" width="20.5703125" customWidth="1"/>
  </cols>
  <sheetData>
    <row r="1" spans="1:12" x14ac:dyDescent="0.25">
      <c r="A1" t="s">
        <v>24</v>
      </c>
      <c r="B1" t="s">
        <v>27</v>
      </c>
    </row>
    <row r="2" spans="1:12" x14ac:dyDescent="0.25">
      <c r="A2">
        <v>2.0000000000000001E-4</v>
      </c>
      <c r="B2">
        <v>32</v>
      </c>
    </row>
    <row r="4" spans="1:12" x14ac:dyDescent="0.25">
      <c r="A4" t="s">
        <v>25</v>
      </c>
      <c r="B4">
        <v>1</v>
      </c>
      <c r="C4">
        <v>128</v>
      </c>
      <c r="D4">
        <v>256</v>
      </c>
      <c r="E4">
        <v>512</v>
      </c>
      <c r="F4">
        <v>1024</v>
      </c>
      <c r="G4">
        <f>2*F4</f>
        <v>2048</v>
      </c>
      <c r="H4">
        <f t="shared" ref="H4:L4" si="0">2*G4</f>
        <v>4096</v>
      </c>
      <c r="I4">
        <f t="shared" si="0"/>
        <v>8192</v>
      </c>
      <c r="J4">
        <f t="shared" si="0"/>
        <v>16384</v>
      </c>
      <c r="K4">
        <f t="shared" si="0"/>
        <v>32768</v>
      </c>
      <c r="L4">
        <f t="shared" si="0"/>
        <v>65536</v>
      </c>
    </row>
    <row r="5" spans="1:12" x14ac:dyDescent="0.25">
      <c r="A5" t="s">
        <v>26</v>
      </c>
      <c r="B5">
        <f>$A$2*B4</f>
        <v>2.0000000000000001E-4</v>
      </c>
      <c r="C5">
        <f t="shared" ref="C5:I5" si="1">$A$2*C4</f>
        <v>2.5600000000000001E-2</v>
      </c>
      <c r="D5">
        <f t="shared" si="1"/>
        <v>5.1200000000000002E-2</v>
      </c>
      <c r="E5">
        <f t="shared" si="1"/>
        <v>0.1024</v>
      </c>
      <c r="F5">
        <f t="shared" si="1"/>
        <v>0.20480000000000001</v>
      </c>
      <c r="G5">
        <f t="shared" si="1"/>
        <v>0.40960000000000002</v>
      </c>
      <c r="H5">
        <f t="shared" si="1"/>
        <v>0.81920000000000004</v>
      </c>
      <c r="I5">
        <f t="shared" si="1"/>
        <v>1.6384000000000001</v>
      </c>
      <c r="J5">
        <f t="shared" ref="J5" si="2">$A$2*J4</f>
        <v>3.2768000000000002</v>
      </c>
      <c r="K5">
        <f t="shared" ref="K5" si="3">$A$2*K4</f>
        <v>6.5536000000000003</v>
      </c>
      <c r="L5">
        <f t="shared" ref="L5" si="4">$A$2*L4</f>
        <v>13.107200000000001</v>
      </c>
    </row>
    <row r="6" spans="1:12" x14ac:dyDescent="0.25">
      <c r="A6" t="s">
        <v>28</v>
      </c>
      <c r="B6">
        <f>$B$2*B5</f>
        <v>6.4000000000000003E-3</v>
      </c>
      <c r="C6">
        <f t="shared" ref="C6:L6" si="5">$B$2*C5</f>
        <v>0.81920000000000004</v>
      </c>
      <c r="D6">
        <f t="shared" si="5"/>
        <v>1.6384000000000001</v>
      </c>
      <c r="E6">
        <f t="shared" si="5"/>
        <v>3.2768000000000002</v>
      </c>
      <c r="F6">
        <f t="shared" si="5"/>
        <v>6.5536000000000003</v>
      </c>
      <c r="G6">
        <f t="shared" si="5"/>
        <v>13.107200000000001</v>
      </c>
      <c r="H6">
        <f t="shared" si="5"/>
        <v>26.214400000000001</v>
      </c>
      <c r="I6">
        <f t="shared" si="5"/>
        <v>52.428800000000003</v>
      </c>
      <c r="J6">
        <f t="shared" si="5"/>
        <v>104.85760000000001</v>
      </c>
      <c r="K6">
        <f t="shared" si="5"/>
        <v>209.71520000000001</v>
      </c>
      <c r="L6">
        <f t="shared" si="5"/>
        <v>419.43040000000002</v>
      </c>
    </row>
    <row r="7" spans="1:12" x14ac:dyDescent="0.25">
      <c r="A7" t="s">
        <v>29</v>
      </c>
      <c r="B7">
        <f>1/B6</f>
        <v>156.25</v>
      </c>
      <c r="C7">
        <f t="shared" ref="C7:L7" si="6">1/C6</f>
        <v>1.220703125</v>
      </c>
      <c r="D7">
        <f t="shared" si="6"/>
        <v>0.6103515625</v>
      </c>
      <c r="E7">
        <f t="shared" si="6"/>
        <v>0.30517578125</v>
      </c>
      <c r="F7">
        <f t="shared" si="6"/>
        <v>0.152587890625</v>
      </c>
      <c r="G7">
        <f t="shared" si="6"/>
        <v>7.62939453125E-2</v>
      </c>
      <c r="H7">
        <f t="shared" si="6"/>
        <v>3.814697265625E-2</v>
      </c>
      <c r="I7">
        <f t="shared" si="6"/>
        <v>1.9073486328125E-2</v>
      </c>
      <c r="J7">
        <f t="shared" si="6"/>
        <v>9.5367431640625E-3</v>
      </c>
      <c r="K7">
        <f t="shared" si="6"/>
        <v>4.76837158203125E-3</v>
      </c>
      <c r="L7">
        <f t="shared" si="6"/>
        <v>2.384185791015625E-3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Taul1</vt:lpstr>
      <vt:lpstr>Low pass filters</vt:lpstr>
      <vt:lpstr>Wave approximations</vt:lpstr>
      <vt:lpstr>Tmr0 interrupt taajuus</vt:lpstr>
      <vt:lpstr>Taul3</vt:lpstr>
      <vt:lpstr>Moottorin pyörimisnopeus laskut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2017-12-14T22:34:14Z</dcterms:created>
  <dcterms:modified xsi:type="dcterms:W3CDTF">2017-12-28T23:52:15Z</dcterms:modified>
</cp:coreProperties>
</file>