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Tools/"/>
    </mc:Choice>
  </mc:AlternateContent>
  <xr:revisionPtr revIDLastSave="0" documentId="8_{C857C2DC-C99A-DA41-995D-2216BCFD1EDB}" xr6:coauthVersionLast="47" xr6:coauthVersionMax="47" xr10:uidLastSave="{00000000-0000-0000-0000-000000000000}"/>
  <bookViews>
    <workbookView xWindow="0" yWindow="0" windowWidth="28800" windowHeight="18000" xr2:uid="{B2C9B18D-9CFB-4580-B973-1765EEE892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M16" i="1" l="1"/>
  <c r="G14" i="1"/>
  <c r="N11" i="1"/>
  <c r="N12" i="1" s="1"/>
  <c r="P12" i="1" s="1"/>
  <c r="H11" i="1"/>
  <c r="J11" i="1" s="1"/>
  <c r="P11" i="1" l="1"/>
  <c r="N13" i="1"/>
  <c r="H12" i="1"/>
  <c r="N14" i="1" l="1"/>
  <c r="P13" i="1"/>
  <c r="J12" i="1"/>
  <c r="H13" i="1"/>
  <c r="N15" i="1" l="1"/>
  <c r="P14" i="1"/>
  <c r="J13" i="1"/>
  <c r="H14" i="1"/>
  <c r="J14" i="1" s="1"/>
  <c r="P15" i="1" l="1"/>
  <c r="N16" i="1"/>
  <c r="P16" i="1" s="1"/>
  <c r="C19" i="1" s="1"/>
  <c r="C18" i="1"/>
  <c r="B21" i="1" s="1"/>
  <c r="C21" i="1" l="1"/>
</calcChain>
</file>

<file path=xl/sharedStrings.xml><?xml version="1.0" encoding="utf-8"?>
<sst xmlns="http://schemas.openxmlformats.org/spreadsheetml/2006/main" count="23" uniqueCount="18">
  <si>
    <t>Total Income</t>
  </si>
  <si>
    <t>Tax under Old Regime</t>
  </si>
  <si>
    <t>Tax under New regime</t>
  </si>
  <si>
    <t>Standard deduction</t>
  </si>
  <si>
    <t>Particulars</t>
  </si>
  <si>
    <t>Amount</t>
  </si>
  <si>
    <t>Tax computation under old regime</t>
  </si>
  <si>
    <t>Tax computation under new regime</t>
  </si>
  <si>
    <t>Bracket</t>
  </si>
  <si>
    <t>Tax Rate</t>
  </si>
  <si>
    <t>Tax</t>
  </si>
  <si>
    <t>This workbook along with all its contents are the intellectual property of Finance with Sharan, distribution of which is strictly prohibited.</t>
  </si>
  <si>
    <t>Entry cells</t>
  </si>
  <si>
    <t>Formula cells</t>
  </si>
  <si>
    <t>Tax Details</t>
  </si>
  <si>
    <t>Are you a salaried person?</t>
  </si>
  <si>
    <t>Yes</t>
  </si>
  <si>
    <t xml:space="preserve">Other deductions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</si>
</sst>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_ &quot;₹&quot;\ * #,##0_ ;_ &quot;₹&quot;\ * \-#,##0_ ;_ &quot;₹&quot;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9" fontId="0" fillId="0" borderId="0" xfId="0" applyNumberFormat="1"/>
    <xf numFmtId="166" fontId="0" fillId="0" borderId="0" xfId="0" applyNumberFormat="1"/>
    <xf numFmtId="0" fontId="3" fillId="0" borderId="0" xfId="0" applyFont="1"/>
    <xf numFmtId="0" fontId="2" fillId="3" borderId="0" xfId="0" applyFont="1" applyFill="1"/>
    <xf numFmtId="166" fontId="2" fillId="3" borderId="0" xfId="0" applyNumberFormat="1" applyFont="1" applyFill="1"/>
    <xf numFmtId="0" fontId="0" fillId="4" borderId="0" xfId="0" applyFill="1"/>
    <xf numFmtId="166" fontId="0" fillId="5" borderId="0" xfId="1" applyNumberFormat="1" applyFont="1" applyFill="1"/>
    <xf numFmtId="0" fontId="3" fillId="6" borderId="3" xfId="0" applyFont="1" applyFill="1" applyBorder="1"/>
    <xf numFmtId="165" fontId="0" fillId="6" borderId="3" xfId="1" applyNumberFormat="1" applyFont="1" applyFill="1" applyBorder="1"/>
    <xf numFmtId="9" fontId="0" fillId="6" borderId="3" xfId="0" applyNumberFormat="1" applyFill="1" applyBorder="1"/>
    <xf numFmtId="165" fontId="0" fillId="6" borderId="3" xfId="0" applyNumberFormat="1" applyFill="1" applyBorder="1"/>
    <xf numFmtId="0" fontId="3" fillId="4" borderId="1" xfId="0" applyFont="1" applyFill="1" applyBorder="1"/>
    <xf numFmtId="0" fontId="0" fillId="2" borderId="0" xfId="0" applyFill="1"/>
    <xf numFmtId="0" fontId="0" fillId="5" borderId="0" xfId="0" applyFill="1"/>
    <xf numFmtId="166" fontId="3" fillId="5" borderId="2" xfId="0" applyNumberFormat="1" applyFont="1" applyFill="1" applyBorder="1"/>
    <xf numFmtId="0" fontId="6" fillId="0" borderId="0" xfId="0" applyFont="1"/>
    <xf numFmtId="166" fontId="0" fillId="2" borderId="0" xfId="0" applyNumberFormat="1" applyFill="1" applyProtection="1">
      <protection locked="0"/>
    </xf>
    <xf numFmtId="166" fontId="0" fillId="2" borderId="0" xfId="1" applyNumberFormat="1" applyFont="1" applyFill="1" applyProtection="1">
      <protection locked="0"/>
    </xf>
    <xf numFmtId="0" fontId="5" fillId="0" borderId="0" xfId="2" applyFont="1" applyAlignment="1" applyProtection="1">
      <alignment horizontal="left" vertical="top" wrapText="1"/>
      <protection hidden="1"/>
    </xf>
  </cellXfs>
  <cellStyles count="3">
    <cellStyle name="Comma" xfId="1" builtinId="3"/>
    <cellStyle name="Normal" xfId="0" builtinId="0"/>
    <cellStyle name="Normal 2" xfId="2" xr:uid="{D524E4AF-03CF-46FC-995A-E19628E7FB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251460</xdr:colOff>
      <xdr:row>0</xdr:row>
      <xdr:rowOff>114300</xdr:rowOff>
    </xdr:from>
    <xdr:to>
      <xdr:col>2</xdr:col>
      <xdr:colOff>60960</xdr:colOff>
      <xdr:row>4</xdr:row>
      <xdr:rowOff>168017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4CCD9B-4473-4FA8-AA52-FEEC41821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" y="114300"/>
          <a:ext cx="1386840" cy="785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F51B4-5299-4274-904E-B558B1934975}">
  <dimension ref="B6:P21"/>
  <sheetViews>
    <sheetView showGridLines="0" tabSelected="1" zoomScale="140" workbookViewId="0">
      <selection activeCell="C20" sqref="C20"/>
    </sheetView>
  </sheetViews>
  <sheetFormatPr baseColWidth="10" defaultColWidth="8.83203125" defaultRowHeight="15" x14ac:dyDescent="0.2"/>
  <cols>
    <col min="1" max="1" width="2.83203125" customWidth="1"/>
    <col min="2" max="2" width="23" bestFit="1" customWidth="1"/>
    <col min="3" max="3" width="13.83203125" style="2" bestFit="1" customWidth="1"/>
    <col min="7" max="10" width="11.33203125" hidden="1" customWidth="1"/>
    <col min="11" max="12" width="0" hidden="1" customWidth="1"/>
    <col min="13" max="14" width="11.33203125" hidden="1" customWidth="1"/>
    <col min="15" max="16" width="0" hidden="1" customWidth="1"/>
  </cols>
  <sheetData>
    <row r="6" spans="2:16" ht="40.75" customHeight="1" x14ac:dyDescent="0.2">
      <c r="B6" s="19" t="s">
        <v>11</v>
      </c>
      <c r="C6" s="19"/>
    </row>
    <row r="7" spans="2:16" x14ac:dyDescent="0.2">
      <c r="C7"/>
    </row>
    <row r="8" spans="2:16" x14ac:dyDescent="0.2">
      <c r="B8" s="13"/>
      <c r="C8" s="3" t="s">
        <v>12</v>
      </c>
    </row>
    <row r="9" spans="2:16" x14ac:dyDescent="0.2">
      <c r="B9" s="14"/>
      <c r="C9" s="3" t="s">
        <v>13</v>
      </c>
      <c r="G9" s="3" t="s">
        <v>6</v>
      </c>
      <c r="H9" s="3"/>
      <c r="I9" s="3"/>
      <c r="J9" s="3"/>
      <c r="K9" s="3"/>
      <c r="L9" s="3"/>
      <c r="M9" s="3" t="s">
        <v>7</v>
      </c>
    </row>
    <row r="10" spans="2:16" x14ac:dyDescent="0.2">
      <c r="G10" s="8" t="s">
        <v>8</v>
      </c>
      <c r="H10" s="8" t="s">
        <v>5</v>
      </c>
      <c r="I10" s="8" t="s">
        <v>9</v>
      </c>
      <c r="J10" s="8" t="s">
        <v>10</v>
      </c>
      <c r="K10" s="3"/>
      <c r="L10" s="3"/>
      <c r="M10" s="8" t="s">
        <v>8</v>
      </c>
      <c r="N10" s="8" t="s">
        <v>5</v>
      </c>
      <c r="O10" s="8" t="s">
        <v>9</v>
      </c>
      <c r="P10" s="8" t="s">
        <v>10</v>
      </c>
    </row>
    <row r="11" spans="2:16" ht="19" x14ac:dyDescent="0.25">
      <c r="B11" s="16" t="s">
        <v>14</v>
      </c>
      <c r="G11" s="9">
        <v>250000</v>
      </c>
      <c r="H11" s="9">
        <f>G11</f>
        <v>250000</v>
      </c>
      <c r="I11" s="9">
        <v>0</v>
      </c>
      <c r="J11" s="9">
        <f>IF(IF(H11&lt;($C$15-$C$16-$C$17),G11*I11,(($C$15-$C$16-$C$17)-#REF!)*I11)&gt;0,IF(H11&lt;($C$15-$C$16-$C$17),G11*I11,(($C$15-$C$16-$C$17)-#REF!)*I11),0)</f>
        <v>0</v>
      </c>
      <c r="M11" s="9">
        <v>300000</v>
      </c>
      <c r="N11" s="9">
        <f>M11</f>
        <v>300000</v>
      </c>
      <c r="O11" s="9">
        <v>0</v>
      </c>
      <c r="P11" s="9">
        <f>IF(IF(N11&lt;($C$15-$C$16),M11*O11,(($C$15-$C$16)-#REF!)*O11)&gt;0,IF(N11&lt;($C$15-$C$16),M11*O11,(($C$15-$C$16)-#REF!)*O11),0)</f>
        <v>0</v>
      </c>
    </row>
    <row r="12" spans="2:16" x14ac:dyDescent="0.2">
      <c r="B12" s="6" t="s">
        <v>15</v>
      </c>
      <c r="C12" s="17" t="s">
        <v>16</v>
      </c>
      <c r="G12" s="9">
        <v>250000</v>
      </c>
      <c r="H12" s="9">
        <f>G12+H11</f>
        <v>500000</v>
      </c>
      <c r="I12" s="10">
        <v>0.05</v>
      </c>
      <c r="J12" s="9">
        <f>IF(IF(H12&lt;($C$15-$C$16-$C$17),G12*I12,(($C$15-$C$16-$C$17)-H11)*I12)&gt;0,IF(H12&lt;($C$15-$C$16-$C$17),G12*I12,(($C$15-$C$16-$C$17)-H11)*I12),0)</f>
        <v>12500</v>
      </c>
      <c r="M12" s="9">
        <v>300000</v>
      </c>
      <c r="N12" s="11">
        <f>N11+M12</f>
        <v>600000</v>
      </c>
      <c r="O12" s="10">
        <v>0.05</v>
      </c>
      <c r="P12" s="9">
        <f>IF(IF(N12&lt;($C$15-$C$16),M12*O12,(($C$15-$C$16)-N11)*O12)&gt;0,IF(N12&lt;($C$15-$C$16),M12*O12,(($C$15-$C$16)-N11)*O12),0)</f>
        <v>15000</v>
      </c>
    </row>
    <row r="13" spans="2:16" x14ac:dyDescent="0.2">
      <c r="G13" s="9">
        <v>500000</v>
      </c>
      <c r="H13" s="9">
        <f t="shared" ref="H13:H14" si="0">G13+H12</f>
        <v>1000000</v>
      </c>
      <c r="I13" s="10">
        <v>0.2</v>
      </c>
      <c r="J13" s="9">
        <f>IF(IF(H13&lt;($C$15-$C$16-$C$17),G13*I13,(($C$15-$C$16-$C$17)-H12)*I13)&gt;0,IF(H13&lt;($C$15-$C$16-$C$17),G13*I13,(($C$15-$C$16-$C$17)-H12)*I13),0)</f>
        <v>100000</v>
      </c>
      <c r="M13" s="9">
        <v>300000</v>
      </c>
      <c r="N13" s="11">
        <f t="shared" ref="N13:N16" si="1">N12+M13</f>
        <v>900000</v>
      </c>
      <c r="O13" s="10">
        <v>0.1</v>
      </c>
      <c r="P13" s="9">
        <f>IF(IF(N13&lt;($C$15-$C$16),M13*O13,(($C$15-$C$16)-N12)*O13)&gt;0,IF(N13&lt;($C$15-$C$16),M13*O13,(($C$15-$C$16)-N12)*O13),0)</f>
        <v>30000</v>
      </c>
    </row>
    <row r="14" spans="2:16" x14ac:dyDescent="0.2">
      <c r="B14" s="4" t="s">
        <v>4</v>
      </c>
      <c r="C14" s="5" t="s">
        <v>5</v>
      </c>
      <c r="G14" s="9">
        <f>C15-C16-C17-SUM(G11:G13)</f>
        <v>37500</v>
      </c>
      <c r="H14" s="9">
        <f t="shared" si="0"/>
        <v>1037500</v>
      </c>
      <c r="I14" s="10">
        <v>0.3</v>
      </c>
      <c r="J14" s="9">
        <f>IF(IF(H14&lt;($C$15-$C$16-$C$17),G14*I14,(($C$15-$C$16-$C$17)-H13)*I14)&gt;0,IF(H14&lt;($C$15-$C$16-$C$17),G14*I14,(($C$15-$C$16-$C$17)-H13)*I14),0)</f>
        <v>11250</v>
      </c>
      <c r="M14" s="9">
        <v>300000</v>
      </c>
      <c r="N14" s="11">
        <f t="shared" si="1"/>
        <v>1200000</v>
      </c>
      <c r="O14" s="10">
        <v>0.15</v>
      </c>
      <c r="P14" s="9">
        <f>IF(IF(N14&lt;($C$15-$C$16),M14*O14,(($C$15-$C$16)-N13)*O14)&gt;0,IF(N14&lt;($C$15-$C$16),M14*O14,(($C$15-$C$16)-N13)*O14),0)</f>
        <v>45000</v>
      </c>
    </row>
    <row r="15" spans="2:16" x14ac:dyDescent="0.2">
      <c r="B15" s="6" t="s">
        <v>0</v>
      </c>
      <c r="C15" s="18">
        <v>1300000</v>
      </c>
      <c r="M15" s="9">
        <v>300000</v>
      </c>
      <c r="N15" s="11">
        <f t="shared" si="1"/>
        <v>1500000</v>
      </c>
      <c r="O15" s="10">
        <v>0.2</v>
      </c>
      <c r="P15" s="9">
        <f>IF(IF(N15&lt;($C$15-$C$16),M15*O15,(($C$15-$C$16)-N14)*O15)&gt;0,IF(N15&lt;($C$15-$C$16),M15*O15,(($C$15-$C$16)-N14)*O15),0)</f>
        <v>10000</v>
      </c>
    </row>
    <row r="16" spans="2:16" x14ac:dyDescent="0.2">
      <c r="B16" s="6" t="s">
        <v>3</v>
      </c>
      <c r="C16" s="7">
        <f>IF(C12="yes",50000,0)</f>
        <v>50000</v>
      </c>
      <c r="M16" s="9">
        <f>IF(C15-C16-SUM(M11:M15)&lt;0,0,C15-C16-SUM(M11:M15))</f>
        <v>0</v>
      </c>
      <c r="N16" s="11">
        <f t="shared" si="1"/>
        <v>1500000</v>
      </c>
      <c r="O16" s="10">
        <v>0.3</v>
      </c>
      <c r="P16" s="9">
        <f>IF(IF(N16&lt;($C$15-$C$16),M16*O16,(($C$15-$C$16)-N15)*O16)&gt;0,IF(N16&lt;($C$15-$C$16),M16*O16,(($C$15-$C$16)-N15)*O16),0)</f>
        <v>0</v>
      </c>
    </row>
    <row r="17" spans="2:15" x14ac:dyDescent="0.2">
      <c r="B17" s="6" t="s">
        <v>17</v>
      </c>
      <c r="C17" s="18">
        <v>212500</v>
      </c>
    </row>
    <row r="18" spans="2:15" x14ac:dyDescent="0.2">
      <c r="B18" s="6" t="s">
        <v>1</v>
      </c>
      <c r="C18" s="7">
        <f>IF(C15-SUM(C16:C17)&lt;50000,0,SUM(J11:J14))</f>
        <v>123750</v>
      </c>
    </row>
    <row r="19" spans="2:15" x14ac:dyDescent="0.2">
      <c r="B19" s="6" t="s">
        <v>2</v>
      </c>
      <c r="C19" s="7">
        <f>IF(C15-SUM(C16:C17)&lt;70000,0,SUM(P11:P16))</f>
        <v>100000</v>
      </c>
    </row>
    <row r="20" spans="2:15" ht="16" thickBot="1" x14ac:dyDescent="0.25"/>
    <row r="21" spans="2:15" ht="16" thickBot="1" x14ac:dyDescent="0.25">
      <c r="B21" s="12" t="str">
        <f>IF(C18-C19&lt;0,"Old regime is better by","New regime is better by")</f>
        <v>New regime is better by</v>
      </c>
      <c r="C21" s="15">
        <f>ABS(C18-C19)</f>
        <v>23750</v>
      </c>
      <c r="O21" s="1"/>
    </row>
  </sheetData>
  <sheetProtection algorithmName="SHA-512" hashValue="Gh7V568kGgpg48n6q+eMh9GxfoekyecLpPLjzMYihPR3PTyycJaXLZpUv6Z41wlgOskGyrPkx22HmOzbK3ofDg==" saltValue="DBAysEDCvmHxSZWim43gsA==" spinCount="100000" sheet="1" objects="1" scenarios="1"/>
  <mergeCells count="1">
    <mergeCell ref="B6:C6"/>
  </mergeCells>
  <dataValidations disablePrompts="1" count="1">
    <dataValidation type="list" allowBlank="1" showInputMessage="1" showErrorMessage="1" sqref="C12" xr:uid="{07EF035D-BB90-4739-A626-B0CF37FF528A}">
      <formula1>"Yes, No"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sharan hegde</cp:lastModifiedBy>
  <dcterms:created xsi:type="dcterms:W3CDTF">2023-02-04T05:07:55Z</dcterms:created>
  <dcterms:modified xsi:type="dcterms:W3CDTF">2023-02-19T07:44:28Z</dcterms:modified>
</cp:coreProperties>
</file>