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35303\OneDrive - Suedwestrundfunk\Studienarbeit\"/>
    </mc:Choice>
  </mc:AlternateContent>
  <xr:revisionPtr revIDLastSave="0" documentId="13_ncr:1_{46BB53ED-A8A1-4B87-BF47-E1D3726F1AC6}" xr6:coauthVersionLast="47" xr6:coauthVersionMax="47" xr10:uidLastSave="{00000000-0000-0000-0000-000000000000}"/>
  <bookViews>
    <workbookView xWindow="-23148" yWindow="-108" windowWidth="23256" windowHeight="12576" xr2:uid="{18E6317F-5A8B-49C8-8F8E-14846A672B05}"/>
  </bookViews>
  <sheets>
    <sheet name="Jonas IR" sheetId="55" r:id="rId1"/>
    <sheet name="Mario IR" sheetId="56" r:id="rId2"/>
    <sheet name="Sara IR" sheetId="57" r:id="rId3"/>
    <sheet name="Benny IR" sheetId="58" r:id="rId4"/>
    <sheet name="Henriette IR" sheetId="59" r:id="rId5"/>
    <sheet name="Moritz IR" sheetId="60" r:id="rId6"/>
    <sheet name="Lulu IR" sheetId="61" r:id="rId7"/>
    <sheet name="Heinz IR" sheetId="62" r:id="rId8"/>
    <sheet name="Jonas UM" sheetId="63" r:id="rId9"/>
    <sheet name="Jonas" sheetId="1" r:id="rId10"/>
    <sheet name="Jonas (2)" sheetId="19" r:id="rId11"/>
    <sheet name="Jonas (3)" sheetId="20" r:id="rId12"/>
    <sheet name="Mario" sheetId="7" r:id="rId13"/>
    <sheet name="Mario (2)" sheetId="21" r:id="rId14"/>
    <sheet name="Mario (3)" sheetId="22" r:id="rId15"/>
    <sheet name="Sara" sheetId="5" r:id="rId16"/>
    <sheet name="Sara (2)" sheetId="23" r:id="rId17"/>
    <sheet name="Sara (3)" sheetId="24" r:id="rId18"/>
    <sheet name="Benny" sheetId="6" r:id="rId19"/>
    <sheet name="Benny (2)" sheetId="25" r:id="rId20"/>
    <sheet name="Benny (3)" sheetId="26" r:id="rId21"/>
    <sheet name="Henriette" sheetId="3" r:id="rId22"/>
    <sheet name="Henriette (2)" sheetId="27" r:id="rId23"/>
    <sheet name="Henriette (3)" sheetId="28" r:id="rId24"/>
    <sheet name="Moritz" sheetId="8" r:id="rId25"/>
    <sheet name="Moritz (2)" sheetId="29" r:id="rId26"/>
    <sheet name="Moritz (3)" sheetId="30" r:id="rId27"/>
    <sheet name="Lulu" sheetId="4" r:id="rId28"/>
    <sheet name="Lulu (2)" sheetId="31" r:id="rId29"/>
    <sheet name="Lulu (3)" sheetId="32" r:id="rId30"/>
    <sheet name="Heinz" sheetId="2" r:id="rId31"/>
    <sheet name="Heinz (2)" sheetId="33" r:id="rId32"/>
    <sheet name="Heinz (3)" sheetId="34" r:id="rId33"/>
    <sheet name="Abdelrahman" sheetId="38" r:id="rId34"/>
    <sheet name="Abdelrahman (2)" sheetId="47" r:id="rId35"/>
    <sheet name="Abdelrahman (3)" sheetId="48" r:id="rId36"/>
    <sheet name="Gamal" sheetId="42" r:id="rId37"/>
    <sheet name="Gamal (2)" sheetId="49" r:id="rId38"/>
    <sheet name="Gamal (3)" sheetId="50" r:id="rId39"/>
    <sheet name="Farid" sheetId="43" r:id="rId40"/>
    <sheet name="Farid (2)" sheetId="51" r:id="rId41"/>
    <sheet name="Farid (3)" sheetId="52" r:id="rId42"/>
    <sheet name="Omar" sheetId="44" r:id="rId43"/>
    <sheet name="Omar (2)" sheetId="53" r:id="rId44"/>
    <sheet name="Omar (3)" sheetId="54" r:id="rId45"/>
    <sheet name="Bewertungsschema Vorlage" sheetId="12" r:id="rId46"/>
    <sheet name="Bewertung Reem" sheetId="14" r:id="rId47"/>
    <sheet name="Bewertung Timo" sheetId="11" r:id="rId48"/>
    <sheet name="Bewertung Ergebnis" sheetId="18" r:id="rId49"/>
    <sheet name="Bewertung Ergebnis Differenz" sheetId="41" r:id="rId50"/>
    <sheet name="ComputationalThinkingTest" sheetId="45" r:id="rId51"/>
    <sheet name="Generelle Entwicklung" sheetId="46" r:id="rId52"/>
    <sheet name="Entwicklung der CTS" sheetId="64" r:id="rId5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64" l="1"/>
  <c r="D41" i="64" s="1"/>
  <c r="D45" i="64"/>
  <c r="E45" i="64"/>
  <c r="F45" i="64"/>
  <c r="G45" i="64"/>
  <c r="H45" i="64"/>
  <c r="D46" i="64"/>
  <c r="E46" i="64"/>
  <c r="F46" i="64"/>
  <c r="G46" i="64"/>
  <c r="H46" i="64"/>
  <c r="D47" i="64"/>
  <c r="E47" i="64"/>
  <c r="F47" i="64"/>
  <c r="G47" i="64"/>
  <c r="H47" i="64"/>
  <c r="D48" i="64"/>
  <c r="E48" i="64"/>
  <c r="F48" i="64"/>
  <c r="G48" i="64"/>
  <c r="H48" i="64"/>
  <c r="D49" i="64"/>
  <c r="E49" i="64"/>
  <c r="F49" i="64"/>
  <c r="G49" i="64"/>
  <c r="H49" i="64"/>
  <c r="C49" i="64"/>
  <c r="C48" i="64"/>
  <c r="C47" i="64"/>
  <c r="C46" i="64"/>
  <c r="C45" i="64"/>
  <c r="D37" i="64"/>
  <c r="E37" i="64"/>
  <c r="F37" i="64"/>
  <c r="G37" i="64"/>
  <c r="H37" i="64"/>
  <c r="I37" i="64"/>
  <c r="J37" i="64"/>
  <c r="K37" i="64"/>
  <c r="K41" i="64" s="1"/>
  <c r="L37" i="64"/>
  <c r="M37" i="64"/>
  <c r="N37" i="64"/>
  <c r="E38" i="64"/>
  <c r="F38" i="64"/>
  <c r="G38" i="64"/>
  <c r="H38" i="64"/>
  <c r="H41" i="64" s="1"/>
  <c r="I38" i="64"/>
  <c r="J38" i="64"/>
  <c r="K38" i="64"/>
  <c r="L38" i="64"/>
  <c r="M38" i="64"/>
  <c r="N38" i="64"/>
  <c r="D39" i="64"/>
  <c r="E39" i="64"/>
  <c r="E41" i="64" s="1"/>
  <c r="F39" i="64"/>
  <c r="G39" i="64"/>
  <c r="H39" i="64"/>
  <c r="I39" i="64"/>
  <c r="J39" i="64"/>
  <c r="K39" i="64"/>
  <c r="L39" i="64"/>
  <c r="M39" i="64"/>
  <c r="M41" i="64" s="1"/>
  <c r="N39" i="64"/>
  <c r="E40" i="64"/>
  <c r="F40" i="64"/>
  <c r="G40" i="64"/>
  <c r="H40" i="64"/>
  <c r="I40" i="64"/>
  <c r="J40" i="64"/>
  <c r="J41" i="64" s="1"/>
  <c r="K40" i="64"/>
  <c r="M40" i="64"/>
  <c r="N40" i="64"/>
  <c r="C40" i="64"/>
  <c r="C39" i="64"/>
  <c r="C38" i="64"/>
  <c r="C37" i="64"/>
  <c r="C41" i="64" s="1"/>
  <c r="D29" i="64"/>
  <c r="E29" i="64"/>
  <c r="F29" i="64"/>
  <c r="G29" i="64"/>
  <c r="H29" i="64"/>
  <c r="I29" i="64"/>
  <c r="J29" i="64"/>
  <c r="K29" i="64"/>
  <c r="K33" i="64" s="1"/>
  <c r="L29" i="64"/>
  <c r="M29" i="64"/>
  <c r="N29" i="64"/>
  <c r="D30" i="64"/>
  <c r="E30" i="64"/>
  <c r="F30" i="64"/>
  <c r="G30" i="64"/>
  <c r="H30" i="64"/>
  <c r="I30" i="64"/>
  <c r="J30" i="64"/>
  <c r="K30" i="64"/>
  <c r="L30" i="64"/>
  <c r="M30" i="64"/>
  <c r="N30" i="64"/>
  <c r="N33" i="64" s="1"/>
  <c r="D31" i="64"/>
  <c r="E31" i="64"/>
  <c r="E33" i="64" s="1"/>
  <c r="F31" i="64"/>
  <c r="G31" i="64"/>
  <c r="H31" i="64"/>
  <c r="I31" i="64"/>
  <c r="J31" i="64"/>
  <c r="K31" i="64"/>
  <c r="L31" i="64"/>
  <c r="M31" i="64"/>
  <c r="M33" i="64" s="1"/>
  <c r="N31" i="64"/>
  <c r="E32" i="64"/>
  <c r="F32" i="64"/>
  <c r="G32" i="64"/>
  <c r="H32" i="64"/>
  <c r="H33" i="64" s="1"/>
  <c r="I32" i="64"/>
  <c r="J32" i="64"/>
  <c r="J33" i="64" s="1"/>
  <c r="K32" i="64"/>
  <c r="M32" i="64"/>
  <c r="N32" i="64"/>
  <c r="C32" i="64"/>
  <c r="C31" i="64"/>
  <c r="C30" i="64"/>
  <c r="C29" i="64"/>
  <c r="D21" i="64"/>
  <c r="E21" i="64"/>
  <c r="F21" i="64"/>
  <c r="G21" i="64"/>
  <c r="H21" i="64"/>
  <c r="I21" i="64"/>
  <c r="J21" i="64"/>
  <c r="K21" i="64"/>
  <c r="K25" i="64" s="1"/>
  <c r="L21" i="64"/>
  <c r="M21" i="64"/>
  <c r="N21" i="64"/>
  <c r="D22" i="64"/>
  <c r="E22" i="64"/>
  <c r="F22" i="64"/>
  <c r="G22" i="64"/>
  <c r="H22" i="64"/>
  <c r="H25" i="64" s="1"/>
  <c r="I22" i="64"/>
  <c r="J22" i="64"/>
  <c r="K22" i="64"/>
  <c r="L22" i="64"/>
  <c r="M22" i="64"/>
  <c r="N22" i="64"/>
  <c r="D23" i="64"/>
  <c r="E23" i="64"/>
  <c r="E25" i="64" s="1"/>
  <c r="F23" i="64"/>
  <c r="G23" i="64"/>
  <c r="G25" i="64" s="1"/>
  <c r="H23" i="64"/>
  <c r="I23" i="64"/>
  <c r="J23" i="64"/>
  <c r="K23" i="64"/>
  <c r="L23" i="64"/>
  <c r="M23" i="64"/>
  <c r="M25" i="64" s="1"/>
  <c r="N23" i="64"/>
  <c r="D25" i="64"/>
  <c r="E24" i="64"/>
  <c r="F24" i="64"/>
  <c r="G24" i="64"/>
  <c r="H24" i="64"/>
  <c r="I24" i="64"/>
  <c r="J24" i="64"/>
  <c r="J25" i="64" s="1"/>
  <c r="K24" i="64"/>
  <c r="L25" i="64"/>
  <c r="M24" i="64"/>
  <c r="N24" i="64"/>
  <c r="N25" i="64" s="1"/>
  <c r="C24" i="64"/>
  <c r="C23" i="64"/>
  <c r="C22" i="64"/>
  <c r="C21" i="64"/>
  <c r="F25" i="64"/>
  <c r="I25" i="64"/>
  <c r="I41" i="64"/>
  <c r="G41" i="64"/>
  <c r="F41" i="64"/>
  <c r="N41" i="64"/>
  <c r="L41" i="64"/>
  <c r="I33" i="64"/>
  <c r="G33" i="64"/>
  <c r="F33" i="64"/>
  <c r="D33" i="64"/>
  <c r="L33" i="64"/>
  <c r="C33" i="64"/>
  <c r="C25" i="64"/>
  <c r="D4" i="64"/>
  <c r="D8" i="64" s="1"/>
  <c r="E4" i="64"/>
  <c r="F8" i="64"/>
  <c r="G4" i="64"/>
  <c r="H4" i="64"/>
  <c r="I4" i="64"/>
  <c r="I8" i="64" s="1"/>
  <c r="J4" i="64"/>
  <c r="K8" i="64"/>
  <c r="L4" i="64"/>
  <c r="L8" i="64" s="1"/>
  <c r="M4" i="64"/>
  <c r="N4" i="64"/>
  <c r="N8" i="64" s="1"/>
  <c r="E13" i="64"/>
  <c r="E17" i="64" s="1"/>
  <c r="D14" i="64"/>
  <c r="D17" i="64"/>
  <c r="F17" i="64"/>
  <c r="G13" i="64"/>
  <c r="H13" i="64"/>
  <c r="I13" i="64"/>
  <c r="J13" i="64"/>
  <c r="K17" i="64"/>
  <c r="L13" i="64"/>
  <c r="L17" i="64" s="1"/>
  <c r="M13" i="64"/>
  <c r="N13" i="64"/>
  <c r="N17" i="64" s="1"/>
  <c r="E14" i="64"/>
  <c r="G14" i="64"/>
  <c r="H14" i="64"/>
  <c r="H17" i="64" s="1"/>
  <c r="I14" i="64"/>
  <c r="J14" i="64"/>
  <c r="L14" i="64"/>
  <c r="M14" i="64"/>
  <c r="N14" i="64"/>
  <c r="D15" i="64"/>
  <c r="E15" i="64"/>
  <c r="G15" i="64"/>
  <c r="H15" i="64"/>
  <c r="I15" i="64"/>
  <c r="J15" i="64"/>
  <c r="L15" i="64"/>
  <c r="M15" i="64"/>
  <c r="M17" i="64" s="1"/>
  <c r="N15" i="64"/>
  <c r="E16" i="64"/>
  <c r="G16" i="64"/>
  <c r="H16" i="64"/>
  <c r="I16" i="64"/>
  <c r="J16" i="64"/>
  <c r="J17" i="64" s="1"/>
  <c r="M16" i="64"/>
  <c r="N16" i="64"/>
  <c r="G17" i="64"/>
  <c r="I17" i="64"/>
  <c r="C16" i="64"/>
  <c r="C15" i="64"/>
  <c r="C14" i="64"/>
  <c r="C13" i="64"/>
  <c r="C17" i="64"/>
  <c r="E8" i="64"/>
  <c r="G8" i="64"/>
  <c r="H8" i="64"/>
  <c r="J8" i="64"/>
  <c r="M8" i="64"/>
  <c r="C8" i="64"/>
  <c r="E7" i="64"/>
  <c r="G7" i="64"/>
  <c r="H7" i="64"/>
  <c r="I7" i="64"/>
  <c r="J7" i="64"/>
  <c r="M7" i="64"/>
  <c r="N7" i="64"/>
  <c r="C7" i="64"/>
  <c r="D6" i="64"/>
  <c r="E6" i="64"/>
  <c r="G6" i="64"/>
  <c r="H6" i="64"/>
  <c r="I6" i="64"/>
  <c r="J6" i="64"/>
  <c r="L6" i="64"/>
  <c r="M6" i="64"/>
  <c r="N6" i="64"/>
  <c r="C6" i="64"/>
  <c r="E5" i="64"/>
  <c r="G5" i="64"/>
  <c r="H5" i="64"/>
  <c r="I5" i="64"/>
  <c r="J5" i="64"/>
  <c r="L5" i="64"/>
  <c r="M5" i="64"/>
  <c r="N5" i="64"/>
  <c r="D5" i="64"/>
  <c r="C5" i="64"/>
  <c r="C4" i="64"/>
  <c r="K88" i="18"/>
  <c r="C88" i="18"/>
  <c r="D28" i="63"/>
  <c r="I28" i="63"/>
  <c r="H28" i="63"/>
  <c r="F28" i="63"/>
  <c r="K28" i="63"/>
  <c r="M28" i="63"/>
  <c r="M33" i="63"/>
  <c r="K33" i="63"/>
  <c r="I33" i="63"/>
  <c r="H33" i="63"/>
  <c r="G33" i="63"/>
  <c r="F33" i="63"/>
  <c r="D33" i="63"/>
  <c r="M26" i="63"/>
  <c r="M25" i="63"/>
  <c r="K26" i="63"/>
  <c r="K25" i="63"/>
  <c r="I26" i="63"/>
  <c r="H26" i="63"/>
  <c r="G26" i="63"/>
  <c r="F26" i="63"/>
  <c r="D26" i="63"/>
  <c r="I25" i="63"/>
  <c r="H25" i="63"/>
  <c r="F25" i="63"/>
  <c r="D25" i="63"/>
  <c r="M21" i="63"/>
  <c r="M20" i="63"/>
  <c r="K20" i="63"/>
  <c r="I21" i="63"/>
  <c r="H21" i="63"/>
  <c r="F21" i="63"/>
  <c r="I20" i="63"/>
  <c r="H20" i="63"/>
  <c r="G20" i="63"/>
  <c r="F20" i="63"/>
  <c r="D21" i="63"/>
  <c r="D20" i="63"/>
  <c r="M9" i="63"/>
  <c r="M8" i="63"/>
  <c r="M7" i="63"/>
  <c r="M16" i="63"/>
  <c r="M15" i="63"/>
  <c r="M14" i="63"/>
  <c r="M13" i="63"/>
  <c r="M12" i="63"/>
  <c r="K16" i="63"/>
  <c r="K15" i="63"/>
  <c r="K14" i="63"/>
  <c r="K13" i="63"/>
  <c r="K12" i="63"/>
  <c r="K9" i="63"/>
  <c r="K8" i="63"/>
  <c r="K7" i="63"/>
  <c r="I16" i="63"/>
  <c r="H16" i="63"/>
  <c r="G16" i="63"/>
  <c r="F16" i="63"/>
  <c r="I15" i="63"/>
  <c r="H15" i="63"/>
  <c r="G15" i="63"/>
  <c r="F15" i="63"/>
  <c r="I14" i="63"/>
  <c r="H14" i="63"/>
  <c r="G14" i="63"/>
  <c r="F14" i="63"/>
  <c r="I13" i="63"/>
  <c r="H13" i="63"/>
  <c r="G13" i="63"/>
  <c r="F13" i="63"/>
  <c r="I12" i="63"/>
  <c r="H12" i="63"/>
  <c r="G12" i="63"/>
  <c r="F12" i="63"/>
  <c r="I9" i="63"/>
  <c r="H9" i="63"/>
  <c r="G9" i="63"/>
  <c r="F9" i="63"/>
  <c r="I8" i="63"/>
  <c r="H8" i="63"/>
  <c r="G8" i="63"/>
  <c r="F8" i="63"/>
  <c r="I7" i="63"/>
  <c r="H7" i="63"/>
  <c r="G7" i="63"/>
  <c r="F7" i="63"/>
  <c r="D16" i="63"/>
  <c r="D15" i="63"/>
  <c r="D14" i="63"/>
  <c r="D13" i="63"/>
  <c r="D12" i="63"/>
  <c r="D9" i="63"/>
  <c r="D8" i="63"/>
  <c r="D7" i="63"/>
  <c r="M52" i="63"/>
  <c r="K52" i="63"/>
  <c r="I52" i="63"/>
  <c r="H52" i="63"/>
  <c r="G52" i="63"/>
  <c r="F52" i="63"/>
  <c r="D52" i="63"/>
  <c r="M47" i="63"/>
  <c r="K47" i="63"/>
  <c r="I47" i="63"/>
  <c r="H47" i="63"/>
  <c r="G47" i="63"/>
  <c r="F47" i="63"/>
  <c r="D47" i="63"/>
  <c r="M43" i="63"/>
  <c r="K43" i="63"/>
  <c r="I43" i="63"/>
  <c r="H43" i="63"/>
  <c r="G43" i="63"/>
  <c r="F43" i="63"/>
  <c r="D43" i="63"/>
  <c r="M40" i="63"/>
  <c r="K40" i="63"/>
  <c r="I40" i="63"/>
  <c r="H40" i="63"/>
  <c r="G40" i="63"/>
  <c r="F40" i="63"/>
  <c r="D40" i="63"/>
  <c r="M36" i="63"/>
  <c r="K36" i="63"/>
  <c r="I36" i="63"/>
  <c r="H36" i="63"/>
  <c r="G36" i="63"/>
  <c r="F36" i="63"/>
  <c r="D36" i="63"/>
  <c r="P9" i="62"/>
  <c r="P8" i="62"/>
  <c r="M33" i="62"/>
  <c r="L33" i="62"/>
  <c r="I33" i="62"/>
  <c r="H33" i="62"/>
  <c r="G33" i="62"/>
  <c r="F33" i="62"/>
  <c r="D33" i="62"/>
  <c r="M31" i="62"/>
  <c r="L31" i="62"/>
  <c r="L30" i="62"/>
  <c r="M28" i="62"/>
  <c r="L28" i="62"/>
  <c r="I31" i="62"/>
  <c r="H31" i="62"/>
  <c r="G31" i="62"/>
  <c r="F31" i="62"/>
  <c r="I28" i="62"/>
  <c r="H28" i="62"/>
  <c r="G28" i="62"/>
  <c r="F28" i="62"/>
  <c r="D31" i="62"/>
  <c r="D30" i="62"/>
  <c r="D28" i="62"/>
  <c r="M26" i="62"/>
  <c r="M25" i="62"/>
  <c r="L25" i="62"/>
  <c r="L24" i="62"/>
  <c r="M22" i="62"/>
  <c r="L22" i="62"/>
  <c r="M21" i="62"/>
  <c r="L21" i="62"/>
  <c r="M20" i="62"/>
  <c r="L20" i="62"/>
  <c r="I26" i="62"/>
  <c r="H26" i="62"/>
  <c r="G26" i="62"/>
  <c r="F26" i="62"/>
  <c r="I25" i="62"/>
  <c r="H25" i="62"/>
  <c r="G25" i="62"/>
  <c r="F25" i="62"/>
  <c r="I24" i="62"/>
  <c r="H24" i="62"/>
  <c r="G24" i="62"/>
  <c r="F24" i="62"/>
  <c r="I22" i="62"/>
  <c r="H22" i="62"/>
  <c r="G22" i="62"/>
  <c r="F22" i="62"/>
  <c r="I21" i="62"/>
  <c r="H21" i="62"/>
  <c r="G21" i="62"/>
  <c r="F21" i="62"/>
  <c r="I20" i="62"/>
  <c r="H20" i="62"/>
  <c r="G20" i="62"/>
  <c r="F20" i="62"/>
  <c r="D26" i="62"/>
  <c r="D25" i="62"/>
  <c r="D24" i="62"/>
  <c r="D23" i="62"/>
  <c r="D22" i="62"/>
  <c r="D21" i="62"/>
  <c r="D20" i="62"/>
  <c r="D16" i="62"/>
  <c r="D15" i="62"/>
  <c r="D14" i="62"/>
  <c r="D13" i="62"/>
  <c r="D12" i="62"/>
  <c r="D11" i="62"/>
  <c r="D10" i="62"/>
  <c r="D9" i="62"/>
  <c r="M16" i="62"/>
  <c r="L16" i="62"/>
  <c r="L15" i="62"/>
  <c r="M12" i="62"/>
  <c r="L12" i="62"/>
  <c r="M9" i="62"/>
  <c r="L9" i="62"/>
  <c r="M8" i="62"/>
  <c r="L8" i="62"/>
  <c r="M7" i="62"/>
  <c r="L7" i="62"/>
  <c r="I16" i="62"/>
  <c r="H16" i="62"/>
  <c r="G16" i="62"/>
  <c r="F16" i="62"/>
  <c r="I15" i="62"/>
  <c r="H15" i="62"/>
  <c r="G15" i="62"/>
  <c r="F15" i="62"/>
  <c r="I14" i="62"/>
  <c r="H14" i="62"/>
  <c r="G14" i="62"/>
  <c r="F14" i="62"/>
  <c r="I13" i="62"/>
  <c r="H13" i="62"/>
  <c r="G13" i="62"/>
  <c r="F13" i="62"/>
  <c r="I12" i="62"/>
  <c r="H12" i="62"/>
  <c r="G12" i="62"/>
  <c r="F12" i="62"/>
  <c r="I11" i="62"/>
  <c r="H11" i="62"/>
  <c r="G11" i="62"/>
  <c r="F11" i="62"/>
  <c r="I10" i="62"/>
  <c r="H10" i="62"/>
  <c r="G10" i="62"/>
  <c r="F10" i="62"/>
  <c r="I9" i="62"/>
  <c r="H9" i="62"/>
  <c r="G9" i="62"/>
  <c r="F9" i="62"/>
  <c r="I8" i="62"/>
  <c r="H8" i="62"/>
  <c r="G8" i="62"/>
  <c r="F8" i="62"/>
  <c r="I7" i="62"/>
  <c r="H7" i="62"/>
  <c r="G7" i="62"/>
  <c r="F7" i="62"/>
  <c r="D7" i="62"/>
  <c r="M52" i="62"/>
  <c r="L52" i="62"/>
  <c r="I52" i="62"/>
  <c r="H52" i="62"/>
  <c r="G52" i="62"/>
  <c r="F52" i="62"/>
  <c r="D52" i="62"/>
  <c r="M47" i="62"/>
  <c r="L47" i="62"/>
  <c r="I47" i="62"/>
  <c r="H47" i="62"/>
  <c r="G47" i="62"/>
  <c r="F47" i="62"/>
  <c r="D47" i="62"/>
  <c r="M43" i="62"/>
  <c r="L43" i="62"/>
  <c r="I43" i="62"/>
  <c r="H43" i="62"/>
  <c r="G43" i="62"/>
  <c r="F43" i="62"/>
  <c r="D43" i="62"/>
  <c r="M40" i="62"/>
  <c r="L40" i="62"/>
  <c r="I40" i="62"/>
  <c r="H40" i="62"/>
  <c r="G40" i="62"/>
  <c r="F40" i="62"/>
  <c r="D40" i="62"/>
  <c r="M36" i="62"/>
  <c r="L36" i="62"/>
  <c r="I36" i="62"/>
  <c r="H36" i="62"/>
  <c r="G36" i="62"/>
  <c r="F36" i="62"/>
  <c r="D36" i="62"/>
  <c r="P9" i="61"/>
  <c r="P8" i="61"/>
  <c r="C14" i="61"/>
  <c r="D14" i="61"/>
  <c r="L31" i="61"/>
  <c r="L33" i="61"/>
  <c r="H33" i="61"/>
  <c r="G33" i="61"/>
  <c r="F33" i="61"/>
  <c r="D33" i="61"/>
  <c r="C33" i="61"/>
  <c r="D31" i="61"/>
  <c r="M28" i="61"/>
  <c r="L28" i="61"/>
  <c r="K28" i="61"/>
  <c r="I28" i="61"/>
  <c r="H28" i="61"/>
  <c r="G28" i="61"/>
  <c r="F28" i="61"/>
  <c r="D28" i="61"/>
  <c r="C28" i="61"/>
  <c r="M24" i="61"/>
  <c r="L24" i="61"/>
  <c r="K24" i="61"/>
  <c r="I24" i="61"/>
  <c r="H24" i="61"/>
  <c r="G24" i="61"/>
  <c r="F24" i="61"/>
  <c r="D24" i="61"/>
  <c r="C24" i="61"/>
  <c r="M22" i="61"/>
  <c r="L22" i="61"/>
  <c r="K22" i="61"/>
  <c r="M21" i="61"/>
  <c r="L21" i="61"/>
  <c r="K21" i="61"/>
  <c r="M20" i="61"/>
  <c r="L20" i="61"/>
  <c r="K20" i="61"/>
  <c r="I20" i="61"/>
  <c r="H20" i="61"/>
  <c r="I22" i="61"/>
  <c r="H22" i="61"/>
  <c r="G22" i="61"/>
  <c r="F22" i="61"/>
  <c r="G21" i="61"/>
  <c r="F21" i="61"/>
  <c r="G20" i="61"/>
  <c r="F20" i="61"/>
  <c r="D22" i="61"/>
  <c r="C22" i="61"/>
  <c r="D21" i="61"/>
  <c r="C21" i="61"/>
  <c r="D20" i="61"/>
  <c r="C20" i="61"/>
  <c r="M15" i="61"/>
  <c r="L14" i="61"/>
  <c r="K14" i="61"/>
  <c r="M13" i="61"/>
  <c r="M14" i="61"/>
  <c r="K13" i="61"/>
  <c r="L13" i="61"/>
  <c r="L12" i="61"/>
  <c r="K10" i="61"/>
  <c r="M10" i="61"/>
  <c r="L10" i="61"/>
  <c r="M9" i="61"/>
  <c r="L9" i="61"/>
  <c r="M8" i="61"/>
  <c r="L8" i="61"/>
  <c r="M7" i="61"/>
  <c r="L7" i="61"/>
  <c r="G7" i="61"/>
  <c r="F8" i="61"/>
  <c r="F7" i="61"/>
  <c r="F11" i="61"/>
  <c r="I10" i="61"/>
  <c r="H10" i="61"/>
  <c r="G10" i="61"/>
  <c r="F10" i="61"/>
  <c r="I13" i="61"/>
  <c r="G13" i="61"/>
  <c r="F13" i="61"/>
  <c r="I14" i="61"/>
  <c r="H14" i="61"/>
  <c r="G14" i="61"/>
  <c r="F14" i="61"/>
  <c r="G16" i="61"/>
  <c r="F16" i="61"/>
  <c r="D16" i="61"/>
  <c r="C16" i="61"/>
  <c r="D15" i="61"/>
  <c r="C15" i="61"/>
  <c r="C12" i="61"/>
  <c r="C11" i="61"/>
  <c r="C10" i="61"/>
  <c r="C9" i="61"/>
  <c r="C8" i="61"/>
  <c r="D12" i="61"/>
  <c r="D11" i="61"/>
  <c r="D10" i="61"/>
  <c r="D9" i="61"/>
  <c r="D8" i="61"/>
  <c r="D7" i="61"/>
  <c r="C7" i="61"/>
  <c r="M52" i="61"/>
  <c r="L52" i="61"/>
  <c r="K52" i="61"/>
  <c r="I52" i="61"/>
  <c r="H52" i="61"/>
  <c r="G52" i="61"/>
  <c r="F52" i="61"/>
  <c r="D52" i="61"/>
  <c r="C52" i="61"/>
  <c r="M47" i="61"/>
  <c r="L47" i="61"/>
  <c r="K47" i="61"/>
  <c r="I47" i="61"/>
  <c r="H47" i="61"/>
  <c r="G47" i="61"/>
  <c r="F47" i="61"/>
  <c r="D47" i="61"/>
  <c r="C47" i="61"/>
  <c r="M43" i="61"/>
  <c r="L43" i="61"/>
  <c r="K43" i="61"/>
  <c r="I43" i="61"/>
  <c r="H43" i="61"/>
  <c r="G43" i="61"/>
  <c r="F43" i="61"/>
  <c r="D43" i="61"/>
  <c r="C43" i="61"/>
  <c r="M40" i="61"/>
  <c r="L40" i="61"/>
  <c r="K40" i="61"/>
  <c r="I40" i="61"/>
  <c r="H40" i="61"/>
  <c r="G40" i="61"/>
  <c r="F40" i="61"/>
  <c r="D40" i="61"/>
  <c r="C40" i="61"/>
  <c r="M36" i="61"/>
  <c r="L36" i="61"/>
  <c r="K36" i="61"/>
  <c r="I36" i="61"/>
  <c r="H36" i="61"/>
  <c r="G36" i="61"/>
  <c r="F36" i="61"/>
  <c r="D36" i="61"/>
  <c r="C36" i="61"/>
  <c r="P9" i="60"/>
  <c r="P8" i="60"/>
  <c r="K33" i="60"/>
  <c r="G33" i="60"/>
  <c r="F33" i="60"/>
  <c r="D33" i="60"/>
  <c r="C33" i="60"/>
  <c r="L28" i="60"/>
  <c r="M30" i="60"/>
  <c r="L30" i="60"/>
  <c r="K31" i="60"/>
  <c r="K30" i="60"/>
  <c r="G28" i="60"/>
  <c r="F30" i="60"/>
  <c r="G31" i="60"/>
  <c r="F31" i="60"/>
  <c r="D31" i="60"/>
  <c r="C31" i="60"/>
  <c r="D30" i="60"/>
  <c r="C30" i="60"/>
  <c r="D28" i="60"/>
  <c r="C28" i="60"/>
  <c r="C26" i="60"/>
  <c r="C25" i="60"/>
  <c r="D24" i="60"/>
  <c r="C24" i="60"/>
  <c r="G26" i="60"/>
  <c r="F26" i="60"/>
  <c r="G25" i="60"/>
  <c r="F25" i="60"/>
  <c r="G24" i="60"/>
  <c r="F24" i="60"/>
  <c r="K26" i="60"/>
  <c r="M25" i="60"/>
  <c r="L25" i="60"/>
  <c r="K25" i="60"/>
  <c r="M24" i="60"/>
  <c r="L24" i="60"/>
  <c r="K24" i="60"/>
  <c r="M22" i="60"/>
  <c r="L22" i="60"/>
  <c r="K22" i="60"/>
  <c r="M21" i="60"/>
  <c r="L21" i="60"/>
  <c r="K21" i="60"/>
  <c r="M20" i="60"/>
  <c r="L20" i="60"/>
  <c r="K20" i="60"/>
  <c r="G22" i="60"/>
  <c r="F22" i="60"/>
  <c r="G21" i="60"/>
  <c r="F21" i="60"/>
  <c r="G20" i="60"/>
  <c r="F20" i="60"/>
  <c r="D22" i="60"/>
  <c r="C22" i="60"/>
  <c r="D21" i="60"/>
  <c r="C21" i="60"/>
  <c r="D20" i="60"/>
  <c r="C20" i="60"/>
  <c r="M12" i="60"/>
  <c r="L12" i="60"/>
  <c r="K12" i="60"/>
  <c r="M9" i="60"/>
  <c r="L9" i="60"/>
  <c r="K9" i="60"/>
  <c r="M8" i="60"/>
  <c r="L8" i="60"/>
  <c r="K8" i="60"/>
  <c r="M7" i="60"/>
  <c r="L7" i="60"/>
  <c r="K7" i="60"/>
  <c r="M15" i="60"/>
  <c r="L15" i="60"/>
  <c r="M14" i="60"/>
  <c r="L14" i="60"/>
  <c r="K16" i="60"/>
  <c r="K15" i="60"/>
  <c r="K14" i="60"/>
  <c r="G16" i="60"/>
  <c r="F16" i="60"/>
  <c r="G15" i="60"/>
  <c r="F15" i="60"/>
  <c r="G14" i="60"/>
  <c r="F14" i="60"/>
  <c r="G12" i="60"/>
  <c r="F12" i="60"/>
  <c r="F9" i="60"/>
  <c r="G8" i="60"/>
  <c r="F8" i="60"/>
  <c r="D16" i="60"/>
  <c r="C16" i="60"/>
  <c r="D15" i="60"/>
  <c r="C15" i="60"/>
  <c r="D14" i="60"/>
  <c r="C14" i="60"/>
  <c r="D12" i="60"/>
  <c r="C12" i="60"/>
  <c r="C9" i="60"/>
  <c r="C8" i="60"/>
  <c r="D9" i="60"/>
  <c r="D8" i="60"/>
  <c r="D7" i="60"/>
  <c r="C7" i="60"/>
  <c r="M33" i="59"/>
  <c r="L33" i="59"/>
  <c r="K33" i="59"/>
  <c r="I33" i="59"/>
  <c r="H33" i="59"/>
  <c r="G33" i="59"/>
  <c r="F33" i="59"/>
  <c r="D33" i="59"/>
  <c r="C33" i="59"/>
  <c r="M30" i="59"/>
  <c r="M29" i="59"/>
  <c r="M28" i="59"/>
  <c r="L31" i="59"/>
  <c r="K31" i="59"/>
  <c r="L30" i="59"/>
  <c r="K30" i="59"/>
  <c r="L29" i="59"/>
  <c r="K29" i="59"/>
  <c r="L28" i="59"/>
  <c r="K28" i="59"/>
  <c r="I31" i="59"/>
  <c r="H31" i="59"/>
  <c r="G31" i="59"/>
  <c r="F31" i="59"/>
  <c r="I30" i="59"/>
  <c r="H30" i="59"/>
  <c r="G30" i="59"/>
  <c r="F30" i="59"/>
  <c r="I29" i="59"/>
  <c r="H29" i="59"/>
  <c r="G29" i="59"/>
  <c r="F29" i="59"/>
  <c r="I28" i="59"/>
  <c r="H28" i="59"/>
  <c r="G28" i="59"/>
  <c r="F28" i="59"/>
  <c r="D31" i="59"/>
  <c r="C31" i="59"/>
  <c r="D30" i="59"/>
  <c r="C30" i="59"/>
  <c r="D29" i="59"/>
  <c r="C29" i="59"/>
  <c r="D28" i="59"/>
  <c r="C28" i="59"/>
  <c r="I26" i="59"/>
  <c r="H26" i="59"/>
  <c r="G26" i="59"/>
  <c r="F26" i="59"/>
  <c r="F25" i="59"/>
  <c r="M26" i="59"/>
  <c r="L26" i="59"/>
  <c r="K26" i="59"/>
  <c r="M25" i="59"/>
  <c r="L25" i="59"/>
  <c r="K25" i="59"/>
  <c r="M24" i="59"/>
  <c r="L24" i="59"/>
  <c r="K24" i="59"/>
  <c r="I24" i="59"/>
  <c r="H24" i="59"/>
  <c r="G24" i="59"/>
  <c r="F24" i="59"/>
  <c r="D26" i="59"/>
  <c r="C26" i="59"/>
  <c r="D25" i="59"/>
  <c r="C25" i="59"/>
  <c r="D24" i="59"/>
  <c r="C24" i="59"/>
  <c r="M21" i="59"/>
  <c r="M20" i="59"/>
  <c r="L22" i="59"/>
  <c r="K22" i="59"/>
  <c r="L21" i="59"/>
  <c r="K21" i="59"/>
  <c r="L20" i="59"/>
  <c r="K20" i="59"/>
  <c r="I22" i="59"/>
  <c r="G22" i="59"/>
  <c r="F22" i="59"/>
  <c r="I21" i="59"/>
  <c r="H21" i="59"/>
  <c r="G21" i="59"/>
  <c r="F21" i="59"/>
  <c r="I20" i="59"/>
  <c r="H20" i="59"/>
  <c r="G20" i="59"/>
  <c r="F20" i="59"/>
  <c r="D22" i="59"/>
  <c r="D21" i="59"/>
  <c r="C21" i="59"/>
  <c r="D20" i="59"/>
  <c r="C20" i="59"/>
  <c r="M11" i="59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12" i="59"/>
  <c r="L12" i="59"/>
  <c r="M16" i="59"/>
  <c r="L16" i="59"/>
  <c r="K16" i="59"/>
  <c r="M15" i="59"/>
  <c r="L15" i="59"/>
  <c r="K15" i="59"/>
  <c r="M14" i="59"/>
  <c r="L14" i="59"/>
  <c r="K14" i="59"/>
  <c r="I12" i="59"/>
  <c r="H12" i="59"/>
  <c r="G12" i="59"/>
  <c r="F12" i="59"/>
  <c r="I11" i="59"/>
  <c r="H11" i="59"/>
  <c r="G11" i="59"/>
  <c r="F11" i="59"/>
  <c r="I10" i="59"/>
  <c r="H10" i="59"/>
  <c r="G10" i="59"/>
  <c r="F10" i="59"/>
  <c r="I9" i="59"/>
  <c r="H9" i="59"/>
  <c r="G9" i="59"/>
  <c r="F9" i="59"/>
  <c r="I8" i="59"/>
  <c r="H8" i="59"/>
  <c r="G8" i="59"/>
  <c r="F8" i="59"/>
  <c r="I7" i="59"/>
  <c r="H7" i="59"/>
  <c r="G7" i="59"/>
  <c r="F7" i="59"/>
  <c r="I16" i="59"/>
  <c r="H16" i="59"/>
  <c r="G16" i="59"/>
  <c r="F16" i="59"/>
  <c r="I15" i="59"/>
  <c r="H15" i="59"/>
  <c r="G15" i="59"/>
  <c r="F15" i="59"/>
  <c r="I14" i="59"/>
  <c r="H14" i="59"/>
  <c r="G14" i="59"/>
  <c r="F14" i="59"/>
  <c r="C12" i="59"/>
  <c r="C11" i="59"/>
  <c r="C10" i="59"/>
  <c r="C9" i="59"/>
  <c r="C8" i="59"/>
  <c r="C16" i="59"/>
  <c r="C15" i="59"/>
  <c r="C14" i="59"/>
  <c r="D12" i="59"/>
  <c r="D11" i="59"/>
  <c r="D10" i="59"/>
  <c r="D9" i="59"/>
  <c r="D8" i="59"/>
  <c r="D7" i="59"/>
  <c r="P9" i="59" s="1"/>
  <c r="D16" i="59"/>
  <c r="D15" i="59"/>
  <c r="D14" i="59"/>
  <c r="C7" i="59"/>
  <c r="M52" i="60"/>
  <c r="L52" i="60"/>
  <c r="K52" i="60"/>
  <c r="G52" i="60"/>
  <c r="F52" i="60"/>
  <c r="D52" i="60"/>
  <c r="C52" i="60"/>
  <c r="M47" i="60"/>
  <c r="L47" i="60"/>
  <c r="K47" i="60"/>
  <c r="G47" i="60"/>
  <c r="F47" i="60"/>
  <c r="D47" i="60"/>
  <c r="C47" i="60"/>
  <c r="M43" i="60"/>
  <c r="L43" i="60"/>
  <c r="K43" i="60"/>
  <c r="G43" i="60"/>
  <c r="F43" i="60"/>
  <c r="D43" i="60"/>
  <c r="C43" i="60"/>
  <c r="M40" i="60"/>
  <c r="L40" i="60"/>
  <c r="K40" i="60"/>
  <c r="G40" i="60"/>
  <c r="F40" i="60"/>
  <c r="D40" i="60"/>
  <c r="C40" i="60"/>
  <c r="M35" i="60"/>
  <c r="L35" i="60"/>
  <c r="K35" i="60"/>
  <c r="G35" i="60"/>
  <c r="F35" i="60"/>
  <c r="D35" i="60"/>
  <c r="C35" i="60"/>
  <c r="P8" i="59"/>
  <c r="M52" i="59"/>
  <c r="L52" i="59"/>
  <c r="K52" i="59"/>
  <c r="I52" i="59"/>
  <c r="H52" i="59"/>
  <c r="G52" i="59"/>
  <c r="F52" i="59"/>
  <c r="D52" i="59"/>
  <c r="C52" i="59"/>
  <c r="M47" i="59"/>
  <c r="L47" i="59"/>
  <c r="K47" i="59"/>
  <c r="I47" i="59"/>
  <c r="H47" i="59"/>
  <c r="G47" i="59"/>
  <c r="F47" i="59"/>
  <c r="D47" i="59"/>
  <c r="C47" i="59"/>
  <c r="M43" i="59"/>
  <c r="L43" i="59"/>
  <c r="K43" i="59"/>
  <c r="I43" i="59"/>
  <c r="H43" i="59"/>
  <c r="G43" i="59"/>
  <c r="F43" i="59"/>
  <c r="D43" i="59"/>
  <c r="C43" i="59"/>
  <c r="M40" i="59"/>
  <c r="L40" i="59"/>
  <c r="K40" i="59"/>
  <c r="I40" i="59"/>
  <c r="H40" i="59"/>
  <c r="G40" i="59"/>
  <c r="F40" i="59"/>
  <c r="D40" i="59"/>
  <c r="C40" i="59"/>
  <c r="M36" i="59"/>
  <c r="L36" i="59"/>
  <c r="K36" i="59"/>
  <c r="I36" i="59"/>
  <c r="H36" i="59"/>
  <c r="G36" i="59"/>
  <c r="F36" i="59"/>
  <c r="D36" i="59"/>
  <c r="C36" i="59"/>
  <c r="P8" i="58"/>
  <c r="P7" i="58"/>
  <c r="F31" i="58"/>
  <c r="K33" i="58"/>
  <c r="L33" i="58"/>
  <c r="H33" i="58"/>
  <c r="F33" i="58"/>
  <c r="D33" i="58"/>
  <c r="C33" i="58"/>
  <c r="M30" i="58"/>
  <c r="L30" i="58"/>
  <c r="K30" i="58"/>
  <c r="L29" i="58"/>
  <c r="K29" i="58"/>
  <c r="I28" i="58"/>
  <c r="I30" i="58"/>
  <c r="H30" i="58"/>
  <c r="G30" i="58"/>
  <c r="F30" i="58"/>
  <c r="G29" i="58"/>
  <c r="F29" i="58"/>
  <c r="G28" i="58"/>
  <c r="F28" i="58"/>
  <c r="D30" i="58"/>
  <c r="D28" i="58"/>
  <c r="C30" i="58"/>
  <c r="C29" i="58"/>
  <c r="C28" i="58"/>
  <c r="M25" i="58"/>
  <c r="L25" i="58"/>
  <c r="K25" i="58"/>
  <c r="M24" i="58"/>
  <c r="L24" i="58"/>
  <c r="K24" i="58"/>
  <c r="I26" i="58"/>
  <c r="H26" i="58"/>
  <c r="G26" i="58"/>
  <c r="F26" i="58"/>
  <c r="I25" i="58"/>
  <c r="H25" i="58"/>
  <c r="G25" i="58"/>
  <c r="F25" i="58"/>
  <c r="I24" i="58"/>
  <c r="H24" i="58"/>
  <c r="G24" i="58"/>
  <c r="F24" i="58"/>
  <c r="D26" i="58"/>
  <c r="C26" i="58"/>
  <c r="D25" i="58"/>
  <c r="C25" i="58"/>
  <c r="D24" i="58"/>
  <c r="C24" i="58"/>
  <c r="M22" i="58"/>
  <c r="L22" i="58"/>
  <c r="K22" i="58"/>
  <c r="M21" i="58"/>
  <c r="L21" i="58"/>
  <c r="K21" i="58"/>
  <c r="M20" i="58"/>
  <c r="L20" i="58"/>
  <c r="K20" i="58"/>
  <c r="I22" i="58"/>
  <c r="H22" i="58"/>
  <c r="G22" i="58"/>
  <c r="F22" i="58"/>
  <c r="I21" i="58"/>
  <c r="H21" i="58"/>
  <c r="G21" i="58"/>
  <c r="F21" i="58"/>
  <c r="I20" i="58"/>
  <c r="H20" i="58"/>
  <c r="G20" i="58"/>
  <c r="F20" i="58"/>
  <c r="D22" i="58"/>
  <c r="C22" i="58"/>
  <c r="D21" i="58"/>
  <c r="C21" i="58"/>
  <c r="D20" i="58"/>
  <c r="C20" i="58"/>
  <c r="I16" i="58"/>
  <c r="H16" i="58"/>
  <c r="G16" i="58"/>
  <c r="F16" i="58"/>
  <c r="I15" i="58"/>
  <c r="H15" i="58"/>
  <c r="G15" i="58"/>
  <c r="F15" i="58"/>
  <c r="I14" i="58"/>
  <c r="H14" i="58"/>
  <c r="G14" i="58"/>
  <c r="F14" i="58"/>
  <c r="I13" i="58"/>
  <c r="H13" i="58"/>
  <c r="G13" i="58"/>
  <c r="F13" i="58"/>
  <c r="M16" i="58"/>
  <c r="L16" i="58"/>
  <c r="K16" i="58"/>
  <c r="M15" i="58"/>
  <c r="L15" i="58"/>
  <c r="K15" i="58"/>
  <c r="M14" i="58"/>
  <c r="L14" i="58"/>
  <c r="K14" i="58"/>
  <c r="M13" i="58"/>
  <c r="L13" i="58"/>
  <c r="K13" i="58"/>
  <c r="M9" i="58"/>
  <c r="L9" i="58"/>
  <c r="K9" i="58"/>
  <c r="M8" i="58"/>
  <c r="L8" i="58"/>
  <c r="K8" i="58"/>
  <c r="M7" i="58"/>
  <c r="L7" i="58"/>
  <c r="K7" i="58"/>
  <c r="G11" i="58"/>
  <c r="G9" i="58"/>
  <c r="F10" i="58"/>
  <c r="F9" i="58"/>
  <c r="I7" i="58"/>
  <c r="H7" i="58"/>
  <c r="G7" i="58"/>
  <c r="F7" i="58"/>
  <c r="G8" i="58"/>
  <c r="I8" i="58"/>
  <c r="C10" i="58"/>
  <c r="C9" i="58"/>
  <c r="C8" i="58"/>
  <c r="C16" i="58"/>
  <c r="C15" i="58"/>
  <c r="C14" i="58"/>
  <c r="C13" i="58"/>
  <c r="C12" i="58"/>
  <c r="D9" i="58"/>
  <c r="D8" i="58"/>
  <c r="D7" i="58"/>
  <c r="D16" i="58"/>
  <c r="D15" i="58"/>
  <c r="D14" i="58"/>
  <c r="D13" i="58"/>
  <c r="D12" i="58"/>
  <c r="C7" i="58"/>
  <c r="M52" i="58"/>
  <c r="L52" i="58"/>
  <c r="K52" i="58"/>
  <c r="I52" i="58"/>
  <c r="H52" i="58"/>
  <c r="G52" i="58"/>
  <c r="F52" i="58"/>
  <c r="D52" i="58"/>
  <c r="C52" i="58"/>
  <c r="M47" i="58"/>
  <c r="L47" i="58"/>
  <c r="K47" i="58"/>
  <c r="I47" i="58"/>
  <c r="H47" i="58"/>
  <c r="G47" i="58"/>
  <c r="F47" i="58"/>
  <c r="D47" i="58"/>
  <c r="C47" i="58"/>
  <c r="M43" i="58"/>
  <c r="L43" i="58"/>
  <c r="K43" i="58"/>
  <c r="I43" i="58"/>
  <c r="H43" i="58"/>
  <c r="G43" i="58"/>
  <c r="F43" i="58"/>
  <c r="D43" i="58"/>
  <c r="C43" i="58"/>
  <c r="M40" i="58"/>
  <c r="L40" i="58"/>
  <c r="K40" i="58"/>
  <c r="I40" i="58"/>
  <c r="H40" i="58"/>
  <c r="G40" i="58"/>
  <c r="F40" i="58"/>
  <c r="D40" i="58"/>
  <c r="C40" i="58"/>
  <c r="M36" i="58"/>
  <c r="L36" i="58"/>
  <c r="K36" i="58"/>
  <c r="I36" i="58"/>
  <c r="H36" i="58"/>
  <c r="G36" i="58"/>
  <c r="F36" i="58"/>
  <c r="D36" i="58"/>
  <c r="C36" i="58"/>
  <c r="P9" i="57"/>
  <c r="P8" i="57"/>
  <c r="M33" i="57"/>
  <c r="L33" i="57"/>
  <c r="I33" i="57"/>
  <c r="H33" i="57"/>
  <c r="G33" i="57"/>
  <c r="F33" i="57"/>
  <c r="D33" i="57"/>
  <c r="M28" i="57"/>
  <c r="L28" i="57"/>
  <c r="M31" i="57"/>
  <c r="L31" i="57"/>
  <c r="I28" i="57"/>
  <c r="H28" i="57"/>
  <c r="G28" i="57"/>
  <c r="I31" i="57"/>
  <c r="H31" i="57"/>
  <c r="G31" i="57"/>
  <c r="F28" i="57"/>
  <c r="F31" i="57"/>
  <c r="D28" i="57"/>
  <c r="D31" i="57"/>
  <c r="M24" i="57"/>
  <c r="L24" i="57"/>
  <c r="I24" i="57"/>
  <c r="H24" i="57"/>
  <c r="G24" i="57"/>
  <c r="F24" i="57"/>
  <c r="D24" i="57"/>
  <c r="M20" i="57"/>
  <c r="L20" i="57"/>
  <c r="M22" i="57"/>
  <c r="L22" i="57"/>
  <c r="I20" i="57"/>
  <c r="H20" i="57"/>
  <c r="G20" i="57"/>
  <c r="F20" i="57"/>
  <c r="I22" i="57"/>
  <c r="H22" i="57"/>
  <c r="G22" i="57"/>
  <c r="F22" i="57"/>
  <c r="D20" i="57"/>
  <c r="D22" i="57"/>
  <c r="M12" i="57"/>
  <c r="L12" i="57"/>
  <c r="M11" i="57"/>
  <c r="L11" i="57"/>
  <c r="M10" i="57"/>
  <c r="L10" i="57"/>
  <c r="M9" i="57"/>
  <c r="L9" i="57"/>
  <c r="M8" i="57"/>
  <c r="L8" i="57"/>
  <c r="M7" i="57"/>
  <c r="L7" i="57"/>
  <c r="M16" i="57"/>
  <c r="L16" i="57"/>
  <c r="M15" i="57"/>
  <c r="L15" i="57"/>
  <c r="M14" i="57"/>
  <c r="L14" i="57"/>
  <c r="I12" i="57"/>
  <c r="H12" i="57"/>
  <c r="G12" i="57"/>
  <c r="F12" i="57"/>
  <c r="I11" i="57"/>
  <c r="H11" i="57"/>
  <c r="G11" i="57"/>
  <c r="F11" i="57"/>
  <c r="I10" i="57"/>
  <c r="H10" i="57"/>
  <c r="G10" i="57"/>
  <c r="F10" i="57"/>
  <c r="I9" i="57"/>
  <c r="H9" i="57"/>
  <c r="G9" i="57"/>
  <c r="F9" i="57"/>
  <c r="I8" i="57"/>
  <c r="H8" i="57"/>
  <c r="G8" i="57"/>
  <c r="F8" i="57"/>
  <c r="I7" i="57"/>
  <c r="H7" i="57"/>
  <c r="G7" i="57"/>
  <c r="F7" i="57"/>
  <c r="I16" i="57"/>
  <c r="H16" i="57"/>
  <c r="G16" i="57"/>
  <c r="F16" i="57"/>
  <c r="I15" i="57"/>
  <c r="H15" i="57"/>
  <c r="G15" i="57"/>
  <c r="F15" i="57"/>
  <c r="I14" i="57"/>
  <c r="H14" i="57"/>
  <c r="G14" i="57"/>
  <c r="F14" i="57"/>
  <c r="D12" i="57"/>
  <c r="D11" i="57"/>
  <c r="D10" i="57"/>
  <c r="D9" i="57"/>
  <c r="D8" i="57"/>
  <c r="D16" i="57"/>
  <c r="D15" i="57"/>
  <c r="D14" i="57"/>
  <c r="D7" i="57"/>
  <c r="C8" i="56"/>
  <c r="C7" i="56"/>
  <c r="P8" i="56" s="1"/>
  <c r="M52" i="57"/>
  <c r="L52" i="57"/>
  <c r="I52" i="57"/>
  <c r="H52" i="57"/>
  <c r="G52" i="57"/>
  <c r="F52" i="57"/>
  <c r="D52" i="57"/>
  <c r="M47" i="57"/>
  <c r="L47" i="57"/>
  <c r="I47" i="57"/>
  <c r="H47" i="57"/>
  <c r="G47" i="57"/>
  <c r="F47" i="57"/>
  <c r="D47" i="57"/>
  <c r="M43" i="57"/>
  <c r="L43" i="57"/>
  <c r="I43" i="57"/>
  <c r="H43" i="57"/>
  <c r="G43" i="57"/>
  <c r="F43" i="57"/>
  <c r="D43" i="57"/>
  <c r="M40" i="57"/>
  <c r="L40" i="57"/>
  <c r="I40" i="57"/>
  <c r="H40" i="57"/>
  <c r="G40" i="57"/>
  <c r="F40" i="57"/>
  <c r="D40" i="57"/>
  <c r="M36" i="57"/>
  <c r="L36" i="57"/>
  <c r="I36" i="57"/>
  <c r="H36" i="57"/>
  <c r="G36" i="57"/>
  <c r="F36" i="57"/>
  <c r="D36" i="57"/>
  <c r="M33" i="56"/>
  <c r="L33" i="56"/>
  <c r="I33" i="56"/>
  <c r="H33" i="56"/>
  <c r="G33" i="56"/>
  <c r="D33" i="56"/>
  <c r="C33" i="56"/>
  <c r="M28" i="56"/>
  <c r="L28" i="56"/>
  <c r="I28" i="56"/>
  <c r="H28" i="56"/>
  <c r="G28" i="56"/>
  <c r="D28" i="56"/>
  <c r="C28" i="56"/>
  <c r="M26" i="56"/>
  <c r="L26" i="56"/>
  <c r="M25" i="56"/>
  <c r="L25" i="56"/>
  <c r="M24" i="56"/>
  <c r="L24" i="56"/>
  <c r="I26" i="56"/>
  <c r="H26" i="56"/>
  <c r="G26" i="56"/>
  <c r="I25" i="56"/>
  <c r="H25" i="56"/>
  <c r="G25" i="56"/>
  <c r="I24" i="56"/>
  <c r="H24" i="56"/>
  <c r="G24" i="56"/>
  <c r="D26" i="56"/>
  <c r="C26" i="56"/>
  <c r="D25" i="56"/>
  <c r="C25" i="56"/>
  <c r="D24" i="56"/>
  <c r="C24" i="56"/>
  <c r="M21" i="56"/>
  <c r="L21" i="56"/>
  <c r="M20" i="56"/>
  <c r="L20" i="56"/>
  <c r="I21" i="56"/>
  <c r="H21" i="56"/>
  <c r="G21" i="56"/>
  <c r="I20" i="56"/>
  <c r="H20" i="56"/>
  <c r="G20" i="56"/>
  <c r="D21" i="56"/>
  <c r="C21" i="56"/>
  <c r="D20" i="56"/>
  <c r="C20" i="56"/>
  <c r="M16" i="56"/>
  <c r="L16" i="56"/>
  <c r="M15" i="56"/>
  <c r="L15" i="56"/>
  <c r="M14" i="56"/>
  <c r="L14" i="56"/>
  <c r="M13" i="56"/>
  <c r="L13" i="56"/>
  <c r="M12" i="56"/>
  <c r="L12" i="56"/>
  <c r="M11" i="56"/>
  <c r="L11" i="56"/>
  <c r="M10" i="56"/>
  <c r="L10" i="56"/>
  <c r="M9" i="56"/>
  <c r="L9" i="56"/>
  <c r="M8" i="56"/>
  <c r="L8" i="56"/>
  <c r="M7" i="56"/>
  <c r="L7" i="56"/>
  <c r="I16" i="56"/>
  <c r="H16" i="56"/>
  <c r="G16" i="56"/>
  <c r="I15" i="56"/>
  <c r="H15" i="56"/>
  <c r="G15" i="56"/>
  <c r="I14" i="56"/>
  <c r="H14" i="56"/>
  <c r="G14" i="56"/>
  <c r="I13" i="56"/>
  <c r="H13" i="56"/>
  <c r="G13" i="56"/>
  <c r="I12" i="56"/>
  <c r="H12" i="56"/>
  <c r="G12" i="56"/>
  <c r="I11" i="56"/>
  <c r="H11" i="56"/>
  <c r="G11" i="56"/>
  <c r="I10" i="56"/>
  <c r="H10" i="56"/>
  <c r="G10" i="56"/>
  <c r="I9" i="56"/>
  <c r="H9" i="56"/>
  <c r="G9" i="56"/>
  <c r="I8" i="56"/>
  <c r="H8" i="56"/>
  <c r="G8" i="56"/>
  <c r="I7" i="56"/>
  <c r="H7" i="56"/>
  <c r="G7" i="56"/>
  <c r="D16" i="56"/>
  <c r="C16" i="56"/>
  <c r="D15" i="56"/>
  <c r="C15" i="56"/>
  <c r="D14" i="56"/>
  <c r="C14" i="56"/>
  <c r="D13" i="56"/>
  <c r="C13" i="56"/>
  <c r="D12" i="56"/>
  <c r="C12" i="56"/>
  <c r="D11" i="56"/>
  <c r="C11" i="56"/>
  <c r="D10" i="56"/>
  <c r="C10" i="56"/>
  <c r="D9" i="56"/>
  <c r="C9" i="56"/>
  <c r="D8" i="56"/>
  <c r="P7" i="56"/>
  <c r="C22" i="56"/>
  <c r="G36" i="56"/>
  <c r="H36" i="56"/>
  <c r="I36" i="56"/>
  <c r="G40" i="56"/>
  <c r="H40" i="56"/>
  <c r="I40" i="56"/>
  <c r="G43" i="56"/>
  <c r="H43" i="56"/>
  <c r="I43" i="56"/>
  <c r="G47" i="56"/>
  <c r="H47" i="56"/>
  <c r="I47" i="56"/>
  <c r="G52" i="56"/>
  <c r="H52" i="56"/>
  <c r="I52" i="56"/>
  <c r="D7" i="56"/>
  <c r="D7" i="55"/>
  <c r="P8" i="55" s="1"/>
  <c r="M52" i="56"/>
  <c r="L52" i="56"/>
  <c r="D52" i="56"/>
  <c r="C52" i="56"/>
  <c r="M47" i="56"/>
  <c r="L47" i="56"/>
  <c r="D47" i="56"/>
  <c r="C47" i="56"/>
  <c r="M43" i="56"/>
  <c r="L43" i="56"/>
  <c r="D43" i="56"/>
  <c r="C43" i="56"/>
  <c r="M40" i="56"/>
  <c r="L40" i="56"/>
  <c r="D40" i="56"/>
  <c r="C40" i="56"/>
  <c r="M36" i="56"/>
  <c r="L36" i="56"/>
  <c r="D36" i="56"/>
  <c r="C36" i="56"/>
  <c r="P9" i="55"/>
  <c r="M28" i="55"/>
  <c r="K28" i="55"/>
  <c r="I28" i="55"/>
  <c r="H28" i="55"/>
  <c r="F28" i="55"/>
  <c r="D28" i="55"/>
  <c r="M26" i="55"/>
  <c r="M25" i="55"/>
  <c r="K26" i="55"/>
  <c r="K25" i="55"/>
  <c r="I26" i="55"/>
  <c r="H26" i="55"/>
  <c r="G26" i="55"/>
  <c r="F26" i="55"/>
  <c r="I25" i="55"/>
  <c r="H25" i="55"/>
  <c r="F25" i="55"/>
  <c r="D26" i="55"/>
  <c r="D25" i="55"/>
  <c r="M21" i="55"/>
  <c r="M20" i="55"/>
  <c r="K20" i="55"/>
  <c r="I21" i="55"/>
  <c r="H21" i="55"/>
  <c r="F21" i="55"/>
  <c r="I20" i="55"/>
  <c r="H20" i="55"/>
  <c r="G20" i="55"/>
  <c r="F20" i="55"/>
  <c r="D21" i="55"/>
  <c r="D20" i="55"/>
  <c r="M16" i="55"/>
  <c r="K16" i="55"/>
  <c r="I16" i="55"/>
  <c r="H16" i="55"/>
  <c r="G16" i="55"/>
  <c r="F16" i="55"/>
  <c r="D16" i="55"/>
  <c r="D15" i="55"/>
  <c r="D14" i="55"/>
  <c r="D13" i="55"/>
  <c r="D12" i="55"/>
  <c r="D9" i="55"/>
  <c r="D8" i="55"/>
  <c r="M15" i="55"/>
  <c r="M14" i="55"/>
  <c r="M13" i="55"/>
  <c r="M12" i="55"/>
  <c r="M9" i="55"/>
  <c r="M8" i="55"/>
  <c r="M7" i="55"/>
  <c r="K15" i="55"/>
  <c r="K14" i="55"/>
  <c r="K13" i="55"/>
  <c r="K12" i="55"/>
  <c r="K9" i="55"/>
  <c r="K8" i="55"/>
  <c r="K7" i="55"/>
  <c r="I15" i="55"/>
  <c r="H15" i="55"/>
  <c r="G15" i="55"/>
  <c r="F15" i="55"/>
  <c r="I14" i="55"/>
  <c r="H14" i="55"/>
  <c r="G14" i="55"/>
  <c r="F14" i="55"/>
  <c r="I13" i="55"/>
  <c r="H13" i="55"/>
  <c r="G13" i="55"/>
  <c r="F13" i="55"/>
  <c r="I12" i="55"/>
  <c r="H12" i="55"/>
  <c r="G12" i="55"/>
  <c r="F12" i="55"/>
  <c r="I9" i="55"/>
  <c r="H9" i="55"/>
  <c r="G9" i="55"/>
  <c r="F9" i="55"/>
  <c r="I8" i="55"/>
  <c r="H8" i="55"/>
  <c r="G8" i="55"/>
  <c r="F8" i="55"/>
  <c r="I7" i="55"/>
  <c r="H7" i="55"/>
  <c r="G7" i="55"/>
  <c r="F7" i="55"/>
  <c r="M52" i="55"/>
  <c r="K52" i="55"/>
  <c r="I52" i="55"/>
  <c r="H52" i="55"/>
  <c r="G52" i="55"/>
  <c r="F52" i="55"/>
  <c r="D52" i="55"/>
  <c r="M47" i="55"/>
  <c r="K47" i="55"/>
  <c r="I47" i="55"/>
  <c r="H47" i="55"/>
  <c r="G47" i="55"/>
  <c r="F47" i="55"/>
  <c r="D47" i="55"/>
  <c r="M43" i="55"/>
  <c r="K43" i="55"/>
  <c r="I43" i="55"/>
  <c r="H43" i="55"/>
  <c r="G43" i="55"/>
  <c r="F43" i="55"/>
  <c r="D43" i="55"/>
  <c r="M40" i="55"/>
  <c r="K40" i="55"/>
  <c r="I40" i="55"/>
  <c r="H40" i="55"/>
  <c r="G40" i="55"/>
  <c r="F40" i="55"/>
  <c r="D40" i="55"/>
  <c r="M36" i="55"/>
  <c r="K36" i="55"/>
  <c r="I36" i="55"/>
  <c r="H36" i="55"/>
  <c r="G36" i="55"/>
  <c r="F36" i="55"/>
  <c r="D36" i="55"/>
  <c r="P63" i="41"/>
  <c r="P55" i="41"/>
  <c r="P47" i="41"/>
  <c r="P39" i="41"/>
  <c r="P31" i="41"/>
  <c r="P23" i="41"/>
  <c r="P15" i="41"/>
  <c r="P7" i="41"/>
  <c r="B139" i="18"/>
  <c r="C139" i="18"/>
  <c r="D139" i="18"/>
  <c r="E139" i="18"/>
  <c r="F139" i="18"/>
  <c r="G139" i="18"/>
  <c r="B140" i="18"/>
  <c r="C140" i="18"/>
  <c r="D140" i="18"/>
  <c r="E140" i="18"/>
  <c r="F140" i="18"/>
  <c r="G140" i="18"/>
  <c r="B141" i="18"/>
  <c r="C141" i="18"/>
  <c r="D141" i="18"/>
  <c r="E141" i="18"/>
  <c r="F141" i="18"/>
  <c r="G141" i="18"/>
  <c r="B142" i="18"/>
  <c r="C142" i="18"/>
  <c r="D142" i="18"/>
  <c r="E142" i="18"/>
  <c r="F142" i="18"/>
  <c r="G142" i="18"/>
  <c r="C138" i="18"/>
  <c r="D138" i="18"/>
  <c r="E138" i="18"/>
  <c r="F138" i="18"/>
  <c r="G138" i="18"/>
  <c r="B138" i="18"/>
  <c r="C132" i="18"/>
  <c r="D132" i="18"/>
  <c r="F132" i="18"/>
  <c r="G132" i="18"/>
  <c r="H132" i="18"/>
  <c r="I132" i="18"/>
  <c r="K132" i="18"/>
  <c r="L132" i="18"/>
  <c r="M132" i="18"/>
  <c r="C133" i="18"/>
  <c r="D133" i="18"/>
  <c r="F133" i="18"/>
  <c r="G133" i="18"/>
  <c r="H133" i="18"/>
  <c r="I133" i="18"/>
  <c r="K133" i="18"/>
  <c r="L133" i="18"/>
  <c r="M133" i="18"/>
  <c r="C134" i="18"/>
  <c r="D134" i="18"/>
  <c r="F134" i="18"/>
  <c r="G134" i="18"/>
  <c r="H134" i="18"/>
  <c r="I134" i="18"/>
  <c r="K134" i="18"/>
  <c r="L134" i="18"/>
  <c r="M134" i="18"/>
  <c r="C135" i="18"/>
  <c r="D135" i="18"/>
  <c r="F135" i="18"/>
  <c r="G135" i="18"/>
  <c r="H135" i="18"/>
  <c r="I135" i="18"/>
  <c r="K135" i="18"/>
  <c r="L135" i="18"/>
  <c r="M135" i="18"/>
  <c r="C131" i="18"/>
  <c r="D131" i="18"/>
  <c r="F131" i="18"/>
  <c r="G131" i="18"/>
  <c r="H131" i="18"/>
  <c r="I131" i="18"/>
  <c r="K131" i="18"/>
  <c r="L131" i="18"/>
  <c r="M131" i="18"/>
  <c r="E123" i="18"/>
  <c r="G123" i="18"/>
  <c r="E124" i="18"/>
  <c r="G124" i="18"/>
  <c r="E125" i="18"/>
  <c r="G125" i="18"/>
  <c r="E126" i="18"/>
  <c r="G126" i="18"/>
  <c r="G122" i="18"/>
  <c r="D126" i="18"/>
  <c r="C126" i="18"/>
  <c r="D125" i="18"/>
  <c r="C125" i="18"/>
  <c r="D124" i="18"/>
  <c r="C124" i="18"/>
  <c r="D123" i="18"/>
  <c r="C123" i="18"/>
  <c r="E122" i="18"/>
  <c r="D122" i="18"/>
  <c r="C122" i="18"/>
  <c r="G118" i="18"/>
  <c r="F118" i="18"/>
  <c r="E118" i="18"/>
  <c r="D118" i="18"/>
  <c r="C118" i="18"/>
  <c r="B118" i="18"/>
  <c r="G117" i="18"/>
  <c r="F117" i="18"/>
  <c r="E117" i="18"/>
  <c r="D117" i="18"/>
  <c r="C117" i="18"/>
  <c r="B117" i="18"/>
  <c r="G116" i="18"/>
  <c r="F116" i="18"/>
  <c r="E116" i="18"/>
  <c r="D116" i="18"/>
  <c r="C116" i="18"/>
  <c r="B116" i="18"/>
  <c r="G115" i="18"/>
  <c r="F115" i="18"/>
  <c r="E115" i="18"/>
  <c r="D115" i="18"/>
  <c r="C115" i="18"/>
  <c r="B115" i="18"/>
  <c r="G114" i="18"/>
  <c r="F114" i="18"/>
  <c r="E114" i="18"/>
  <c r="D114" i="18"/>
  <c r="C114" i="18"/>
  <c r="B114" i="18"/>
  <c r="G110" i="18"/>
  <c r="F110" i="18"/>
  <c r="E110" i="18"/>
  <c r="D110" i="18"/>
  <c r="C110" i="18"/>
  <c r="G109" i="18"/>
  <c r="F109" i="18"/>
  <c r="E109" i="18"/>
  <c r="D109" i="18"/>
  <c r="C109" i="18"/>
  <c r="G108" i="18"/>
  <c r="F108" i="18"/>
  <c r="E108" i="18"/>
  <c r="D108" i="18"/>
  <c r="C108" i="18"/>
  <c r="G107" i="18"/>
  <c r="F107" i="18"/>
  <c r="E107" i="18"/>
  <c r="D107" i="18"/>
  <c r="C107" i="18"/>
  <c r="G106" i="18"/>
  <c r="F106" i="18"/>
  <c r="E106" i="18"/>
  <c r="D106" i="18"/>
  <c r="C106" i="18"/>
  <c r="F102" i="18"/>
  <c r="E102" i="18"/>
  <c r="D102" i="18"/>
  <c r="C102" i="18"/>
  <c r="B102" i="18"/>
  <c r="F101" i="18"/>
  <c r="E101" i="18"/>
  <c r="D101" i="18"/>
  <c r="C101" i="18"/>
  <c r="B101" i="18"/>
  <c r="F100" i="18"/>
  <c r="E100" i="18"/>
  <c r="D100" i="18"/>
  <c r="C100" i="18"/>
  <c r="B100" i="18"/>
  <c r="F99" i="18"/>
  <c r="E99" i="18"/>
  <c r="D99" i="18"/>
  <c r="C99" i="18"/>
  <c r="B99" i="18"/>
  <c r="F98" i="18"/>
  <c r="E98" i="18"/>
  <c r="D98" i="18"/>
  <c r="C98" i="18"/>
  <c r="B98" i="18"/>
  <c r="Q5" i="18"/>
  <c r="Q6" i="18"/>
  <c r="Q7" i="18"/>
  <c r="Q8" i="18"/>
  <c r="Q4" i="18"/>
  <c r="P4" i="18"/>
  <c r="P5" i="18"/>
  <c r="P6" i="18"/>
  <c r="P7" i="18"/>
  <c r="P8" i="18"/>
  <c r="M64" i="41"/>
  <c r="L64" i="41"/>
  <c r="M63" i="41"/>
  <c r="L63" i="41"/>
  <c r="M62" i="41"/>
  <c r="L62" i="41"/>
  <c r="M61" i="41"/>
  <c r="L61" i="41"/>
  <c r="M60" i="41"/>
  <c r="L60" i="41"/>
  <c r="I64" i="41"/>
  <c r="H64" i="41"/>
  <c r="G64" i="41"/>
  <c r="F64" i="41"/>
  <c r="I63" i="41"/>
  <c r="H63" i="41"/>
  <c r="G63" i="41"/>
  <c r="F63" i="41"/>
  <c r="I62" i="41"/>
  <c r="H62" i="41"/>
  <c r="G62" i="41"/>
  <c r="F62" i="41"/>
  <c r="I61" i="41"/>
  <c r="H61" i="41"/>
  <c r="G61" i="41"/>
  <c r="F61" i="41"/>
  <c r="I60" i="41"/>
  <c r="H60" i="41"/>
  <c r="G60" i="41"/>
  <c r="F60" i="41"/>
  <c r="D64" i="41"/>
  <c r="D63" i="41"/>
  <c r="D62" i="41"/>
  <c r="D61" i="41"/>
  <c r="M55" i="41"/>
  <c r="M54" i="41"/>
  <c r="M53" i="41"/>
  <c r="M52" i="41"/>
  <c r="L56" i="41"/>
  <c r="L55" i="41"/>
  <c r="L54" i="41"/>
  <c r="L53" i="41"/>
  <c r="L52" i="41"/>
  <c r="K55" i="41"/>
  <c r="K54" i="41"/>
  <c r="K53" i="41"/>
  <c r="K52" i="41"/>
  <c r="I55" i="41"/>
  <c r="I54" i="41"/>
  <c r="I53" i="41"/>
  <c r="I52" i="41"/>
  <c r="H56" i="41"/>
  <c r="G56" i="41"/>
  <c r="F56" i="41"/>
  <c r="H55" i="41"/>
  <c r="G55" i="41"/>
  <c r="F55" i="41"/>
  <c r="H54" i="41"/>
  <c r="G54" i="41"/>
  <c r="F54" i="41"/>
  <c r="H53" i="41"/>
  <c r="G53" i="41"/>
  <c r="F53" i="41"/>
  <c r="H52" i="41"/>
  <c r="G52" i="41"/>
  <c r="F52" i="41"/>
  <c r="D56" i="41"/>
  <c r="D55" i="41"/>
  <c r="D54" i="41"/>
  <c r="D53" i="41"/>
  <c r="D52" i="41"/>
  <c r="C56" i="41"/>
  <c r="C55" i="41"/>
  <c r="C54" i="41"/>
  <c r="C53" i="41"/>
  <c r="M47" i="41"/>
  <c r="L47" i="41"/>
  <c r="M46" i="41"/>
  <c r="L46" i="41"/>
  <c r="M45" i="41"/>
  <c r="L45" i="41"/>
  <c r="M44" i="41"/>
  <c r="L44" i="41"/>
  <c r="K48" i="41"/>
  <c r="K47" i="41"/>
  <c r="K46" i="41"/>
  <c r="K45" i="41"/>
  <c r="K44" i="41"/>
  <c r="G48" i="41"/>
  <c r="F48" i="41"/>
  <c r="G47" i="41"/>
  <c r="F47" i="41"/>
  <c r="G46" i="41"/>
  <c r="F46" i="41"/>
  <c r="G45" i="41"/>
  <c r="F45" i="41"/>
  <c r="G44" i="41"/>
  <c r="F44" i="41"/>
  <c r="D48" i="41"/>
  <c r="D47" i="41"/>
  <c r="D46" i="41"/>
  <c r="D45" i="41"/>
  <c r="D44" i="41"/>
  <c r="C48" i="41"/>
  <c r="C47" i="41"/>
  <c r="C46" i="41"/>
  <c r="C45" i="41"/>
  <c r="M40" i="41"/>
  <c r="L40" i="41"/>
  <c r="K40" i="41"/>
  <c r="M39" i="41"/>
  <c r="L39" i="41"/>
  <c r="K39" i="41"/>
  <c r="M38" i="41"/>
  <c r="L38" i="41"/>
  <c r="K38" i="41"/>
  <c r="M37" i="41"/>
  <c r="L37" i="41"/>
  <c r="K37" i="41"/>
  <c r="M36" i="41"/>
  <c r="L36" i="41"/>
  <c r="K36" i="41"/>
  <c r="I40" i="41"/>
  <c r="H40" i="41"/>
  <c r="G40" i="41"/>
  <c r="F40" i="41"/>
  <c r="I39" i="41"/>
  <c r="H39" i="41"/>
  <c r="G39" i="41"/>
  <c r="F39" i="41"/>
  <c r="I38" i="41"/>
  <c r="H38" i="41"/>
  <c r="G38" i="41"/>
  <c r="F38" i="41"/>
  <c r="I37" i="41"/>
  <c r="H37" i="41"/>
  <c r="G37" i="41"/>
  <c r="F37" i="41"/>
  <c r="I36" i="41"/>
  <c r="H36" i="41"/>
  <c r="G36" i="41"/>
  <c r="F36" i="41"/>
  <c r="D40" i="41"/>
  <c r="D39" i="41"/>
  <c r="D38" i="41"/>
  <c r="D37" i="41"/>
  <c r="D36" i="41"/>
  <c r="C40" i="41"/>
  <c r="C39" i="41"/>
  <c r="C38" i="41"/>
  <c r="C37" i="41"/>
  <c r="M32" i="41"/>
  <c r="L32" i="41"/>
  <c r="K32" i="41"/>
  <c r="M31" i="41"/>
  <c r="L31" i="41"/>
  <c r="K31" i="41"/>
  <c r="M30" i="41"/>
  <c r="L30" i="41"/>
  <c r="K30" i="41"/>
  <c r="M29" i="41"/>
  <c r="L29" i="41"/>
  <c r="K29" i="41"/>
  <c r="M28" i="41"/>
  <c r="L28" i="41"/>
  <c r="K28" i="41"/>
  <c r="F32" i="41"/>
  <c r="H32" i="41"/>
  <c r="I31" i="41"/>
  <c r="H31" i="41"/>
  <c r="G31" i="41"/>
  <c r="F31" i="41"/>
  <c r="I30" i="41"/>
  <c r="H30" i="41"/>
  <c r="G30" i="41"/>
  <c r="F30" i="41"/>
  <c r="I29" i="41"/>
  <c r="H29" i="41"/>
  <c r="G29" i="41"/>
  <c r="F29" i="41"/>
  <c r="I28" i="41"/>
  <c r="H28" i="41"/>
  <c r="G28" i="41"/>
  <c r="F28" i="41"/>
  <c r="D28" i="41"/>
  <c r="D32" i="41"/>
  <c r="C32" i="41"/>
  <c r="D31" i="41"/>
  <c r="C31" i="41"/>
  <c r="D30" i="41"/>
  <c r="C30" i="41"/>
  <c r="D29" i="41"/>
  <c r="C29" i="41"/>
  <c r="M24" i="41"/>
  <c r="L24" i="41"/>
  <c r="M23" i="41"/>
  <c r="L23" i="41"/>
  <c r="M22" i="41"/>
  <c r="L22" i="41"/>
  <c r="M21" i="41"/>
  <c r="L21" i="41"/>
  <c r="M20" i="41"/>
  <c r="L20" i="41"/>
  <c r="I24" i="41"/>
  <c r="H24" i="41"/>
  <c r="G24" i="41"/>
  <c r="F24" i="41"/>
  <c r="I23" i="41"/>
  <c r="H23" i="41"/>
  <c r="G23" i="41"/>
  <c r="F23" i="41"/>
  <c r="I22" i="41"/>
  <c r="H22" i="41"/>
  <c r="G22" i="41"/>
  <c r="F22" i="41"/>
  <c r="I21" i="41"/>
  <c r="H21" i="41"/>
  <c r="G21" i="41"/>
  <c r="F21" i="41"/>
  <c r="I20" i="41"/>
  <c r="H20" i="41"/>
  <c r="G20" i="41"/>
  <c r="F20" i="41"/>
  <c r="D24" i="41"/>
  <c r="D23" i="41"/>
  <c r="D22" i="41"/>
  <c r="D21" i="41"/>
  <c r="M16" i="41"/>
  <c r="L16" i="41"/>
  <c r="M15" i="41"/>
  <c r="L15" i="41"/>
  <c r="M14" i="41"/>
  <c r="L14" i="41"/>
  <c r="M13" i="41"/>
  <c r="L13" i="41"/>
  <c r="M12" i="41"/>
  <c r="L12" i="41"/>
  <c r="I16" i="41"/>
  <c r="H16" i="41"/>
  <c r="G16" i="41"/>
  <c r="I15" i="41"/>
  <c r="H15" i="41"/>
  <c r="G15" i="41"/>
  <c r="I14" i="41"/>
  <c r="H14" i="41"/>
  <c r="G14" i="41"/>
  <c r="I13" i="41"/>
  <c r="H13" i="41"/>
  <c r="G13" i="41"/>
  <c r="I12" i="41"/>
  <c r="H12" i="41"/>
  <c r="G12" i="41"/>
  <c r="D16" i="41"/>
  <c r="C16" i="41"/>
  <c r="D15" i="41"/>
  <c r="C15" i="41"/>
  <c r="D14" i="41"/>
  <c r="C14" i="41"/>
  <c r="D13" i="41"/>
  <c r="C13" i="41"/>
  <c r="D12" i="41"/>
  <c r="M8" i="41"/>
  <c r="M7" i="41"/>
  <c r="M6" i="41"/>
  <c r="M5" i="41"/>
  <c r="M4" i="41"/>
  <c r="K8" i="41"/>
  <c r="K7" i="41"/>
  <c r="K6" i="41"/>
  <c r="K5" i="41"/>
  <c r="K4" i="41"/>
  <c r="I8" i="41"/>
  <c r="H8" i="41"/>
  <c r="G8" i="41"/>
  <c r="F8" i="41"/>
  <c r="I7" i="41"/>
  <c r="H7" i="41"/>
  <c r="G7" i="41"/>
  <c r="F7" i="41"/>
  <c r="I6" i="41"/>
  <c r="H6" i="41"/>
  <c r="G6" i="41"/>
  <c r="F6" i="41"/>
  <c r="I5" i="41"/>
  <c r="H5" i="41"/>
  <c r="G5" i="41"/>
  <c r="F5" i="41"/>
  <c r="I4" i="41"/>
  <c r="H4" i="41"/>
  <c r="G4" i="41"/>
  <c r="F4" i="41"/>
  <c r="D8" i="41"/>
  <c r="D7" i="41"/>
  <c r="D6" i="41"/>
  <c r="D5" i="41"/>
  <c r="D60" i="41"/>
  <c r="C28" i="41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F24" i="18"/>
  <c r="G24" i="18"/>
  <c r="H24" i="18"/>
  <c r="I24" i="18"/>
  <c r="L24" i="18"/>
  <c r="M24" i="18"/>
  <c r="D21" i="18"/>
  <c r="D22" i="18"/>
  <c r="D23" i="18"/>
  <c r="D24" i="18"/>
  <c r="M13" i="18"/>
  <c r="M14" i="18"/>
  <c r="M15" i="18"/>
  <c r="M16" i="18"/>
  <c r="L13" i="18"/>
  <c r="L14" i="18"/>
  <c r="L15" i="18"/>
  <c r="L16" i="18"/>
  <c r="M5" i="18"/>
  <c r="M88" i="18" s="1"/>
  <c r="M6" i="18"/>
  <c r="M7" i="18"/>
  <c r="M8" i="18"/>
  <c r="K5" i="18"/>
  <c r="K6" i="18"/>
  <c r="K7" i="18"/>
  <c r="K8" i="18"/>
  <c r="M55" i="18"/>
  <c r="H55" i="18"/>
  <c r="I55" i="18"/>
  <c r="D55" i="18"/>
  <c r="D39" i="18"/>
  <c r="N37" i="14"/>
  <c r="D64" i="18"/>
  <c r="N32" i="14"/>
  <c r="D31" i="18"/>
  <c r="N31" i="14"/>
  <c r="K30" i="18"/>
  <c r="N29" i="14"/>
  <c r="L29" i="18"/>
  <c r="I29" i="18"/>
  <c r="D61" i="18"/>
  <c r="N23" i="14"/>
  <c r="N22" i="14"/>
  <c r="N21" i="14"/>
  <c r="N24" i="14"/>
  <c r="M52" i="34"/>
  <c r="L52" i="34"/>
  <c r="I52" i="34"/>
  <c r="H52" i="34"/>
  <c r="G52" i="34"/>
  <c r="F52" i="34"/>
  <c r="D52" i="34"/>
  <c r="M40" i="34"/>
  <c r="L40" i="34"/>
  <c r="I40" i="34"/>
  <c r="H40" i="34"/>
  <c r="G40" i="34"/>
  <c r="F40" i="34"/>
  <c r="D40" i="34"/>
  <c r="M47" i="34"/>
  <c r="L47" i="34"/>
  <c r="I47" i="34"/>
  <c r="H47" i="34"/>
  <c r="G47" i="34"/>
  <c r="F47" i="34"/>
  <c r="D47" i="34"/>
  <c r="M43" i="34"/>
  <c r="L43" i="34"/>
  <c r="I43" i="34"/>
  <c r="H43" i="34"/>
  <c r="G43" i="34"/>
  <c r="F43" i="34"/>
  <c r="D43" i="34"/>
  <c r="M36" i="34"/>
  <c r="L36" i="34"/>
  <c r="I36" i="34"/>
  <c r="H36" i="34"/>
  <c r="G36" i="34"/>
  <c r="F34" i="23"/>
  <c r="G34" i="23"/>
  <c r="H34" i="23"/>
  <c r="I34" i="23"/>
  <c r="L34" i="23"/>
  <c r="M34" i="23"/>
  <c r="F36" i="34"/>
  <c r="D36" i="34"/>
  <c r="D34" i="23"/>
  <c r="C32" i="54"/>
  <c r="D32" i="54"/>
  <c r="E32" i="54"/>
  <c r="F32" i="54"/>
  <c r="G32" i="54"/>
  <c r="B32" i="54"/>
  <c r="C27" i="54"/>
  <c r="D27" i="54"/>
  <c r="E27" i="54"/>
  <c r="F27" i="54"/>
  <c r="G27" i="54"/>
  <c r="B27" i="54"/>
  <c r="C23" i="54"/>
  <c r="D23" i="54"/>
  <c r="E23" i="54"/>
  <c r="F23" i="54"/>
  <c r="G23" i="54"/>
  <c r="B23" i="54"/>
  <c r="C19" i="54"/>
  <c r="D19" i="54"/>
  <c r="E19" i="54"/>
  <c r="F19" i="54"/>
  <c r="G19" i="54"/>
  <c r="B19" i="54"/>
  <c r="C6" i="54"/>
  <c r="D6" i="54"/>
  <c r="E6" i="54"/>
  <c r="F6" i="54"/>
  <c r="G6" i="54"/>
  <c r="B6" i="54"/>
  <c r="C32" i="52"/>
  <c r="D32" i="52"/>
  <c r="E32" i="52"/>
  <c r="F32" i="52"/>
  <c r="B32" i="52"/>
  <c r="C27" i="52"/>
  <c r="D27" i="52"/>
  <c r="E27" i="52"/>
  <c r="F27" i="52"/>
  <c r="B27" i="52"/>
  <c r="F23" i="52"/>
  <c r="E23" i="52"/>
  <c r="D23" i="52"/>
  <c r="C23" i="52"/>
  <c r="B23" i="52"/>
  <c r="F19" i="52"/>
  <c r="E19" i="52"/>
  <c r="D19" i="52"/>
  <c r="C19" i="52"/>
  <c r="B19" i="52"/>
  <c r="C6" i="52"/>
  <c r="D6" i="52"/>
  <c r="E6" i="52"/>
  <c r="F6" i="52"/>
  <c r="G6" i="52"/>
  <c r="B6" i="52"/>
  <c r="C32" i="50"/>
  <c r="D32" i="50"/>
  <c r="E32" i="50"/>
  <c r="F32" i="50"/>
  <c r="G32" i="50"/>
  <c r="B32" i="50"/>
  <c r="C27" i="50"/>
  <c r="D27" i="50"/>
  <c r="E27" i="50"/>
  <c r="F27" i="50"/>
  <c r="G27" i="50"/>
  <c r="B27" i="50"/>
  <c r="G23" i="50"/>
  <c r="F23" i="50"/>
  <c r="E23" i="50"/>
  <c r="D23" i="50"/>
  <c r="C23" i="50"/>
  <c r="B23" i="50"/>
  <c r="G19" i="50"/>
  <c r="F19" i="50"/>
  <c r="E19" i="50"/>
  <c r="D19" i="50"/>
  <c r="C19" i="50"/>
  <c r="B19" i="50"/>
  <c r="C6" i="50"/>
  <c r="D6" i="50"/>
  <c r="E6" i="50"/>
  <c r="F6" i="50"/>
  <c r="G6" i="50"/>
  <c r="B6" i="50"/>
  <c r="C32" i="48"/>
  <c r="D32" i="48"/>
  <c r="E32" i="48"/>
  <c r="B32" i="48"/>
  <c r="C27" i="48"/>
  <c r="D27" i="48"/>
  <c r="E27" i="48"/>
  <c r="B27" i="48"/>
  <c r="E23" i="48"/>
  <c r="D23" i="48"/>
  <c r="C23" i="48"/>
  <c r="B23" i="48"/>
  <c r="C19" i="48"/>
  <c r="D19" i="48"/>
  <c r="E19" i="48"/>
  <c r="B19" i="48"/>
  <c r="C6" i="48"/>
  <c r="D6" i="48"/>
  <c r="E6" i="48"/>
  <c r="B6" i="48"/>
  <c r="M32" i="34"/>
  <c r="L32" i="34"/>
  <c r="I32" i="34"/>
  <c r="H32" i="34"/>
  <c r="G32" i="34"/>
  <c r="F32" i="34"/>
  <c r="D32" i="34"/>
  <c r="M27" i="34"/>
  <c r="L27" i="34"/>
  <c r="I27" i="34"/>
  <c r="H27" i="34"/>
  <c r="G27" i="34"/>
  <c r="F27" i="34"/>
  <c r="D27" i="34"/>
  <c r="M23" i="34"/>
  <c r="L23" i="34"/>
  <c r="I23" i="34"/>
  <c r="H23" i="34"/>
  <c r="G23" i="34"/>
  <c r="F23" i="34"/>
  <c r="D23" i="34"/>
  <c r="M19" i="34"/>
  <c r="L19" i="34"/>
  <c r="I19" i="34"/>
  <c r="H19" i="34"/>
  <c r="G19" i="34"/>
  <c r="F19" i="34"/>
  <c r="D19" i="34"/>
  <c r="M32" i="32"/>
  <c r="L32" i="32"/>
  <c r="K32" i="32"/>
  <c r="I32" i="32"/>
  <c r="H32" i="32"/>
  <c r="G32" i="32"/>
  <c r="F32" i="32"/>
  <c r="D32" i="32"/>
  <c r="C32" i="32"/>
  <c r="M27" i="32"/>
  <c r="L27" i="32"/>
  <c r="K27" i="32"/>
  <c r="I27" i="32"/>
  <c r="H27" i="32"/>
  <c r="G27" i="32"/>
  <c r="F27" i="32"/>
  <c r="D27" i="32"/>
  <c r="C27" i="32"/>
  <c r="M23" i="32"/>
  <c r="L23" i="32"/>
  <c r="K23" i="32"/>
  <c r="I23" i="32"/>
  <c r="H23" i="32"/>
  <c r="G23" i="32"/>
  <c r="F23" i="32"/>
  <c r="D23" i="32"/>
  <c r="C23" i="32"/>
  <c r="M19" i="32"/>
  <c r="L19" i="32"/>
  <c r="K19" i="32"/>
  <c r="I19" i="32"/>
  <c r="H19" i="32"/>
  <c r="G19" i="32"/>
  <c r="F19" i="32"/>
  <c r="D19" i="32"/>
  <c r="C19" i="32"/>
  <c r="M32" i="30"/>
  <c r="L32" i="30"/>
  <c r="K32" i="30"/>
  <c r="G32" i="30"/>
  <c r="F32" i="30"/>
  <c r="D32" i="30"/>
  <c r="C32" i="30"/>
  <c r="M27" i="30"/>
  <c r="L27" i="30"/>
  <c r="K27" i="30"/>
  <c r="G27" i="30"/>
  <c r="F27" i="30"/>
  <c r="D27" i="30"/>
  <c r="C27" i="30"/>
  <c r="M23" i="30"/>
  <c r="L23" i="30"/>
  <c r="K23" i="30"/>
  <c r="G23" i="30"/>
  <c r="F23" i="30"/>
  <c r="D23" i="30"/>
  <c r="C23" i="30"/>
  <c r="M19" i="30"/>
  <c r="L19" i="30"/>
  <c r="K19" i="30"/>
  <c r="G19" i="30"/>
  <c r="F19" i="30"/>
  <c r="D19" i="30"/>
  <c r="C19" i="30"/>
  <c r="M32" i="28"/>
  <c r="L32" i="28"/>
  <c r="K32" i="28"/>
  <c r="I32" i="28"/>
  <c r="H32" i="28"/>
  <c r="G32" i="28"/>
  <c r="F32" i="28"/>
  <c r="D32" i="28"/>
  <c r="C32" i="28"/>
  <c r="M27" i="28"/>
  <c r="L27" i="28"/>
  <c r="K27" i="28"/>
  <c r="I27" i="28"/>
  <c r="H27" i="28"/>
  <c r="G27" i="28"/>
  <c r="F27" i="28"/>
  <c r="D27" i="28"/>
  <c r="C27" i="28"/>
  <c r="M19" i="28"/>
  <c r="L19" i="28"/>
  <c r="K19" i="28"/>
  <c r="I19" i="28"/>
  <c r="H19" i="28"/>
  <c r="G19" i="28"/>
  <c r="F19" i="28"/>
  <c r="D19" i="28"/>
  <c r="C19" i="28"/>
  <c r="M23" i="28"/>
  <c r="L23" i="28"/>
  <c r="K23" i="28"/>
  <c r="I23" i="28"/>
  <c r="H23" i="28"/>
  <c r="G23" i="28"/>
  <c r="F23" i="28"/>
  <c r="D23" i="28"/>
  <c r="C23" i="28"/>
  <c r="M32" i="26"/>
  <c r="L32" i="26"/>
  <c r="K32" i="26"/>
  <c r="I32" i="26"/>
  <c r="H32" i="26"/>
  <c r="G32" i="26"/>
  <c r="F32" i="26"/>
  <c r="D32" i="26"/>
  <c r="C32" i="26"/>
  <c r="M27" i="26"/>
  <c r="L27" i="26"/>
  <c r="K27" i="26"/>
  <c r="I27" i="26"/>
  <c r="H27" i="26"/>
  <c r="G27" i="26"/>
  <c r="F27" i="26"/>
  <c r="D27" i="26"/>
  <c r="C27" i="26"/>
  <c r="M23" i="26"/>
  <c r="L23" i="26"/>
  <c r="K23" i="26"/>
  <c r="I23" i="26"/>
  <c r="H23" i="26"/>
  <c r="G23" i="26"/>
  <c r="F23" i="26"/>
  <c r="D23" i="26"/>
  <c r="C23" i="26"/>
  <c r="M19" i="26"/>
  <c r="L19" i="26"/>
  <c r="K19" i="26"/>
  <c r="I19" i="26"/>
  <c r="H19" i="26"/>
  <c r="G19" i="26"/>
  <c r="F19" i="26"/>
  <c r="D19" i="26"/>
  <c r="C19" i="26"/>
  <c r="M32" i="24"/>
  <c r="L32" i="24"/>
  <c r="I32" i="24"/>
  <c r="H32" i="24"/>
  <c r="G32" i="24"/>
  <c r="F32" i="24"/>
  <c r="D32" i="24"/>
  <c r="M27" i="24"/>
  <c r="L27" i="24"/>
  <c r="I27" i="24"/>
  <c r="H27" i="24"/>
  <c r="G27" i="24"/>
  <c r="F27" i="24"/>
  <c r="D27" i="24"/>
  <c r="M23" i="24"/>
  <c r="L23" i="24"/>
  <c r="I23" i="24"/>
  <c r="H23" i="24"/>
  <c r="G23" i="24"/>
  <c r="F23" i="24"/>
  <c r="D23" i="24"/>
  <c r="M19" i="24"/>
  <c r="L19" i="24"/>
  <c r="I19" i="24"/>
  <c r="H19" i="24"/>
  <c r="G19" i="24"/>
  <c r="F19" i="24"/>
  <c r="D19" i="24"/>
  <c r="L32" i="22"/>
  <c r="M32" i="22"/>
  <c r="I32" i="22"/>
  <c r="H32" i="22"/>
  <c r="G32" i="22"/>
  <c r="D32" i="22"/>
  <c r="C32" i="22"/>
  <c r="M27" i="22"/>
  <c r="L27" i="22"/>
  <c r="I27" i="22"/>
  <c r="H27" i="22"/>
  <c r="G27" i="22"/>
  <c r="D27" i="22"/>
  <c r="C27" i="22"/>
  <c r="M23" i="22"/>
  <c r="L23" i="22"/>
  <c r="I23" i="22"/>
  <c r="H23" i="22"/>
  <c r="G23" i="22"/>
  <c r="D23" i="22"/>
  <c r="C23" i="22"/>
  <c r="G64" i="53"/>
  <c r="F64" i="53"/>
  <c r="E64" i="53"/>
  <c r="D64" i="53"/>
  <c r="C64" i="53"/>
  <c r="G59" i="53"/>
  <c r="F59" i="53"/>
  <c r="E59" i="53"/>
  <c r="D59" i="53"/>
  <c r="C59" i="53"/>
  <c r="G53" i="53"/>
  <c r="F53" i="53"/>
  <c r="E53" i="53"/>
  <c r="D53" i="53"/>
  <c r="C53" i="53"/>
  <c r="G48" i="53"/>
  <c r="F48" i="53"/>
  <c r="E48" i="53"/>
  <c r="D48" i="53"/>
  <c r="C48" i="53"/>
  <c r="G44" i="53"/>
  <c r="F44" i="53"/>
  <c r="E44" i="53"/>
  <c r="D44" i="53"/>
  <c r="C44" i="53"/>
  <c r="G35" i="53"/>
  <c r="F35" i="53"/>
  <c r="E35" i="53"/>
  <c r="D35" i="53"/>
  <c r="C35" i="53"/>
  <c r="G29" i="53"/>
  <c r="F29" i="53"/>
  <c r="E29" i="53"/>
  <c r="D29" i="53"/>
  <c r="C29" i="53"/>
  <c r="G24" i="53"/>
  <c r="F24" i="53"/>
  <c r="E24" i="53"/>
  <c r="D24" i="53"/>
  <c r="C24" i="53"/>
  <c r="G18" i="53"/>
  <c r="F18" i="53"/>
  <c r="E18" i="53"/>
  <c r="D18" i="53"/>
  <c r="C18" i="53"/>
  <c r="F63" i="51"/>
  <c r="E63" i="51"/>
  <c r="D63" i="51"/>
  <c r="C63" i="51"/>
  <c r="B63" i="51"/>
  <c r="F58" i="51"/>
  <c r="E58" i="51"/>
  <c r="D58" i="51"/>
  <c r="C58" i="51"/>
  <c r="B58" i="51"/>
  <c r="F52" i="51"/>
  <c r="E52" i="51"/>
  <c r="D52" i="51"/>
  <c r="C52" i="51"/>
  <c r="B52" i="51"/>
  <c r="F47" i="51"/>
  <c r="E47" i="51"/>
  <c r="D47" i="51"/>
  <c r="C47" i="51"/>
  <c r="B47" i="51"/>
  <c r="F43" i="51"/>
  <c r="E43" i="51"/>
  <c r="D43" i="51"/>
  <c r="C43" i="51"/>
  <c r="B43" i="51"/>
  <c r="F37" i="51"/>
  <c r="E37" i="51"/>
  <c r="D37" i="51"/>
  <c r="C37" i="51"/>
  <c r="B37" i="51"/>
  <c r="F34" i="51"/>
  <c r="E34" i="51"/>
  <c r="D34" i="51"/>
  <c r="C34" i="51"/>
  <c r="B34" i="51"/>
  <c r="F28" i="51"/>
  <c r="E28" i="51"/>
  <c r="D28" i="51"/>
  <c r="C28" i="51"/>
  <c r="B28" i="51"/>
  <c r="F23" i="51"/>
  <c r="E23" i="51"/>
  <c r="D23" i="51"/>
  <c r="C23" i="51"/>
  <c r="B23" i="51"/>
  <c r="F17" i="51"/>
  <c r="E17" i="51"/>
  <c r="D17" i="51"/>
  <c r="C17" i="51"/>
  <c r="B17" i="51"/>
  <c r="G63" i="49"/>
  <c r="F63" i="49"/>
  <c r="E63" i="49"/>
  <c r="D63" i="49"/>
  <c r="C63" i="49"/>
  <c r="B63" i="49"/>
  <c r="G58" i="49"/>
  <c r="F58" i="49"/>
  <c r="E58" i="49"/>
  <c r="D58" i="49"/>
  <c r="C58" i="49"/>
  <c r="B58" i="49"/>
  <c r="G52" i="49"/>
  <c r="F52" i="49"/>
  <c r="E52" i="49"/>
  <c r="D52" i="49"/>
  <c r="C52" i="49"/>
  <c r="B52" i="49"/>
  <c r="G47" i="49"/>
  <c r="F47" i="49"/>
  <c r="E47" i="49"/>
  <c r="D47" i="49"/>
  <c r="C47" i="49"/>
  <c r="B47" i="49"/>
  <c r="G43" i="49"/>
  <c r="F43" i="49"/>
  <c r="E43" i="49"/>
  <c r="D43" i="49"/>
  <c r="C43" i="49"/>
  <c r="B43" i="49"/>
  <c r="G34" i="49"/>
  <c r="F34" i="49"/>
  <c r="E34" i="49"/>
  <c r="D34" i="49"/>
  <c r="C34" i="49"/>
  <c r="B34" i="49"/>
  <c r="F28" i="49"/>
  <c r="E28" i="49"/>
  <c r="D28" i="49"/>
  <c r="C28" i="49"/>
  <c r="G28" i="49"/>
  <c r="B28" i="49"/>
  <c r="G23" i="49"/>
  <c r="F23" i="49"/>
  <c r="E23" i="49"/>
  <c r="D23" i="49"/>
  <c r="C23" i="49"/>
  <c r="B23" i="49"/>
  <c r="G17" i="49"/>
  <c r="F17" i="49"/>
  <c r="E17" i="49"/>
  <c r="D17" i="49"/>
  <c r="C17" i="49"/>
  <c r="B17" i="49"/>
  <c r="E52" i="47"/>
  <c r="D52" i="47"/>
  <c r="C52" i="47"/>
  <c r="B52" i="47"/>
  <c r="E47" i="47"/>
  <c r="D47" i="47"/>
  <c r="C47" i="47"/>
  <c r="B47" i="47"/>
  <c r="E43" i="47"/>
  <c r="D43" i="47"/>
  <c r="C43" i="47"/>
  <c r="B43" i="47"/>
  <c r="E58" i="47"/>
  <c r="D58" i="47"/>
  <c r="C58" i="47"/>
  <c r="B58" i="47"/>
  <c r="E63" i="47"/>
  <c r="D63" i="47"/>
  <c r="C63" i="47"/>
  <c r="B63" i="47"/>
  <c r="E34" i="47"/>
  <c r="D34" i="47"/>
  <c r="C34" i="47"/>
  <c r="B34" i="47"/>
  <c r="E28" i="47"/>
  <c r="D28" i="47"/>
  <c r="C28" i="47"/>
  <c r="B28" i="47"/>
  <c r="E23" i="47"/>
  <c r="D23" i="47"/>
  <c r="C23" i="47"/>
  <c r="B23" i="47"/>
  <c r="E17" i="47"/>
  <c r="D17" i="47"/>
  <c r="C17" i="47"/>
  <c r="B17" i="47"/>
  <c r="M63" i="33"/>
  <c r="L63" i="33"/>
  <c r="I63" i="33"/>
  <c r="H63" i="33"/>
  <c r="G63" i="33"/>
  <c r="F63" i="33"/>
  <c r="D63" i="33"/>
  <c r="M58" i="33"/>
  <c r="L58" i="33"/>
  <c r="I58" i="33"/>
  <c r="H58" i="33"/>
  <c r="G58" i="33"/>
  <c r="F58" i="33"/>
  <c r="D58" i="33"/>
  <c r="M52" i="33"/>
  <c r="L52" i="33"/>
  <c r="I52" i="33"/>
  <c r="H52" i="33"/>
  <c r="G52" i="33"/>
  <c r="F52" i="33"/>
  <c r="D52" i="33"/>
  <c r="M47" i="33"/>
  <c r="L47" i="33"/>
  <c r="F47" i="33"/>
  <c r="G47" i="33"/>
  <c r="H47" i="33"/>
  <c r="I47" i="33"/>
  <c r="D47" i="33"/>
  <c r="M43" i="33"/>
  <c r="L43" i="33"/>
  <c r="I43" i="33"/>
  <c r="H43" i="33"/>
  <c r="G43" i="33"/>
  <c r="F43" i="33"/>
  <c r="D43" i="33"/>
  <c r="L37" i="33"/>
  <c r="M37" i="33"/>
  <c r="I37" i="33"/>
  <c r="H37" i="33"/>
  <c r="G37" i="33"/>
  <c r="F37" i="33"/>
  <c r="D37" i="33"/>
  <c r="M34" i="33"/>
  <c r="L34" i="33"/>
  <c r="I34" i="33"/>
  <c r="H34" i="33"/>
  <c r="G34" i="33"/>
  <c r="F34" i="33"/>
  <c r="D34" i="33"/>
  <c r="M28" i="33"/>
  <c r="L28" i="33"/>
  <c r="I28" i="33"/>
  <c r="H28" i="33"/>
  <c r="G28" i="33"/>
  <c r="F28" i="33"/>
  <c r="D28" i="33"/>
  <c r="M23" i="33"/>
  <c r="L23" i="33"/>
  <c r="I23" i="33"/>
  <c r="H23" i="33"/>
  <c r="G23" i="33"/>
  <c r="F23" i="33"/>
  <c r="D23" i="33"/>
  <c r="M52" i="31"/>
  <c r="L52" i="31"/>
  <c r="K52" i="31"/>
  <c r="I52" i="31"/>
  <c r="H52" i="31"/>
  <c r="G52" i="31"/>
  <c r="F52" i="31"/>
  <c r="D52" i="31"/>
  <c r="C52" i="31"/>
  <c r="M63" i="31"/>
  <c r="L63" i="31"/>
  <c r="K63" i="31"/>
  <c r="I63" i="31"/>
  <c r="H63" i="31"/>
  <c r="G63" i="31"/>
  <c r="F63" i="31"/>
  <c r="D63" i="31"/>
  <c r="C63" i="31"/>
  <c r="L58" i="31"/>
  <c r="K58" i="31"/>
  <c r="H58" i="31"/>
  <c r="G58" i="31"/>
  <c r="F58" i="31"/>
  <c r="D58" i="31"/>
  <c r="C58" i="31"/>
  <c r="M47" i="31"/>
  <c r="L47" i="31"/>
  <c r="K47" i="31"/>
  <c r="I47" i="31"/>
  <c r="H47" i="31"/>
  <c r="G47" i="31"/>
  <c r="F47" i="31"/>
  <c r="D47" i="31"/>
  <c r="C47" i="31"/>
  <c r="M43" i="31"/>
  <c r="L43" i="31"/>
  <c r="K43" i="31"/>
  <c r="I43" i="31"/>
  <c r="H43" i="31"/>
  <c r="G43" i="31"/>
  <c r="F43" i="31"/>
  <c r="D43" i="31"/>
  <c r="C43" i="31"/>
  <c r="L37" i="31"/>
  <c r="H37" i="31"/>
  <c r="G37" i="31"/>
  <c r="F37" i="31"/>
  <c r="D37" i="31"/>
  <c r="C37" i="31"/>
  <c r="M34" i="31"/>
  <c r="L34" i="31"/>
  <c r="K34" i="31"/>
  <c r="I34" i="31"/>
  <c r="H34" i="31"/>
  <c r="G34" i="31"/>
  <c r="F34" i="31"/>
  <c r="D34" i="31"/>
  <c r="C34" i="31"/>
  <c r="M28" i="31"/>
  <c r="L28" i="31"/>
  <c r="K28" i="31"/>
  <c r="I28" i="31"/>
  <c r="H28" i="31"/>
  <c r="G28" i="31"/>
  <c r="F28" i="31"/>
  <c r="D28" i="31"/>
  <c r="C28" i="31"/>
  <c r="M23" i="31"/>
  <c r="L23" i="31"/>
  <c r="K23" i="31"/>
  <c r="I23" i="31"/>
  <c r="H23" i="31"/>
  <c r="G23" i="31"/>
  <c r="F23" i="31"/>
  <c r="D23" i="31"/>
  <c r="C23" i="31"/>
  <c r="L63" i="29"/>
  <c r="K63" i="29"/>
  <c r="G63" i="29"/>
  <c r="F63" i="29"/>
  <c r="D63" i="29"/>
  <c r="C63" i="29"/>
  <c r="M58" i="29"/>
  <c r="L58" i="29"/>
  <c r="K58" i="29"/>
  <c r="G58" i="29"/>
  <c r="F58" i="29"/>
  <c r="D58" i="29"/>
  <c r="C58" i="29"/>
  <c r="M52" i="29"/>
  <c r="L52" i="29"/>
  <c r="K52" i="29"/>
  <c r="G52" i="29"/>
  <c r="F52" i="29"/>
  <c r="D52" i="29"/>
  <c r="C52" i="29"/>
  <c r="M47" i="29"/>
  <c r="L47" i="29"/>
  <c r="K47" i="29"/>
  <c r="G47" i="29"/>
  <c r="F47" i="29"/>
  <c r="D47" i="29"/>
  <c r="M43" i="29"/>
  <c r="L43" i="29"/>
  <c r="K43" i="29"/>
  <c r="G43" i="29"/>
  <c r="F43" i="29"/>
  <c r="D43" i="29"/>
  <c r="C43" i="29"/>
  <c r="M37" i="29"/>
  <c r="L37" i="29"/>
  <c r="K37" i="29"/>
  <c r="G37" i="29"/>
  <c r="F37" i="29"/>
  <c r="D37" i="29"/>
  <c r="C37" i="29"/>
  <c r="M34" i="29"/>
  <c r="L34" i="29"/>
  <c r="K34" i="29"/>
  <c r="G34" i="29"/>
  <c r="F34" i="29"/>
  <c r="D34" i="29"/>
  <c r="C34" i="29"/>
  <c r="M28" i="29"/>
  <c r="L28" i="29"/>
  <c r="K28" i="29"/>
  <c r="G28" i="29"/>
  <c r="F28" i="29"/>
  <c r="D28" i="29"/>
  <c r="C28" i="29"/>
  <c r="M23" i="29"/>
  <c r="L23" i="29"/>
  <c r="K23" i="29"/>
  <c r="G23" i="29"/>
  <c r="F23" i="29"/>
  <c r="D23" i="29"/>
  <c r="C23" i="29"/>
  <c r="M63" i="23"/>
  <c r="L63" i="23"/>
  <c r="J63" i="23"/>
  <c r="I63" i="23"/>
  <c r="H63" i="23"/>
  <c r="G63" i="23"/>
  <c r="F63" i="23"/>
  <c r="D63" i="23"/>
  <c r="M58" i="23"/>
  <c r="L58" i="23"/>
  <c r="I58" i="23"/>
  <c r="H58" i="23"/>
  <c r="G58" i="23"/>
  <c r="F58" i="23"/>
  <c r="D58" i="23"/>
  <c r="M52" i="23"/>
  <c r="L52" i="23"/>
  <c r="I52" i="23"/>
  <c r="H52" i="23"/>
  <c r="G52" i="23"/>
  <c r="F52" i="23"/>
  <c r="D52" i="23"/>
  <c r="M47" i="23"/>
  <c r="L47" i="23"/>
  <c r="I47" i="23"/>
  <c r="G47" i="23"/>
  <c r="H47" i="23"/>
  <c r="F47" i="23"/>
  <c r="D47" i="23"/>
  <c r="M43" i="23"/>
  <c r="L43" i="23"/>
  <c r="I43" i="23"/>
  <c r="H43" i="23"/>
  <c r="G43" i="23"/>
  <c r="F43" i="23"/>
  <c r="D43" i="23"/>
  <c r="M28" i="23"/>
  <c r="L28" i="23"/>
  <c r="I28" i="23"/>
  <c r="H28" i="23"/>
  <c r="G28" i="23"/>
  <c r="F28" i="23"/>
  <c r="D28" i="23"/>
  <c r="M23" i="23"/>
  <c r="L23" i="23"/>
  <c r="I23" i="23"/>
  <c r="H23" i="23"/>
  <c r="G23" i="23"/>
  <c r="F23" i="23"/>
  <c r="D23" i="23"/>
  <c r="M63" i="21"/>
  <c r="L63" i="21"/>
  <c r="I63" i="21"/>
  <c r="H63" i="21"/>
  <c r="G63" i="21"/>
  <c r="D63" i="21"/>
  <c r="C63" i="21"/>
  <c r="M58" i="21"/>
  <c r="L58" i="21"/>
  <c r="I58" i="21"/>
  <c r="H58" i="21"/>
  <c r="G58" i="21"/>
  <c r="D58" i="21"/>
  <c r="C58" i="21"/>
  <c r="M52" i="21"/>
  <c r="L52" i="21"/>
  <c r="I52" i="21"/>
  <c r="H52" i="21"/>
  <c r="G52" i="21"/>
  <c r="D52" i="21"/>
  <c r="C52" i="21"/>
  <c r="M43" i="21"/>
  <c r="L43" i="21"/>
  <c r="I43" i="21"/>
  <c r="H43" i="21"/>
  <c r="G43" i="21"/>
  <c r="D43" i="21"/>
  <c r="C43" i="21"/>
  <c r="M34" i="21"/>
  <c r="L34" i="21"/>
  <c r="I34" i="21"/>
  <c r="H34" i="21"/>
  <c r="G34" i="21"/>
  <c r="D34" i="21"/>
  <c r="C34" i="21"/>
  <c r="M28" i="21"/>
  <c r="L28" i="21"/>
  <c r="I28" i="21"/>
  <c r="H28" i="21"/>
  <c r="G28" i="21"/>
  <c r="D28" i="21"/>
  <c r="C28" i="21"/>
  <c r="M23" i="21"/>
  <c r="L23" i="21"/>
  <c r="I23" i="21"/>
  <c r="H23" i="21"/>
  <c r="G23" i="21"/>
  <c r="D23" i="21"/>
  <c r="C23" i="21"/>
  <c r="M65" i="19"/>
  <c r="K65" i="19"/>
  <c r="I65" i="19"/>
  <c r="H65" i="19"/>
  <c r="G65" i="19"/>
  <c r="F65" i="19"/>
  <c r="D65" i="19"/>
  <c r="M60" i="19"/>
  <c r="K60" i="19"/>
  <c r="I60" i="19"/>
  <c r="H60" i="19"/>
  <c r="G60" i="19"/>
  <c r="F60" i="19"/>
  <c r="D60" i="19"/>
  <c r="M54" i="19"/>
  <c r="G54" i="19"/>
  <c r="H54" i="19"/>
  <c r="I54" i="19"/>
  <c r="K54" i="19"/>
  <c r="F54" i="19"/>
  <c r="D54" i="19"/>
  <c r="M49" i="19"/>
  <c r="K49" i="19"/>
  <c r="I49" i="19"/>
  <c r="H49" i="19"/>
  <c r="G49" i="19"/>
  <c r="F49" i="19"/>
  <c r="M45" i="19"/>
  <c r="K45" i="19"/>
  <c r="I45" i="19"/>
  <c r="H45" i="19"/>
  <c r="G45" i="19"/>
  <c r="F45" i="19"/>
  <c r="D45" i="19"/>
  <c r="D39" i="19"/>
  <c r="M36" i="19"/>
  <c r="K36" i="19"/>
  <c r="H36" i="19"/>
  <c r="G36" i="19"/>
  <c r="F36" i="19"/>
  <c r="D36" i="19"/>
  <c r="M30" i="19"/>
  <c r="K30" i="19"/>
  <c r="I30" i="19"/>
  <c r="H30" i="19"/>
  <c r="G30" i="19"/>
  <c r="F30" i="19"/>
  <c r="D30" i="19"/>
  <c r="M25" i="19"/>
  <c r="K25" i="19"/>
  <c r="I25" i="19"/>
  <c r="H25" i="19"/>
  <c r="G25" i="19"/>
  <c r="F25" i="19"/>
  <c r="D25" i="19"/>
  <c r="M63" i="25"/>
  <c r="L63" i="25"/>
  <c r="K63" i="25"/>
  <c r="I63" i="25"/>
  <c r="H63" i="25"/>
  <c r="G63" i="25"/>
  <c r="F63" i="25"/>
  <c r="C63" i="25"/>
  <c r="D63" i="25"/>
  <c r="M58" i="25"/>
  <c r="L58" i="25"/>
  <c r="K58" i="25"/>
  <c r="I58" i="25"/>
  <c r="H58" i="25"/>
  <c r="G58" i="25"/>
  <c r="F58" i="25"/>
  <c r="D58" i="25"/>
  <c r="C58" i="25"/>
  <c r="M52" i="25"/>
  <c r="I52" i="25"/>
  <c r="H52" i="25"/>
  <c r="G52" i="25"/>
  <c r="F52" i="25"/>
  <c r="D52" i="25"/>
  <c r="C52" i="25"/>
  <c r="M47" i="25"/>
  <c r="L47" i="25"/>
  <c r="K47" i="25"/>
  <c r="I47" i="25"/>
  <c r="H47" i="25"/>
  <c r="G47" i="25"/>
  <c r="F47" i="25"/>
  <c r="D47" i="25"/>
  <c r="C47" i="25"/>
  <c r="M43" i="25"/>
  <c r="L43" i="25"/>
  <c r="K43" i="25"/>
  <c r="I43" i="25"/>
  <c r="H43" i="25"/>
  <c r="G43" i="25"/>
  <c r="F43" i="25"/>
  <c r="D43" i="25"/>
  <c r="C43" i="25"/>
  <c r="L37" i="25"/>
  <c r="K37" i="25"/>
  <c r="H37" i="25"/>
  <c r="F37" i="25"/>
  <c r="D37" i="25"/>
  <c r="C37" i="25"/>
  <c r="M34" i="25"/>
  <c r="L34" i="25"/>
  <c r="K34" i="25"/>
  <c r="I34" i="25"/>
  <c r="H34" i="25"/>
  <c r="G34" i="25"/>
  <c r="F34" i="25"/>
  <c r="D34" i="25"/>
  <c r="C34" i="25"/>
  <c r="M28" i="25"/>
  <c r="L28" i="25"/>
  <c r="K28" i="25"/>
  <c r="I28" i="25"/>
  <c r="H28" i="25"/>
  <c r="G28" i="25"/>
  <c r="F28" i="25"/>
  <c r="D28" i="25"/>
  <c r="C28" i="25"/>
  <c r="M23" i="25"/>
  <c r="L23" i="25"/>
  <c r="K23" i="25"/>
  <c r="I23" i="25"/>
  <c r="H23" i="25"/>
  <c r="G23" i="25"/>
  <c r="F23" i="25"/>
  <c r="D23" i="25"/>
  <c r="C23" i="25"/>
  <c r="I63" i="27"/>
  <c r="F63" i="27"/>
  <c r="M58" i="27"/>
  <c r="L58" i="27"/>
  <c r="K58" i="27"/>
  <c r="I58" i="27"/>
  <c r="H58" i="27"/>
  <c r="G58" i="27"/>
  <c r="F58" i="27"/>
  <c r="D58" i="27"/>
  <c r="C58" i="27"/>
  <c r="M52" i="27"/>
  <c r="L52" i="27"/>
  <c r="K52" i="27"/>
  <c r="I52" i="27"/>
  <c r="H52" i="27"/>
  <c r="G52" i="27"/>
  <c r="F52" i="27"/>
  <c r="D52" i="27"/>
  <c r="C52" i="27"/>
  <c r="M47" i="27"/>
  <c r="L47" i="27"/>
  <c r="K47" i="27"/>
  <c r="I47" i="27"/>
  <c r="H47" i="27"/>
  <c r="G47" i="27"/>
  <c r="F47" i="27"/>
  <c r="D47" i="27"/>
  <c r="C47" i="27"/>
  <c r="M43" i="27"/>
  <c r="L43" i="27"/>
  <c r="K43" i="27"/>
  <c r="I43" i="27"/>
  <c r="H43" i="27"/>
  <c r="G43" i="27"/>
  <c r="F43" i="27"/>
  <c r="D43" i="27"/>
  <c r="C43" i="27"/>
  <c r="M34" i="27"/>
  <c r="L34" i="27"/>
  <c r="K34" i="27"/>
  <c r="I34" i="27"/>
  <c r="H34" i="27"/>
  <c r="G34" i="27"/>
  <c r="F34" i="27"/>
  <c r="D34" i="27"/>
  <c r="C34" i="27"/>
  <c r="M23" i="27"/>
  <c r="L23" i="27"/>
  <c r="K23" i="27"/>
  <c r="I23" i="27"/>
  <c r="H23" i="27"/>
  <c r="G23" i="27"/>
  <c r="F23" i="27"/>
  <c r="D23" i="27"/>
  <c r="C23" i="27"/>
  <c r="G52" i="54"/>
  <c r="F52" i="54"/>
  <c r="E52" i="54"/>
  <c r="D52" i="54"/>
  <c r="C52" i="54"/>
  <c r="B52" i="54"/>
  <c r="G47" i="54"/>
  <c r="F47" i="54"/>
  <c r="E47" i="54"/>
  <c r="D47" i="54"/>
  <c r="C47" i="54"/>
  <c r="B47" i="54"/>
  <c r="G43" i="54"/>
  <c r="F43" i="54"/>
  <c r="E43" i="54"/>
  <c r="D43" i="54"/>
  <c r="C43" i="54"/>
  <c r="B43" i="54"/>
  <c r="G40" i="54"/>
  <c r="F40" i="54"/>
  <c r="E40" i="54"/>
  <c r="D40" i="54"/>
  <c r="C40" i="54"/>
  <c r="B40" i="54"/>
  <c r="G36" i="54"/>
  <c r="F36" i="54"/>
  <c r="E36" i="54"/>
  <c r="D36" i="54"/>
  <c r="C36" i="54"/>
  <c r="B36" i="54"/>
  <c r="G54" i="53"/>
  <c r="G49" i="53"/>
  <c r="F49" i="53"/>
  <c r="E49" i="53"/>
  <c r="D49" i="53"/>
  <c r="C49" i="53"/>
  <c r="B49" i="53"/>
  <c r="G52" i="52"/>
  <c r="F52" i="52"/>
  <c r="E52" i="52"/>
  <c r="D52" i="52"/>
  <c r="C52" i="52"/>
  <c r="B52" i="52"/>
  <c r="G47" i="52"/>
  <c r="F47" i="52"/>
  <c r="E47" i="52"/>
  <c r="D47" i="52"/>
  <c r="C47" i="52"/>
  <c r="B47" i="52"/>
  <c r="G43" i="52"/>
  <c r="F43" i="52"/>
  <c r="E43" i="52"/>
  <c r="D43" i="52"/>
  <c r="C43" i="52"/>
  <c r="B43" i="52"/>
  <c r="G40" i="52"/>
  <c r="F40" i="52"/>
  <c r="E40" i="52"/>
  <c r="D40" i="52"/>
  <c r="C40" i="52"/>
  <c r="B40" i="52"/>
  <c r="G36" i="52"/>
  <c r="F36" i="52"/>
  <c r="E36" i="52"/>
  <c r="D36" i="52"/>
  <c r="C36" i="52"/>
  <c r="B36" i="52"/>
  <c r="G53" i="51"/>
  <c r="F53" i="51"/>
  <c r="E53" i="51"/>
  <c r="D53" i="51"/>
  <c r="C53" i="51"/>
  <c r="B53" i="51"/>
  <c r="G44" i="51"/>
  <c r="G39" i="51"/>
  <c r="F39" i="51"/>
  <c r="E39" i="51"/>
  <c r="D39" i="51"/>
  <c r="C39" i="51"/>
  <c r="B39" i="51"/>
  <c r="G52" i="50"/>
  <c r="F52" i="50"/>
  <c r="E52" i="50"/>
  <c r="D52" i="50"/>
  <c r="C52" i="50"/>
  <c r="B52" i="50"/>
  <c r="G47" i="50"/>
  <c r="F47" i="50"/>
  <c r="E47" i="50"/>
  <c r="D47" i="50"/>
  <c r="C47" i="50"/>
  <c r="B47" i="50"/>
  <c r="G43" i="50"/>
  <c r="F43" i="50"/>
  <c r="E43" i="50"/>
  <c r="D43" i="50"/>
  <c r="C43" i="50"/>
  <c r="B43" i="50"/>
  <c r="G40" i="50"/>
  <c r="F40" i="50"/>
  <c r="E40" i="50"/>
  <c r="D40" i="50"/>
  <c r="C40" i="50"/>
  <c r="B40" i="50"/>
  <c r="G36" i="50"/>
  <c r="F36" i="50"/>
  <c r="E36" i="50"/>
  <c r="D36" i="50"/>
  <c r="C36" i="50"/>
  <c r="B36" i="50"/>
  <c r="E52" i="48"/>
  <c r="D52" i="48"/>
  <c r="C52" i="48"/>
  <c r="B52" i="48"/>
  <c r="E47" i="48"/>
  <c r="D47" i="48"/>
  <c r="C47" i="48"/>
  <c r="B47" i="48"/>
  <c r="E43" i="48"/>
  <c r="D43" i="48"/>
  <c r="C43" i="48"/>
  <c r="B43" i="48"/>
  <c r="E40" i="48"/>
  <c r="D40" i="48"/>
  <c r="C40" i="48"/>
  <c r="B40" i="48"/>
  <c r="E36" i="48"/>
  <c r="D36" i="48"/>
  <c r="C36" i="48"/>
  <c r="B36" i="48"/>
  <c r="E44" i="47"/>
  <c r="D44" i="47"/>
  <c r="C44" i="47"/>
  <c r="U41" i="45"/>
  <c r="U42" i="45"/>
  <c r="U43" i="45"/>
  <c r="U44" i="45"/>
  <c r="U45" i="45"/>
  <c r="U46" i="45"/>
  <c r="U47" i="45"/>
  <c r="N56" i="46"/>
  <c r="M56" i="46"/>
  <c r="L56" i="46"/>
  <c r="J56" i="46"/>
  <c r="I56" i="46"/>
  <c r="H56" i="46"/>
  <c r="G56" i="46"/>
  <c r="E56" i="46"/>
  <c r="D56" i="46"/>
  <c r="N45" i="46"/>
  <c r="M45" i="46"/>
  <c r="L45" i="46"/>
  <c r="J45" i="46"/>
  <c r="I45" i="46"/>
  <c r="H45" i="46"/>
  <c r="G45" i="46"/>
  <c r="E45" i="46"/>
  <c r="D45" i="46"/>
  <c r="N34" i="46"/>
  <c r="M34" i="46"/>
  <c r="L34" i="46"/>
  <c r="J34" i="46"/>
  <c r="I34" i="46"/>
  <c r="H34" i="46"/>
  <c r="G34" i="46"/>
  <c r="E34" i="46"/>
  <c r="D34" i="46"/>
  <c r="N23" i="46"/>
  <c r="M23" i="46"/>
  <c r="L23" i="46"/>
  <c r="J23" i="46"/>
  <c r="I23" i="46"/>
  <c r="H23" i="46"/>
  <c r="G23" i="46"/>
  <c r="E23" i="46"/>
  <c r="D23" i="46"/>
  <c r="S91" i="45"/>
  <c r="S92" i="45"/>
  <c r="S93" i="45"/>
  <c r="S94" i="45"/>
  <c r="S95" i="45"/>
  <c r="S90" i="45"/>
  <c r="O97" i="45"/>
  <c r="M85" i="45"/>
  <c r="M84" i="45"/>
  <c r="M86" i="45"/>
  <c r="N12" i="46"/>
  <c r="L12" i="46"/>
  <c r="G12" i="46"/>
  <c r="E12" i="46"/>
  <c r="I12" i="46"/>
  <c r="M12" i="46"/>
  <c r="D12" i="46"/>
  <c r="H12" i="46"/>
  <c r="J12" i="46"/>
  <c r="M19" i="22"/>
  <c r="L19" i="22"/>
  <c r="I19" i="22"/>
  <c r="H19" i="22"/>
  <c r="G19" i="22"/>
  <c r="D19" i="22"/>
  <c r="C19" i="22"/>
  <c r="M19" i="20"/>
  <c r="K19" i="20"/>
  <c r="I19" i="20"/>
  <c r="H19" i="20"/>
  <c r="G19" i="20"/>
  <c r="F19" i="20"/>
  <c r="D19" i="20"/>
  <c r="M23" i="20"/>
  <c r="K23" i="20"/>
  <c r="I23" i="20"/>
  <c r="H23" i="20"/>
  <c r="G23" i="20"/>
  <c r="F23" i="20"/>
  <c r="D23" i="20"/>
  <c r="M27" i="20"/>
  <c r="K27" i="20"/>
  <c r="I27" i="20"/>
  <c r="H27" i="20"/>
  <c r="G27" i="20"/>
  <c r="F27" i="20"/>
  <c r="D27" i="20"/>
  <c r="AE37" i="45"/>
  <c r="AF37" i="45"/>
  <c r="AG37" i="45"/>
  <c r="AH37" i="45"/>
  <c r="AI37" i="45"/>
  <c r="AJ37" i="45"/>
  <c r="AK37" i="45"/>
  <c r="AD37" i="45"/>
  <c r="N31" i="45"/>
  <c r="Q32" i="45"/>
  <c r="Q42" i="45" s="1"/>
  <c r="R32" i="45"/>
  <c r="S32" i="45"/>
  <c r="S42" i="45" s="1"/>
  <c r="T32" i="45"/>
  <c r="T42" i="45" s="1"/>
  <c r="U32" i="45"/>
  <c r="V32" i="45"/>
  <c r="V42" i="45" s="1"/>
  <c r="S52" i="45" s="1"/>
  <c r="W32" i="45"/>
  <c r="W42" i="45" s="1"/>
  <c r="P52" i="45" s="1"/>
  <c r="Q33" i="45"/>
  <c r="Q43" i="45" s="1"/>
  <c r="R33" i="45"/>
  <c r="S33" i="45"/>
  <c r="S43" i="45" s="1"/>
  <c r="T33" i="45"/>
  <c r="T43" i="45" s="1"/>
  <c r="R53" i="45" s="1"/>
  <c r="U33" i="45"/>
  <c r="V33" i="45"/>
  <c r="V43" i="45" s="1"/>
  <c r="S53" i="45" s="1"/>
  <c r="W33" i="45"/>
  <c r="W43" i="45" s="1"/>
  <c r="P53" i="45" s="1"/>
  <c r="Q34" i="45"/>
  <c r="Q44" i="45" s="1"/>
  <c r="R34" i="45"/>
  <c r="S34" i="45"/>
  <c r="S44" i="45" s="1"/>
  <c r="T34" i="45"/>
  <c r="T44" i="45" s="1"/>
  <c r="U34" i="45"/>
  <c r="V34" i="45"/>
  <c r="V44" i="45" s="1"/>
  <c r="S54" i="45" s="1"/>
  <c r="W34" i="45"/>
  <c r="W44" i="45" s="1"/>
  <c r="P54" i="45" s="1"/>
  <c r="Q35" i="45"/>
  <c r="Q45" i="45" s="1"/>
  <c r="R35" i="45"/>
  <c r="S35" i="45"/>
  <c r="S45" i="45" s="1"/>
  <c r="T35" i="45"/>
  <c r="T45" i="45" s="1"/>
  <c r="U35" i="45"/>
  <c r="V35" i="45"/>
  <c r="V45" i="45" s="1"/>
  <c r="S55" i="45" s="1"/>
  <c r="W35" i="45"/>
  <c r="W45" i="45" s="1"/>
  <c r="P55" i="45" s="1"/>
  <c r="Q36" i="45"/>
  <c r="Q46" i="45" s="1"/>
  <c r="R36" i="45"/>
  <c r="S36" i="45"/>
  <c r="S46" i="45" s="1"/>
  <c r="T36" i="45"/>
  <c r="T46" i="45" s="1"/>
  <c r="U36" i="45"/>
  <c r="V36" i="45"/>
  <c r="V46" i="45" s="1"/>
  <c r="S56" i="45" s="1"/>
  <c r="W36" i="45"/>
  <c r="W46" i="45" s="1"/>
  <c r="P56" i="45" s="1"/>
  <c r="Q37" i="45"/>
  <c r="Q47" i="45" s="1"/>
  <c r="R37" i="45"/>
  <c r="S37" i="45"/>
  <c r="S47" i="45" s="1"/>
  <c r="T37" i="45"/>
  <c r="T47" i="45" s="1"/>
  <c r="U37" i="45"/>
  <c r="V37" i="45"/>
  <c r="V47" i="45" s="1"/>
  <c r="S57" i="45" s="1"/>
  <c r="W37" i="45"/>
  <c r="W47" i="45" s="1"/>
  <c r="P37" i="45"/>
  <c r="P47" i="45" s="1"/>
  <c r="Q57" i="45" s="1"/>
  <c r="P36" i="45"/>
  <c r="P46" i="45" s="1"/>
  <c r="Q56" i="45" s="1"/>
  <c r="P35" i="45"/>
  <c r="P45" i="45" s="1"/>
  <c r="Q55" i="45" s="1"/>
  <c r="P34" i="45"/>
  <c r="P44" i="45" s="1"/>
  <c r="Q54" i="45" s="1"/>
  <c r="P33" i="45"/>
  <c r="P43" i="45" s="1"/>
  <c r="Q53" i="45" s="1"/>
  <c r="P32" i="45"/>
  <c r="P42" i="45" s="1"/>
  <c r="Q31" i="45"/>
  <c r="R31" i="45"/>
  <c r="R38" i="45" s="1"/>
  <c r="R39" i="45" s="1"/>
  <c r="S31" i="45"/>
  <c r="T31" i="45"/>
  <c r="U31" i="45"/>
  <c r="U38" i="45" s="1"/>
  <c r="U39" i="45" s="1"/>
  <c r="V31" i="45"/>
  <c r="W31" i="45"/>
  <c r="P31" i="45"/>
  <c r="Y27" i="45"/>
  <c r="Y28" i="45"/>
  <c r="Y6" i="45"/>
  <c r="Y7" i="45"/>
  <c r="Y8" i="45"/>
  <c r="Y9" i="45"/>
  <c r="Y10" i="45"/>
  <c r="Y11" i="45"/>
  <c r="Y12" i="45"/>
  <c r="Y13" i="45"/>
  <c r="Y14" i="45"/>
  <c r="Y15" i="45"/>
  <c r="Y16" i="45"/>
  <c r="Y17" i="45"/>
  <c r="Y18" i="45"/>
  <c r="Y19" i="45"/>
  <c r="Y20" i="45"/>
  <c r="Y21" i="45"/>
  <c r="Y22" i="45"/>
  <c r="Y23" i="45"/>
  <c r="Y24" i="45"/>
  <c r="Y25" i="45"/>
  <c r="Y5" i="45"/>
  <c r="P26" i="45"/>
  <c r="Q26" i="45"/>
  <c r="R26" i="45"/>
  <c r="S26" i="45"/>
  <c r="U26" i="45"/>
  <c r="V26" i="45"/>
  <c r="W26" i="45"/>
  <c r="T26" i="45"/>
  <c r="I6" i="45"/>
  <c r="I7" i="45"/>
  <c r="I8" i="45"/>
  <c r="H20" i="45" s="1"/>
  <c r="I9" i="45"/>
  <c r="I10" i="45"/>
  <c r="I11" i="45"/>
  <c r="I12" i="45"/>
  <c r="I5" i="45"/>
  <c r="G52" i="38"/>
  <c r="E52" i="38"/>
  <c r="D52" i="38"/>
  <c r="C52" i="38"/>
  <c r="G43" i="38"/>
  <c r="E43" i="38"/>
  <c r="D43" i="38"/>
  <c r="C43" i="38"/>
  <c r="D36" i="38"/>
  <c r="E36" i="38"/>
  <c r="G36" i="38"/>
  <c r="C36" i="38"/>
  <c r="M47" i="2"/>
  <c r="L47" i="2"/>
  <c r="I47" i="2"/>
  <c r="H47" i="2"/>
  <c r="G47" i="2"/>
  <c r="F47" i="2"/>
  <c r="D47" i="2"/>
  <c r="M40" i="2"/>
  <c r="L40" i="2"/>
  <c r="I40" i="2"/>
  <c r="H40" i="2"/>
  <c r="G40" i="2"/>
  <c r="F40" i="2"/>
  <c r="D40" i="2"/>
  <c r="M43" i="2"/>
  <c r="L43" i="2"/>
  <c r="I43" i="2"/>
  <c r="H43" i="2"/>
  <c r="G43" i="2"/>
  <c r="F43" i="2"/>
  <c r="D43" i="2"/>
  <c r="M52" i="2"/>
  <c r="L52" i="2"/>
  <c r="I52" i="2"/>
  <c r="H52" i="2"/>
  <c r="G52" i="2"/>
  <c r="F52" i="2"/>
  <c r="D52" i="2"/>
  <c r="M36" i="2"/>
  <c r="L36" i="2"/>
  <c r="I36" i="2"/>
  <c r="H36" i="2"/>
  <c r="G36" i="2"/>
  <c r="F36" i="2"/>
  <c r="D36" i="2"/>
  <c r="M40" i="4"/>
  <c r="L40" i="4"/>
  <c r="K40" i="4"/>
  <c r="I40" i="4"/>
  <c r="H40" i="4"/>
  <c r="G40" i="4"/>
  <c r="F40" i="4"/>
  <c r="D40" i="4"/>
  <c r="C40" i="4"/>
  <c r="M47" i="4"/>
  <c r="L47" i="4"/>
  <c r="K47" i="4"/>
  <c r="I47" i="4"/>
  <c r="H47" i="4"/>
  <c r="G47" i="4"/>
  <c r="F47" i="4"/>
  <c r="D47" i="4"/>
  <c r="C47" i="4"/>
  <c r="M52" i="4"/>
  <c r="L52" i="4"/>
  <c r="K52" i="4"/>
  <c r="I52" i="4"/>
  <c r="H52" i="4"/>
  <c r="G52" i="4"/>
  <c r="F52" i="4"/>
  <c r="D52" i="4"/>
  <c r="C52" i="4"/>
  <c r="M43" i="4"/>
  <c r="L43" i="4"/>
  <c r="K43" i="4"/>
  <c r="I43" i="4"/>
  <c r="H43" i="4"/>
  <c r="G43" i="4"/>
  <c r="F43" i="4"/>
  <c r="D43" i="4"/>
  <c r="C43" i="4"/>
  <c r="M36" i="4"/>
  <c r="L36" i="4"/>
  <c r="K36" i="4"/>
  <c r="I36" i="4"/>
  <c r="H36" i="4"/>
  <c r="G36" i="4"/>
  <c r="F36" i="4"/>
  <c r="D36" i="4"/>
  <c r="C36" i="4"/>
  <c r="L52" i="8"/>
  <c r="K52" i="8"/>
  <c r="G52" i="8"/>
  <c r="F52" i="8"/>
  <c r="D52" i="8"/>
  <c r="C52" i="8"/>
  <c r="M43" i="8"/>
  <c r="L43" i="8"/>
  <c r="K43" i="8"/>
  <c r="G43" i="8"/>
  <c r="F43" i="8"/>
  <c r="D43" i="8"/>
  <c r="C43" i="8"/>
  <c r="M47" i="8"/>
  <c r="L47" i="8"/>
  <c r="K47" i="8"/>
  <c r="G47" i="8"/>
  <c r="F47" i="8"/>
  <c r="D47" i="8"/>
  <c r="C47" i="8"/>
  <c r="M40" i="8"/>
  <c r="L40" i="8"/>
  <c r="K40" i="8"/>
  <c r="G40" i="8"/>
  <c r="F40" i="8"/>
  <c r="D40" i="8"/>
  <c r="M40" i="3"/>
  <c r="L40" i="3"/>
  <c r="K40" i="3"/>
  <c r="I40" i="3"/>
  <c r="H40" i="3"/>
  <c r="G40" i="3"/>
  <c r="F40" i="3"/>
  <c r="D40" i="3"/>
  <c r="C40" i="3"/>
  <c r="M47" i="3"/>
  <c r="L47" i="3"/>
  <c r="K47" i="3"/>
  <c r="I47" i="3"/>
  <c r="H47" i="3"/>
  <c r="G47" i="3"/>
  <c r="F47" i="3"/>
  <c r="D47" i="3"/>
  <c r="C47" i="3"/>
  <c r="I52" i="3"/>
  <c r="F52" i="3"/>
  <c r="M43" i="3"/>
  <c r="L43" i="3"/>
  <c r="K43" i="3"/>
  <c r="I43" i="3"/>
  <c r="H43" i="3"/>
  <c r="G43" i="3"/>
  <c r="F43" i="3"/>
  <c r="D43" i="3"/>
  <c r="C43" i="3"/>
  <c r="M36" i="3"/>
  <c r="L36" i="3"/>
  <c r="K36" i="3"/>
  <c r="I36" i="3"/>
  <c r="H36" i="3"/>
  <c r="G36" i="3"/>
  <c r="F36" i="3"/>
  <c r="D36" i="3"/>
  <c r="C36" i="3"/>
  <c r="M40" i="6"/>
  <c r="L40" i="6"/>
  <c r="K40" i="6"/>
  <c r="I40" i="6"/>
  <c r="H40" i="6"/>
  <c r="G40" i="6"/>
  <c r="F40" i="6"/>
  <c r="D40" i="6"/>
  <c r="C40" i="6"/>
  <c r="K47" i="6"/>
  <c r="M47" i="6"/>
  <c r="L47" i="6"/>
  <c r="I47" i="6"/>
  <c r="H47" i="6"/>
  <c r="G47" i="6"/>
  <c r="F47" i="6"/>
  <c r="D47" i="6"/>
  <c r="C47" i="6"/>
  <c r="M52" i="6"/>
  <c r="L52" i="6"/>
  <c r="K52" i="6"/>
  <c r="I52" i="6"/>
  <c r="H52" i="6"/>
  <c r="G52" i="6"/>
  <c r="F52" i="6"/>
  <c r="D52" i="6"/>
  <c r="C52" i="6"/>
  <c r="M43" i="6"/>
  <c r="L43" i="6"/>
  <c r="K43" i="6"/>
  <c r="I43" i="6"/>
  <c r="H43" i="6"/>
  <c r="G43" i="6"/>
  <c r="F43" i="6"/>
  <c r="D43" i="6"/>
  <c r="C43" i="6"/>
  <c r="M36" i="6"/>
  <c r="L36" i="6"/>
  <c r="K36" i="6"/>
  <c r="I36" i="6"/>
  <c r="H36" i="6"/>
  <c r="G36" i="6"/>
  <c r="F36" i="6"/>
  <c r="D36" i="6"/>
  <c r="C36" i="6"/>
  <c r="M47" i="5"/>
  <c r="L47" i="5"/>
  <c r="I47" i="5"/>
  <c r="H47" i="5"/>
  <c r="G47" i="5"/>
  <c r="F47" i="5"/>
  <c r="D47" i="5"/>
  <c r="M40" i="5"/>
  <c r="L40" i="5"/>
  <c r="I40" i="5"/>
  <c r="H40" i="5"/>
  <c r="G40" i="5"/>
  <c r="F40" i="5"/>
  <c r="D40" i="5"/>
  <c r="M52" i="5"/>
  <c r="L52" i="5"/>
  <c r="I52" i="5"/>
  <c r="G52" i="5"/>
  <c r="H52" i="5"/>
  <c r="F52" i="5"/>
  <c r="D52" i="5"/>
  <c r="M43" i="5"/>
  <c r="L43" i="5"/>
  <c r="I43" i="5"/>
  <c r="H43" i="5"/>
  <c r="G43" i="5"/>
  <c r="F43" i="5"/>
  <c r="D43" i="5"/>
  <c r="M36" i="5"/>
  <c r="L36" i="5"/>
  <c r="I36" i="5"/>
  <c r="H36" i="5"/>
  <c r="G36" i="5"/>
  <c r="F36" i="5"/>
  <c r="D36" i="5"/>
  <c r="M40" i="7"/>
  <c r="L40" i="7"/>
  <c r="I40" i="7"/>
  <c r="H40" i="7"/>
  <c r="G40" i="7"/>
  <c r="D40" i="7"/>
  <c r="M47" i="7"/>
  <c r="L47" i="7"/>
  <c r="I47" i="7"/>
  <c r="H47" i="7"/>
  <c r="G47" i="7"/>
  <c r="D47" i="7"/>
  <c r="C47" i="7"/>
  <c r="M52" i="7"/>
  <c r="L52" i="7"/>
  <c r="I52" i="7"/>
  <c r="H52" i="7"/>
  <c r="G52" i="7"/>
  <c r="D52" i="7"/>
  <c r="C52" i="7"/>
  <c r="M43" i="7"/>
  <c r="L43" i="7"/>
  <c r="I43" i="7"/>
  <c r="H43" i="7"/>
  <c r="G43" i="7"/>
  <c r="D43" i="7"/>
  <c r="C43" i="7"/>
  <c r="M36" i="7"/>
  <c r="L36" i="7"/>
  <c r="I36" i="7"/>
  <c r="H36" i="7"/>
  <c r="G36" i="7"/>
  <c r="D36" i="7"/>
  <c r="C36" i="7"/>
  <c r="D52" i="1"/>
  <c r="M47" i="1"/>
  <c r="K47" i="1"/>
  <c r="I47" i="1"/>
  <c r="H47" i="1"/>
  <c r="G47" i="1"/>
  <c r="F47" i="1"/>
  <c r="D47" i="1"/>
  <c r="M40" i="1"/>
  <c r="K40" i="1"/>
  <c r="I40" i="1"/>
  <c r="H40" i="1"/>
  <c r="G40" i="1"/>
  <c r="F40" i="1"/>
  <c r="M43" i="1"/>
  <c r="K43" i="1"/>
  <c r="I43" i="1"/>
  <c r="H43" i="1"/>
  <c r="G43" i="1"/>
  <c r="F43" i="1"/>
  <c r="M52" i="1"/>
  <c r="K52" i="1"/>
  <c r="I52" i="1"/>
  <c r="H52" i="1"/>
  <c r="G52" i="1"/>
  <c r="F52" i="1"/>
  <c r="D43" i="1"/>
  <c r="M36" i="1"/>
  <c r="K36" i="1"/>
  <c r="I36" i="1"/>
  <c r="H36" i="1"/>
  <c r="G36" i="1"/>
  <c r="F36" i="1"/>
  <c r="D36" i="1"/>
  <c r="N64" i="11"/>
  <c r="N63" i="11"/>
  <c r="N62" i="11"/>
  <c r="N61" i="11"/>
  <c r="N60" i="11"/>
  <c r="N56" i="11"/>
  <c r="N52" i="11"/>
  <c r="N48" i="11"/>
  <c r="N47" i="11"/>
  <c r="N46" i="11"/>
  <c r="N45" i="11"/>
  <c r="N44" i="11"/>
  <c r="N40" i="11"/>
  <c r="N39" i="11"/>
  <c r="N38" i="11"/>
  <c r="N37" i="11"/>
  <c r="N36" i="11"/>
  <c r="N32" i="11"/>
  <c r="N31" i="11"/>
  <c r="N30" i="11"/>
  <c r="N29" i="11"/>
  <c r="N28" i="11"/>
  <c r="N24" i="11"/>
  <c r="N23" i="11"/>
  <c r="N22" i="11"/>
  <c r="N21" i="11"/>
  <c r="N20" i="11"/>
  <c r="N16" i="11"/>
  <c r="N12" i="11"/>
  <c r="N8" i="11"/>
  <c r="N7" i="11"/>
  <c r="N6" i="11"/>
  <c r="N5" i="11"/>
  <c r="N4" i="11"/>
  <c r="N5" i="14"/>
  <c r="N6" i="14"/>
  <c r="N7" i="14"/>
  <c r="N8" i="14"/>
  <c r="N12" i="14"/>
  <c r="N13" i="14"/>
  <c r="N14" i="14"/>
  <c r="N15" i="14"/>
  <c r="N16" i="14"/>
  <c r="N20" i="14"/>
  <c r="N28" i="14"/>
  <c r="N36" i="14"/>
  <c r="N38" i="14"/>
  <c r="N40" i="14"/>
  <c r="N44" i="14"/>
  <c r="N45" i="14"/>
  <c r="N46" i="14"/>
  <c r="N47" i="14"/>
  <c r="N48" i="14"/>
  <c r="N52" i="14"/>
  <c r="N53" i="14"/>
  <c r="N55" i="14"/>
  <c r="N56" i="14"/>
  <c r="N60" i="14"/>
  <c r="N62" i="14"/>
  <c r="N63" i="14"/>
  <c r="N4" i="14"/>
  <c r="D60" i="18"/>
  <c r="F60" i="18"/>
  <c r="G60" i="18"/>
  <c r="H60" i="18"/>
  <c r="I60" i="18"/>
  <c r="L60" i="18"/>
  <c r="M60" i="18"/>
  <c r="C44" i="18"/>
  <c r="D44" i="18"/>
  <c r="F44" i="18"/>
  <c r="G44" i="18"/>
  <c r="K44" i="18"/>
  <c r="L44" i="18"/>
  <c r="C28" i="18"/>
  <c r="D28" i="18"/>
  <c r="F28" i="18"/>
  <c r="G28" i="18"/>
  <c r="H28" i="18"/>
  <c r="I28" i="18"/>
  <c r="K28" i="18"/>
  <c r="L28" i="18"/>
  <c r="M28" i="18"/>
  <c r="B36" i="44"/>
  <c r="C36" i="44"/>
  <c r="D36" i="44"/>
  <c r="E36" i="44"/>
  <c r="F36" i="44"/>
  <c r="G36" i="44"/>
  <c r="B40" i="44"/>
  <c r="C40" i="44"/>
  <c r="D40" i="44"/>
  <c r="E40" i="44"/>
  <c r="F40" i="44"/>
  <c r="G40" i="44"/>
  <c r="B43" i="44"/>
  <c r="C43" i="44"/>
  <c r="D43" i="44"/>
  <c r="E43" i="44"/>
  <c r="F43" i="44"/>
  <c r="G43" i="44"/>
  <c r="B47" i="44"/>
  <c r="C47" i="44"/>
  <c r="D47" i="44"/>
  <c r="E47" i="44"/>
  <c r="F47" i="44"/>
  <c r="G47" i="44"/>
  <c r="B52" i="44"/>
  <c r="C52" i="44"/>
  <c r="D52" i="44"/>
  <c r="E52" i="44"/>
  <c r="F52" i="44"/>
  <c r="G52" i="44"/>
  <c r="C52" i="43"/>
  <c r="D52" i="43"/>
  <c r="E52" i="43"/>
  <c r="F52" i="43"/>
  <c r="G52" i="43"/>
  <c r="B52" i="43"/>
  <c r="C47" i="43"/>
  <c r="D47" i="43"/>
  <c r="E47" i="43"/>
  <c r="F47" i="43"/>
  <c r="G47" i="43"/>
  <c r="B47" i="43"/>
  <c r="C43" i="43"/>
  <c r="D43" i="43"/>
  <c r="E43" i="43"/>
  <c r="F43" i="43"/>
  <c r="G43" i="43"/>
  <c r="B43" i="43"/>
  <c r="C40" i="43"/>
  <c r="D40" i="43"/>
  <c r="E40" i="43"/>
  <c r="F40" i="43"/>
  <c r="G40" i="43"/>
  <c r="B40" i="43"/>
  <c r="C36" i="43"/>
  <c r="D36" i="43"/>
  <c r="E36" i="43"/>
  <c r="F36" i="43"/>
  <c r="G36" i="43"/>
  <c r="B36" i="43"/>
  <c r="C47" i="42"/>
  <c r="D47" i="42"/>
  <c r="E47" i="42"/>
  <c r="F47" i="42"/>
  <c r="G47" i="42"/>
  <c r="B47" i="42"/>
  <c r="C52" i="42"/>
  <c r="D52" i="42"/>
  <c r="E52" i="42"/>
  <c r="F52" i="42"/>
  <c r="G52" i="42"/>
  <c r="B52" i="42"/>
  <c r="C43" i="42"/>
  <c r="D43" i="42"/>
  <c r="E43" i="42"/>
  <c r="F43" i="42"/>
  <c r="G43" i="42"/>
  <c r="B43" i="42"/>
  <c r="C40" i="42"/>
  <c r="D40" i="42"/>
  <c r="E40" i="42"/>
  <c r="F40" i="42"/>
  <c r="G40" i="42"/>
  <c r="B40" i="42"/>
  <c r="C36" i="42"/>
  <c r="D36" i="42"/>
  <c r="E36" i="42"/>
  <c r="F36" i="42"/>
  <c r="G36" i="42"/>
  <c r="B36" i="42"/>
  <c r="D47" i="38"/>
  <c r="E47" i="38"/>
  <c r="G47" i="38"/>
  <c r="C47" i="38"/>
  <c r="D40" i="38"/>
  <c r="E40" i="38"/>
  <c r="G40" i="38"/>
  <c r="C40" i="38"/>
  <c r="N9" i="41"/>
  <c r="N17" i="41"/>
  <c r="C52" i="41"/>
  <c r="C44" i="41"/>
  <c r="C36" i="41"/>
  <c r="D20" i="41"/>
  <c r="C12" i="41"/>
  <c r="D4" i="41"/>
  <c r="C37" i="18"/>
  <c r="D37" i="18"/>
  <c r="G37" i="18"/>
  <c r="H37" i="18"/>
  <c r="I37" i="18"/>
  <c r="K37" i="18"/>
  <c r="L37" i="18"/>
  <c r="M37" i="18"/>
  <c r="C38" i="18"/>
  <c r="D38" i="18"/>
  <c r="F38" i="18"/>
  <c r="G38" i="18"/>
  <c r="H38" i="18"/>
  <c r="I38" i="18"/>
  <c r="K38" i="18"/>
  <c r="L38" i="18"/>
  <c r="M38" i="18"/>
  <c r="G39" i="18"/>
  <c r="K39" i="18"/>
  <c r="C40" i="18"/>
  <c r="D40" i="18"/>
  <c r="F40" i="18"/>
  <c r="G40" i="18"/>
  <c r="H40" i="18"/>
  <c r="I40" i="18"/>
  <c r="K40" i="18"/>
  <c r="L40" i="18"/>
  <c r="M40" i="18"/>
  <c r="C36" i="18"/>
  <c r="D36" i="18"/>
  <c r="F36" i="18"/>
  <c r="G36" i="18"/>
  <c r="H36" i="18"/>
  <c r="I36" i="18"/>
  <c r="K36" i="18"/>
  <c r="L36" i="18"/>
  <c r="M36" i="18"/>
  <c r="C45" i="18"/>
  <c r="D45" i="18"/>
  <c r="F45" i="18"/>
  <c r="G45" i="18"/>
  <c r="K45" i="18"/>
  <c r="L45" i="18"/>
  <c r="M45" i="18"/>
  <c r="C46" i="18"/>
  <c r="D46" i="18"/>
  <c r="F46" i="18"/>
  <c r="G46" i="18"/>
  <c r="K46" i="18"/>
  <c r="L46" i="18"/>
  <c r="M46" i="18"/>
  <c r="C47" i="18"/>
  <c r="D47" i="18"/>
  <c r="F47" i="18"/>
  <c r="G47" i="18"/>
  <c r="K47" i="18"/>
  <c r="L47" i="18"/>
  <c r="M47" i="18"/>
  <c r="C48" i="18"/>
  <c r="D48" i="18"/>
  <c r="F48" i="18"/>
  <c r="G48" i="18"/>
  <c r="K48" i="18"/>
  <c r="M44" i="18"/>
  <c r="F53" i="18"/>
  <c r="G53" i="18"/>
  <c r="H53" i="18"/>
  <c r="I53" i="18"/>
  <c r="K53" i="18"/>
  <c r="L53" i="18"/>
  <c r="M53" i="18"/>
  <c r="F54" i="18"/>
  <c r="G54" i="18"/>
  <c r="I54" i="18"/>
  <c r="K54" i="18"/>
  <c r="M54" i="18"/>
  <c r="F55" i="18"/>
  <c r="G55" i="18"/>
  <c r="K55" i="18"/>
  <c r="D56" i="18"/>
  <c r="F56" i="18"/>
  <c r="G56" i="18"/>
  <c r="H56" i="18"/>
  <c r="L56" i="18"/>
  <c r="C52" i="18"/>
  <c r="D52" i="18"/>
  <c r="F52" i="18"/>
  <c r="G52" i="18"/>
  <c r="H52" i="18"/>
  <c r="I52" i="18"/>
  <c r="K52" i="18"/>
  <c r="L52" i="18"/>
  <c r="M52" i="18"/>
  <c r="F61" i="18"/>
  <c r="G61" i="18"/>
  <c r="H61" i="18"/>
  <c r="I61" i="18"/>
  <c r="L61" i="18"/>
  <c r="M61" i="18"/>
  <c r="D62" i="18"/>
  <c r="F62" i="18"/>
  <c r="G62" i="18"/>
  <c r="H62" i="18"/>
  <c r="L62" i="18"/>
  <c r="M62" i="18"/>
  <c r="D63" i="18"/>
  <c r="F63" i="18"/>
  <c r="G63" i="18"/>
  <c r="H63" i="18"/>
  <c r="I63" i="18"/>
  <c r="L63" i="18"/>
  <c r="M63" i="18"/>
  <c r="F64" i="18"/>
  <c r="G64" i="18"/>
  <c r="H64" i="18"/>
  <c r="I64" i="18"/>
  <c r="L64" i="18"/>
  <c r="M64" i="18"/>
  <c r="C29" i="18"/>
  <c r="F29" i="18"/>
  <c r="G29" i="18"/>
  <c r="H29" i="18"/>
  <c r="M29" i="18"/>
  <c r="F30" i="18"/>
  <c r="G30" i="18"/>
  <c r="H30" i="18"/>
  <c r="I30" i="18"/>
  <c r="L30" i="18"/>
  <c r="C31" i="18"/>
  <c r="F31" i="18"/>
  <c r="H31" i="18"/>
  <c r="I31" i="18"/>
  <c r="K31" i="18"/>
  <c r="L31" i="18"/>
  <c r="M31" i="18"/>
  <c r="C32" i="18"/>
  <c r="D32" i="18"/>
  <c r="F32" i="18"/>
  <c r="H32" i="18"/>
  <c r="K32" i="18"/>
  <c r="L32" i="18"/>
  <c r="M32" i="18"/>
  <c r="D20" i="18"/>
  <c r="G13" i="18"/>
  <c r="H13" i="18"/>
  <c r="I13" i="18"/>
  <c r="L88" i="18"/>
  <c r="G14" i="18"/>
  <c r="H14" i="18"/>
  <c r="I14" i="18"/>
  <c r="L89" i="18"/>
  <c r="D15" i="18"/>
  <c r="G15" i="18"/>
  <c r="H15" i="18"/>
  <c r="I15" i="18"/>
  <c r="L90" i="18"/>
  <c r="C16" i="18"/>
  <c r="C91" i="18" s="1"/>
  <c r="D16" i="18"/>
  <c r="G16" i="18"/>
  <c r="H16" i="18"/>
  <c r="I16" i="18"/>
  <c r="L91" i="18"/>
  <c r="C12" i="18"/>
  <c r="C87" i="18" s="1"/>
  <c r="D12" i="18"/>
  <c r="G12" i="18"/>
  <c r="H12" i="18"/>
  <c r="I12" i="18"/>
  <c r="L12" i="18"/>
  <c r="L87" i="18" s="1"/>
  <c r="M12" i="18"/>
  <c r="D5" i="18"/>
  <c r="F5" i="18"/>
  <c r="G5" i="18"/>
  <c r="H5" i="18"/>
  <c r="I5" i="18"/>
  <c r="D6" i="18"/>
  <c r="F6" i="18"/>
  <c r="G6" i="18"/>
  <c r="H6" i="18"/>
  <c r="I6" i="18"/>
  <c r="D7" i="18"/>
  <c r="F7" i="18"/>
  <c r="G7" i="18"/>
  <c r="H7" i="18"/>
  <c r="I7" i="18"/>
  <c r="D8" i="18"/>
  <c r="F8" i="18"/>
  <c r="G8" i="18"/>
  <c r="H8" i="18"/>
  <c r="I8" i="18"/>
  <c r="D4" i="18"/>
  <c r="F4" i="18"/>
  <c r="G4" i="18"/>
  <c r="H4" i="18"/>
  <c r="I4" i="18"/>
  <c r="K4" i="18"/>
  <c r="K87" i="18" s="1"/>
  <c r="M4" i="18"/>
  <c r="M17" i="33"/>
  <c r="L17" i="33"/>
  <c r="I17" i="33"/>
  <c r="H17" i="33"/>
  <c r="G17" i="33"/>
  <c r="F17" i="33"/>
  <c r="D17" i="33"/>
  <c r="M17" i="31"/>
  <c r="L17" i="31"/>
  <c r="K17" i="31"/>
  <c r="I17" i="31"/>
  <c r="H17" i="31"/>
  <c r="G17" i="31"/>
  <c r="F17" i="31"/>
  <c r="D17" i="31"/>
  <c r="C17" i="31"/>
  <c r="M17" i="29"/>
  <c r="L17" i="29"/>
  <c r="K17" i="29"/>
  <c r="G17" i="29"/>
  <c r="F17" i="29"/>
  <c r="D17" i="29"/>
  <c r="C17" i="29"/>
  <c r="M17" i="27"/>
  <c r="L17" i="27"/>
  <c r="K17" i="27"/>
  <c r="I17" i="27"/>
  <c r="H17" i="27"/>
  <c r="G17" i="27"/>
  <c r="F17" i="27"/>
  <c r="D17" i="27"/>
  <c r="C17" i="27"/>
  <c r="M17" i="34"/>
  <c r="L17" i="34"/>
  <c r="I17" i="34"/>
  <c r="H17" i="34"/>
  <c r="G17" i="34"/>
  <c r="F17" i="34"/>
  <c r="D17" i="34"/>
  <c r="M17" i="25"/>
  <c r="L17" i="25"/>
  <c r="K17" i="25"/>
  <c r="I17" i="25"/>
  <c r="H17" i="25"/>
  <c r="G17" i="25"/>
  <c r="F17" i="25"/>
  <c r="D17" i="25"/>
  <c r="C17" i="25"/>
  <c r="M17" i="23"/>
  <c r="L17" i="23"/>
  <c r="I17" i="23"/>
  <c r="H17" i="23"/>
  <c r="G17" i="23"/>
  <c r="F17" i="23"/>
  <c r="D17" i="23"/>
  <c r="M17" i="32"/>
  <c r="L17" i="32"/>
  <c r="K17" i="32"/>
  <c r="I17" i="32"/>
  <c r="H17" i="32"/>
  <c r="G17" i="32"/>
  <c r="F17" i="32"/>
  <c r="D17" i="32"/>
  <c r="C17" i="32"/>
  <c r="M17" i="30"/>
  <c r="L17" i="30"/>
  <c r="K17" i="30"/>
  <c r="G17" i="30"/>
  <c r="D17" i="30"/>
  <c r="F17" i="30"/>
  <c r="C17" i="30"/>
  <c r="M17" i="21"/>
  <c r="L17" i="21"/>
  <c r="I17" i="21"/>
  <c r="H17" i="21"/>
  <c r="G17" i="21"/>
  <c r="D17" i="21"/>
  <c r="C17" i="21"/>
  <c r="M17" i="28"/>
  <c r="L17" i="28"/>
  <c r="K17" i="28"/>
  <c r="I17" i="28"/>
  <c r="H17" i="28"/>
  <c r="G17" i="28"/>
  <c r="F17" i="28"/>
  <c r="D17" i="28"/>
  <c r="C17" i="28"/>
  <c r="M18" i="19"/>
  <c r="K18" i="19"/>
  <c r="I18" i="19"/>
  <c r="H18" i="19"/>
  <c r="G18" i="19"/>
  <c r="F18" i="19"/>
  <c r="D18" i="19"/>
  <c r="M17" i="26"/>
  <c r="L17" i="26"/>
  <c r="K17" i="26"/>
  <c r="I17" i="26"/>
  <c r="G17" i="26"/>
  <c r="H17" i="26"/>
  <c r="F17" i="26"/>
  <c r="D17" i="26"/>
  <c r="C17" i="26"/>
  <c r="M17" i="24"/>
  <c r="L17" i="24"/>
  <c r="I17" i="24"/>
  <c r="H17" i="24"/>
  <c r="G17" i="24"/>
  <c r="F17" i="24"/>
  <c r="D17" i="24"/>
  <c r="M17" i="22"/>
  <c r="L17" i="22"/>
  <c r="I17" i="22"/>
  <c r="H17" i="22"/>
  <c r="G17" i="22"/>
  <c r="D17" i="22"/>
  <c r="C17" i="22"/>
  <c r="M17" i="20"/>
  <c r="K17" i="20"/>
  <c r="I17" i="20"/>
  <c r="H17" i="20"/>
  <c r="G17" i="20"/>
  <c r="F17" i="20"/>
  <c r="D17" i="20"/>
  <c r="Q9" i="18" l="1"/>
  <c r="F71" i="18"/>
  <c r="M90" i="18"/>
  <c r="K91" i="18"/>
  <c r="K89" i="18"/>
  <c r="P8" i="11"/>
  <c r="L79" i="18"/>
  <c r="I91" i="18"/>
  <c r="D79" i="18"/>
  <c r="P4" i="11"/>
  <c r="L55" i="18"/>
  <c r="L82" i="18" s="1"/>
  <c r="H54" i="18"/>
  <c r="H81" i="18" s="1"/>
  <c r="N54" i="14"/>
  <c r="L54" i="18"/>
  <c r="L81" i="18" s="1"/>
  <c r="H39" i="18"/>
  <c r="H74" i="18" s="1"/>
  <c r="I39" i="18"/>
  <c r="I74" i="18" s="1"/>
  <c r="L39" i="18"/>
  <c r="L74" i="18" s="1"/>
  <c r="N39" i="14"/>
  <c r="P7" i="14" s="1"/>
  <c r="C39" i="18"/>
  <c r="C74" i="18" s="1"/>
  <c r="M39" i="18"/>
  <c r="M74" i="18" s="1"/>
  <c r="F37" i="18"/>
  <c r="F72" i="18" s="1"/>
  <c r="N64" i="14"/>
  <c r="P8" i="14" s="1"/>
  <c r="G31" i="18"/>
  <c r="G74" i="18" s="1"/>
  <c r="M30" i="18"/>
  <c r="M73" i="18" s="1"/>
  <c r="D30" i="18"/>
  <c r="D73" i="18" s="1"/>
  <c r="N30" i="14"/>
  <c r="C30" i="18"/>
  <c r="C73" i="18" s="1"/>
  <c r="K29" i="18"/>
  <c r="K72" i="18" s="1"/>
  <c r="I62" i="18"/>
  <c r="I81" i="18" s="1"/>
  <c r="D29" i="18"/>
  <c r="D72" i="18" s="1"/>
  <c r="N61" i="14"/>
  <c r="P5" i="14" s="1"/>
  <c r="C15" i="18"/>
  <c r="C90" i="18" s="1"/>
  <c r="N15" i="11"/>
  <c r="P7" i="11" s="1"/>
  <c r="N15" i="41"/>
  <c r="D14" i="18"/>
  <c r="D89" i="18" s="1"/>
  <c r="I71" i="18"/>
  <c r="I89" i="18"/>
  <c r="G71" i="18"/>
  <c r="N55" i="11"/>
  <c r="C55" i="18"/>
  <c r="C82" i="18" s="1"/>
  <c r="C56" i="18"/>
  <c r="C83" i="18" s="1"/>
  <c r="N56" i="41"/>
  <c r="G87" i="18"/>
  <c r="L71" i="18"/>
  <c r="D71" i="18"/>
  <c r="F79" i="18"/>
  <c r="M87" i="18"/>
  <c r="N22" i="41"/>
  <c r="K71" i="18"/>
  <c r="C71" i="18"/>
  <c r="I87" i="18"/>
  <c r="L83" i="18"/>
  <c r="D83" i="18"/>
  <c r="F82" i="18"/>
  <c r="D87" i="18"/>
  <c r="H71" i="18"/>
  <c r="H90" i="18"/>
  <c r="M71" i="18"/>
  <c r="L72" i="18"/>
  <c r="P22" i="41"/>
  <c r="N46" i="41"/>
  <c r="H73" i="18"/>
  <c r="H87" i="18"/>
  <c r="F80" i="18"/>
  <c r="B68" i="41"/>
  <c r="D74" i="18"/>
  <c r="D91" i="18"/>
  <c r="H75" i="18"/>
  <c r="G82" i="18"/>
  <c r="G80" i="18"/>
  <c r="G75" i="18"/>
  <c r="K74" i="18"/>
  <c r="G73" i="18"/>
  <c r="C72" i="18"/>
  <c r="N16" i="41"/>
  <c r="N45" i="41"/>
  <c r="F75" i="18"/>
  <c r="F73" i="18"/>
  <c r="N40" i="41"/>
  <c r="N44" i="41"/>
  <c r="N62" i="41"/>
  <c r="M89" i="18"/>
  <c r="I83" i="18"/>
  <c r="M82" i="18"/>
  <c r="M80" i="18"/>
  <c r="M75" i="18"/>
  <c r="I72" i="18"/>
  <c r="N36" i="41"/>
  <c r="N47" i="41"/>
  <c r="M91" i="18"/>
  <c r="I88" i="18"/>
  <c r="F89" i="18"/>
  <c r="M79" i="18"/>
  <c r="D82" i="18"/>
  <c r="L80" i="18"/>
  <c r="L75" i="18"/>
  <c r="D75" i="18"/>
  <c r="L73" i="18"/>
  <c r="H72" i="18"/>
  <c r="N24" i="41"/>
  <c r="N30" i="41"/>
  <c r="G83" i="18"/>
  <c r="K82" i="18"/>
  <c r="G81" i="18"/>
  <c r="K80" i="18"/>
  <c r="K75" i="18"/>
  <c r="C75" i="18"/>
  <c r="K73" i="18"/>
  <c r="G72" i="18"/>
  <c r="N6" i="41"/>
  <c r="N31" i="41"/>
  <c r="N52" i="41"/>
  <c r="N28" i="41"/>
  <c r="G79" i="18"/>
  <c r="I90" i="18"/>
  <c r="F83" i="18"/>
  <c r="F81" i="18"/>
  <c r="N32" i="41"/>
  <c r="N63" i="41"/>
  <c r="M83" i="18"/>
  <c r="M81" i="18"/>
  <c r="I75" i="18"/>
  <c r="I73" i="18"/>
  <c r="M72" i="18"/>
  <c r="N12" i="41"/>
  <c r="N21" i="41"/>
  <c r="N23" i="41"/>
  <c r="N38" i="41"/>
  <c r="N48" i="41"/>
  <c r="N64" i="41"/>
  <c r="H91" i="18"/>
  <c r="G88" i="18"/>
  <c r="N60" i="41"/>
  <c r="G91" i="18"/>
  <c r="G89" i="18"/>
  <c r="H83" i="18"/>
  <c r="N20" i="41"/>
  <c r="H89" i="18"/>
  <c r="G90" i="18"/>
  <c r="K83" i="18"/>
  <c r="K81" i="18"/>
  <c r="P46" i="41"/>
  <c r="I79" i="18"/>
  <c r="K90" i="18"/>
  <c r="P62" i="41"/>
  <c r="H79" i="18"/>
  <c r="P4" i="14"/>
  <c r="I82" i="18"/>
  <c r="I80" i="18"/>
  <c r="K79" i="18"/>
  <c r="C79" i="18"/>
  <c r="D90" i="18"/>
  <c r="H82" i="18"/>
  <c r="H80" i="18"/>
  <c r="P57" i="45"/>
  <c r="Y26" i="45"/>
  <c r="P41" i="45"/>
  <c r="P38" i="45"/>
  <c r="P39" i="45" s="1"/>
  <c r="W41" i="45"/>
  <c r="P51" i="45" s="1"/>
  <c r="W38" i="45"/>
  <c r="W39" i="45" s="1"/>
  <c r="V41" i="45"/>
  <c r="S51" i="45" s="1"/>
  <c r="V38" i="45"/>
  <c r="V39" i="45" s="1"/>
  <c r="T41" i="45"/>
  <c r="T38" i="45"/>
  <c r="T39" i="45" s="1"/>
  <c r="S41" i="45"/>
  <c r="S38" i="45"/>
  <c r="S39" i="45" s="1"/>
  <c r="Q41" i="45"/>
  <c r="R51" i="45" s="1"/>
  <c r="Q38" i="45"/>
  <c r="Q39" i="45" s="1"/>
  <c r="R57" i="45"/>
  <c r="R56" i="45"/>
  <c r="R55" i="45"/>
  <c r="R54" i="45"/>
  <c r="R52" i="45"/>
  <c r="P90" i="45"/>
  <c r="Q90" i="45" s="1"/>
  <c r="P91" i="45"/>
  <c r="Q91" i="45" s="1"/>
  <c r="P92" i="45"/>
  <c r="Q92" i="45" s="1"/>
  <c r="P93" i="45"/>
  <c r="Q93" i="45" s="1"/>
  <c r="P94" i="45"/>
  <c r="Q94" i="45" s="1"/>
  <c r="P95" i="45"/>
  <c r="Q95" i="45" s="1"/>
  <c r="P89" i="45"/>
  <c r="Q89" i="45" s="1"/>
  <c r="Z26" i="45"/>
  <c r="Q52" i="45"/>
  <c r="Q51" i="45"/>
  <c r="H88" i="18"/>
  <c r="N8" i="41"/>
  <c r="F91" i="18"/>
  <c r="N7" i="41"/>
  <c r="F90" i="18"/>
  <c r="N5" i="41"/>
  <c r="F88" i="18"/>
  <c r="P6" i="41"/>
  <c r="N4" i="41"/>
  <c r="F87" i="18"/>
  <c r="I13" i="45"/>
  <c r="I15" i="45"/>
  <c r="I14" i="45"/>
  <c r="H19" i="45"/>
  <c r="I19" i="45"/>
  <c r="I20" i="45"/>
  <c r="N61" i="41" l="1"/>
  <c r="P6" i="14"/>
  <c r="N37" i="41"/>
  <c r="F39" i="18"/>
  <c r="F74" i="18" s="1"/>
  <c r="N29" i="41"/>
  <c r="P30" i="41"/>
  <c r="N14" i="41"/>
  <c r="C14" i="18"/>
  <c r="C89" i="18" s="1"/>
  <c r="N14" i="11"/>
  <c r="D13" i="18"/>
  <c r="D88" i="18" s="1"/>
  <c r="N55" i="41"/>
  <c r="C54" i="18"/>
  <c r="C81" i="18" s="1"/>
  <c r="N54" i="11"/>
  <c r="D54" i="18"/>
  <c r="D81" i="18" s="1"/>
  <c r="P38" i="41" l="1"/>
  <c r="N39" i="41"/>
  <c r="P6" i="11"/>
  <c r="N13" i="11"/>
  <c r="P5" i="11" s="1"/>
  <c r="C13" i="18"/>
  <c r="N54" i="41"/>
  <c r="C53" i="18"/>
  <c r="C80" i="18" s="1"/>
  <c r="N53" i="11"/>
  <c r="D53" i="18"/>
  <c r="D80" i="18" s="1"/>
  <c r="P14" i="41" l="1"/>
  <c r="N13" i="41"/>
  <c r="N53" i="41"/>
  <c r="P54" i="41"/>
  <c r="D36" i="8"/>
  <c r="G36" i="8"/>
  <c r="L36" i="8"/>
  <c r="C63" i="27"/>
  <c r="K36" i="8"/>
  <c r="C36" i="8"/>
  <c r="M36" i="8"/>
  <c r="F36" i="8"/>
</calcChain>
</file>

<file path=xl/sharedStrings.xml><?xml version="1.0" encoding="utf-8"?>
<sst xmlns="http://schemas.openxmlformats.org/spreadsheetml/2006/main" count="7455" uniqueCount="766">
  <si>
    <t>Pseudonym:</t>
  </si>
  <si>
    <t>Jonas</t>
  </si>
  <si>
    <t>Henrik</t>
  </si>
  <si>
    <t>Tier</t>
  </si>
  <si>
    <t>Border Collie</t>
  </si>
  <si>
    <t>Termin-Nr.:</t>
  </si>
  <si>
    <t>Datum:</t>
  </si>
  <si>
    <t>Team Skills</t>
  </si>
  <si>
    <t>did not participate</t>
  </si>
  <si>
    <t>canceled</t>
  </si>
  <si>
    <t>Autumn Break</t>
  </si>
  <si>
    <t>sick</t>
  </si>
  <si>
    <t>Team is important</t>
  </si>
  <si>
    <t>yes</t>
  </si>
  <si>
    <t>yes, does not try to work on his own</t>
  </si>
  <si>
    <t>Learns more in team than alone</t>
  </si>
  <si>
    <t>yes, but can also learn alone</t>
  </si>
  <si>
    <t>yes, talks with partner about stuff</t>
  </si>
  <si>
    <t>Able to work as a team</t>
  </si>
  <si>
    <t>no problems</t>
  </si>
  <si>
    <t>team is working</t>
  </si>
  <si>
    <t>can accomplish things in team</t>
  </si>
  <si>
    <t>team shows good results</t>
  </si>
  <si>
    <t>Gives good feedback</t>
  </si>
  <si>
    <t>-</t>
  </si>
  <si>
    <t>Asks for feedback</t>
  </si>
  <si>
    <t>Makes effort to include others in team</t>
  </si>
  <si>
    <t>Values contributions</t>
  </si>
  <si>
    <t>accepts other ideas</t>
  </si>
  <si>
    <t>uses ideas of partners</t>
  </si>
  <si>
    <t>Treats everyone as equals</t>
  </si>
  <si>
    <t>slightly arrogant
behaviour</t>
  </si>
  <si>
    <t>Communicates well</t>
  </si>
  <si>
    <t>talks with partner</t>
  </si>
  <si>
    <t>can instruct and accept instructions</t>
  </si>
  <si>
    <t>talks with partner about stuff related to the topic and how they should proceed</t>
  </si>
  <si>
    <t>Is a good leader</t>
  </si>
  <si>
    <t>Creativity Skills</t>
  </si>
  <si>
    <t>Divergent Thinking</t>
  </si>
  <si>
    <t>Fluency (e.g. number of generated ideas)</t>
  </si>
  <si>
    <t>no input from him</t>
  </si>
  <si>
    <t>only few ideas</t>
  </si>
  <si>
    <t>has not many ideas</t>
  </si>
  <si>
    <t>needs help for ideas</t>
  </si>
  <si>
    <t>got some ideas</t>
  </si>
  <si>
    <t>has some ideas</t>
  </si>
  <si>
    <t>Not many own ideas</t>
  </si>
  <si>
    <t>Originality</t>
  </si>
  <si>
    <t>Got ideas mainly from orthers</t>
  </si>
  <si>
    <t>copies ideas</t>
  </si>
  <si>
    <t>struggles having own ideas</t>
  </si>
  <si>
    <t>not really</t>
  </si>
  <si>
    <t>Flexibility (e.g. having another perspective)</t>
  </si>
  <si>
    <t>Emergent Thinking</t>
  </si>
  <si>
    <t>Abstraction</t>
  </si>
  <si>
    <t>Persistence</t>
  </si>
  <si>
    <t>good</t>
  </si>
  <si>
    <t>works persistent on projects</t>
  </si>
  <si>
    <t>can work on projects in detail</t>
  </si>
  <si>
    <t>Integration</t>
  </si>
  <si>
    <t>Creative Attitude</t>
  </si>
  <si>
    <t>Open Mind</t>
  </si>
  <si>
    <t>is open to new stuff</t>
  </si>
  <si>
    <t>wants to know new stuff to improve old</t>
  </si>
  <si>
    <t>Emotional Sensitivity</t>
  </si>
  <si>
    <t>Humor</t>
  </si>
  <si>
    <t>Phantasy</t>
  </si>
  <si>
    <t>Convergent Thinking</t>
  </si>
  <si>
    <t>Logical</t>
  </si>
  <si>
    <t>can think logical</t>
  </si>
  <si>
    <t>good logical thinking</t>
  </si>
  <si>
    <t>logical thinking can be seen</t>
  </si>
  <si>
    <t>logical steps</t>
  </si>
  <si>
    <t>logical conclusions</t>
  </si>
  <si>
    <t>Computational Thinking skills</t>
  </si>
  <si>
    <t>Decomposition</t>
  </si>
  <si>
    <t xml:space="preserve">problem statement </t>
  </si>
  <si>
    <t>success criteria</t>
  </si>
  <si>
    <t>breaks problem into smaller parts</t>
  </si>
  <si>
    <t>Generalization</t>
  </si>
  <si>
    <t>mentions patterns</t>
  </si>
  <si>
    <t>reuses concepts from past</t>
  </si>
  <si>
    <t>Algorithmic Thinking</t>
  </si>
  <si>
    <t>sequence of large steps</t>
  </si>
  <si>
    <t>implementation of single step</t>
  </si>
  <si>
    <t>knows Concepts (if-then, while, …)</t>
  </si>
  <si>
    <t>Evaluation</t>
  </si>
  <si>
    <t xml:space="preserve">did program work? </t>
  </si>
  <si>
    <t>how did you fix it?</t>
  </si>
  <si>
    <t>why solution solves problem</t>
  </si>
  <si>
    <t>alternative solutions?</t>
  </si>
  <si>
    <t>most important part of solution</t>
  </si>
  <si>
    <t>most important detail</t>
  </si>
  <si>
    <t>solution relates to success criteria</t>
  </si>
  <si>
    <t>Average</t>
  </si>
  <si>
    <t>Mario</t>
  </si>
  <si>
    <t>Jonathan</t>
  </si>
  <si>
    <t>yes, asks coaches for feedback</t>
  </si>
  <si>
    <t>yes, asked coaches for opinion</t>
  </si>
  <si>
    <t>yes, asked for feedback</t>
  </si>
  <si>
    <t>n/a</t>
  </si>
  <si>
    <t>yes, asked coaches for opinion on his builds</t>
  </si>
  <si>
    <t>tries to communicate, but struggles in expressing</t>
  </si>
  <si>
    <t>communication between him and others is okay</t>
  </si>
  <si>
    <t xml:space="preserve">communication could be improved </t>
  </si>
  <si>
    <t>okay communications between him and others</t>
  </si>
  <si>
    <t xml:space="preserve">communications between him and others is acceptable </t>
  </si>
  <si>
    <t>communications between him and others is okay</t>
  </si>
  <si>
    <t>communications between him and others hasn't really changed</t>
  </si>
  <si>
    <t>Some ideas</t>
  </si>
  <si>
    <t>No own ideas</t>
  </si>
  <si>
    <t>no ideas from his own</t>
  </si>
  <si>
    <t>copied ideas</t>
  </si>
  <si>
    <t>didn't think of ideas on his own</t>
  </si>
  <si>
    <t>mainly got ideas from orthers</t>
  </si>
  <si>
    <t>no orginality seen</t>
  </si>
  <si>
    <t>experiments a lot with different
concepts</t>
  </si>
  <si>
    <t>very logical</t>
  </si>
  <si>
    <t xml:space="preserve">absolutely </t>
  </si>
  <si>
    <t>why solution solves
problem</t>
  </si>
  <si>
    <t>Sara</t>
  </si>
  <si>
    <t>Yufei</t>
  </si>
  <si>
    <t>Panda</t>
  </si>
  <si>
    <t>did not participate enough due to the CTT</t>
  </si>
  <si>
    <t>team is not unimported, but also important</t>
  </si>
  <si>
    <t>team is not unimportant, but also important</t>
  </si>
  <si>
    <t>team starts to get important</t>
  </si>
  <si>
    <t>difficult to tell</t>
  </si>
  <si>
    <t>can't say</t>
  </si>
  <si>
    <t>maybe</t>
  </si>
  <si>
    <t>struggels to work in team</t>
  </si>
  <si>
    <t>shows improvement working in a team</t>
  </si>
  <si>
    <t>can work in a team</t>
  </si>
  <si>
    <t>very silent</t>
  </si>
  <si>
    <t>does not talk a lot</t>
  </si>
  <si>
    <t>does not really give feedback</t>
  </si>
  <si>
    <t>does not give feedback</t>
  </si>
  <si>
    <t>no</t>
  </si>
  <si>
    <t>not very much interaction between team partners</t>
  </si>
  <si>
    <t>shows a bit more interaction</t>
  </si>
  <si>
    <t>very shy</t>
  </si>
  <si>
    <t>almost no ideas</t>
  </si>
  <si>
    <t>no ideas</t>
  </si>
  <si>
    <t>no ideas on her own</t>
  </si>
  <si>
    <t>very little amount of ideas</t>
  </si>
  <si>
    <t>can't have another perspective</t>
  </si>
  <si>
    <t>struggles to abstract</t>
  </si>
  <si>
    <t>has problems to abstract</t>
  </si>
  <si>
    <t>can't abstract</t>
  </si>
  <si>
    <t>isn't able to abstract</t>
  </si>
  <si>
    <t>has problems</t>
  </si>
  <si>
    <t>not able to</t>
  </si>
  <si>
    <t>not very open minded</t>
  </si>
  <si>
    <t>could be more open minded</t>
  </si>
  <si>
    <t>not that open minded</t>
  </si>
  <si>
    <t>could be more</t>
  </si>
  <si>
    <t>not really open minded</t>
  </si>
  <si>
    <t>shows no phantasy</t>
  </si>
  <si>
    <t>does not show very much phantasy</t>
  </si>
  <si>
    <t>does not show</t>
  </si>
  <si>
    <t>no signs of phantasy</t>
  </si>
  <si>
    <t>struggles with phantasy</t>
  </si>
  <si>
    <t>not much logical thinking seen</t>
  </si>
  <si>
    <t>didn't showed much logical thinking</t>
  </si>
  <si>
    <t>couldn't see much logical thinking</t>
  </si>
  <si>
    <t>not really logical thinking</t>
  </si>
  <si>
    <t>Benny</t>
  </si>
  <si>
    <t>Simon</t>
  </si>
  <si>
    <t>Erdmännchen</t>
  </si>
  <si>
    <t>doesn't need team</t>
  </si>
  <si>
    <t>works faster alone</t>
  </si>
  <si>
    <t>can work on his own</t>
  </si>
  <si>
    <t>yes, but very dominant</t>
  </si>
  <si>
    <t>yes, still dominant</t>
  </si>
  <si>
    <t>gives a lot of instructions to partner</t>
  </si>
  <si>
    <t>can follow instructions</t>
  </si>
  <si>
    <t>team work is very bad</t>
  </si>
  <si>
    <t>team is not able to finish in time</t>
  </si>
  <si>
    <t>can't work in team</t>
  </si>
  <si>
    <t>does not give vey much feedback</t>
  </si>
  <si>
    <t>gives good feedback to partners</t>
  </si>
  <si>
    <t>asks for feedback when following instructions</t>
  </si>
  <si>
    <t>gives instructions</t>
  </si>
  <si>
    <t>mostly</t>
  </si>
  <si>
    <t>prefers own ideas</t>
  </si>
  <si>
    <t>prefers his own ideas</t>
  </si>
  <si>
    <t>rather dominant behavior</t>
  </si>
  <si>
    <t>very dominant</t>
  </si>
  <si>
    <t>gives a lot of instructions</t>
  </si>
  <si>
    <t>can give good instructions</t>
  </si>
  <si>
    <t>good communication with partner</t>
  </si>
  <si>
    <t>communicates with partner</t>
  </si>
  <si>
    <t>good communication</t>
  </si>
  <si>
    <t>less communication with partner</t>
  </si>
  <si>
    <t>partner ist distracted</t>
  </si>
  <si>
    <t>partner distracted</t>
  </si>
  <si>
    <t>strong leadership, but also very dominant</t>
  </si>
  <si>
    <t>stopped being a leader</t>
  </si>
  <si>
    <t>lots of ideas</t>
  </si>
  <si>
    <t>many ideas</t>
  </si>
  <si>
    <t>creative ideas, subject-related</t>
  </si>
  <si>
    <t>very good ideas</t>
  </si>
  <si>
    <t>good ideas, even come more complicated ideas</t>
  </si>
  <si>
    <t>many</t>
  </si>
  <si>
    <t>does not generate ideas</t>
  </si>
  <si>
    <t>bad</t>
  </si>
  <si>
    <t>very original ideas</t>
  </si>
  <si>
    <t>comes up with ideas of his own</t>
  </si>
  <si>
    <t>many own ideas</t>
  </si>
  <si>
    <t>very creative</t>
  </si>
  <si>
    <t>not so many own ideas</t>
  </si>
  <si>
    <t>deteriorating</t>
  </si>
  <si>
    <t>not given</t>
  </si>
  <si>
    <t>kinda</t>
  </si>
  <si>
    <t>focused</t>
  </si>
  <si>
    <t>visibly focused</t>
  </si>
  <si>
    <t>can work consistently</t>
  </si>
  <si>
    <t>very persistent</t>
  </si>
  <si>
    <t>gets distracted fast</t>
  </si>
  <si>
    <t>very distracted</t>
  </si>
  <si>
    <t>is distracted by others</t>
  </si>
  <si>
    <t>can conclude very good</t>
  </si>
  <si>
    <t>is able to</t>
  </si>
  <si>
    <t>good connection</t>
  </si>
  <si>
    <t>does integrate between old and new stuff</t>
  </si>
  <si>
    <t xml:space="preserve">connects </t>
  </si>
  <si>
    <t xml:space="preserve">
</t>
  </si>
  <si>
    <t>jumps right in a new topic</t>
  </si>
  <si>
    <t>very open minded</t>
  </si>
  <si>
    <t>open to other aproaches</t>
  </si>
  <si>
    <t>accepts different approaches</t>
  </si>
  <si>
    <t xml:space="preserve">uses </t>
  </si>
  <si>
    <t>very active</t>
  </si>
  <si>
    <t>talkative</t>
  </si>
  <si>
    <t>very active and extroverted</t>
  </si>
  <si>
    <t>destroys other childrens buildings</t>
  </si>
  <si>
    <t>kinda mean and loud</t>
  </si>
  <si>
    <t>jokes with partner</t>
  </si>
  <si>
    <t>jokes from partner distract from task</t>
  </si>
  <si>
    <t>can draw conclusions</t>
  </si>
  <si>
    <t>works logically</t>
  </si>
  <si>
    <t>works in a logic way</t>
  </si>
  <si>
    <t>steps are not logical</t>
  </si>
  <si>
    <t xml:space="preserve">
</t>
  </si>
  <si>
    <t>Henriette</t>
  </si>
  <si>
    <t>Annabell</t>
  </si>
  <si>
    <t>yes, active in the team</t>
  </si>
  <si>
    <t xml:space="preserve">no, forgets about her team partner and chats with other </t>
  </si>
  <si>
    <t>no, does not work in team</t>
  </si>
  <si>
    <t>learns from Lulu</t>
  </si>
  <si>
    <t>yes from Lulu</t>
  </si>
  <si>
    <t>no because of team distractions</t>
  </si>
  <si>
    <t>no, because team distracts her</t>
  </si>
  <si>
    <t>distracted</t>
  </si>
  <si>
    <t>difficult</t>
  </si>
  <si>
    <t>divides tasks so everyone gets to do something</t>
  </si>
  <si>
    <t>less interested</t>
  </si>
  <si>
    <t>on her own</t>
  </si>
  <si>
    <t>working with partner</t>
  </si>
  <si>
    <t>mostly on her own</t>
  </si>
  <si>
    <t>shares lead with partner</t>
  </si>
  <si>
    <t>very active and contributing communication</t>
  </si>
  <si>
    <t>communication with partner</t>
  </si>
  <si>
    <t>lots of communication</t>
  </si>
  <si>
    <t>difficulties in communication</t>
  </si>
  <si>
    <t>lots of communication problems</t>
  </si>
  <si>
    <t>shares leadership, gives commands</t>
  </si>
  <si>
    <t>gives programming commands</t>
  </si>
  <si>
    <t>not leading</t>
  </si>
  <si>
    <t>sometimes</t>
  </si>
  <si>
    <t>some ideas</t>
  </si>
  <si>
    <t>creative ideas</t>
  </si>
  <si>
    <t>creative ideas, but off topic</t>
  </si>
  <si>
    <t>less productive ideas</t>
  </si>
  <si>
    <t>few ideas</t>
  </si>
  <si>
    <t>1
2
3</t>
  </si>
  <si>
    <t>ideas are oiginal</t>
  </si>
  <si>
    <t>very original</t>
  </si>
  <si>
    <t>ideas are original</t>
  </si>
  <si>
    <t>original off-topic ideas</t>
  </si>
  <si>
    <t>ideas are off topic</t>
  </si>
  <si>
    <t>yes, adapts other ideas</t>
  </si>
  <si>
    <t>no, easy distracted</t>
  </si>
  <si>
    <t>easy distracted</t>
  </si>
  <si>
    <t>gets distracted very fast</t>
  </si>
  <si>
    <t>only works on basics</t>
  </si>
  <si>
    <t>doesn't connect ideas</t>
  </si>
  <si>
    <t>not connecting ideas</t>
  </si>
  <si>
    <t>shy</t>
  </si>
  <si>
    <t>less shy</t>
  </si>
  <si>
    <t>interacts more</t>
  </si>
  <si>
    <t>more open</t>
  </si>
  <si>
    <t>gets active</t>
  </si>
  <si>
    <t>very very active</t>
  </si>
  <si>
    <t>gets very loud</t>
  </si>
  <si>
    <t>turned up</t>
  </si>
  <si>
    <t>childish &amp; playful</t>
  </si>
  <si>
    <t>acts childish</t>
  </si>
  <si>
    <t>childish</t>
  </si>
  <si>
    <t>lots of phantasy</t>
  </si>
  <si>
    <t>can imagine things in very little things</t>
  </si>
  <si>
    <t>has the ability to imagine things</t>
  </si>
  <si>
    <t xml:space="preserve"> </t>
  </si>
  <si>
    <t>Moritz</t>
  </si>
  <si>
    <t>Mats</t>
  </si>
  <si>
    <t>Elefant</t>
  </si>
  <si>
    <t xml:space="preserve">because this was the introduction, there wasn't enough data to collect </t>
  </si>
  <si>
    <t>could not participate</t>
  </si>
  <si>
    <t>learns from Benny</t>
  </si>
  <si>
    <t>not really contributing</t>
  </si>
  <si>
    <t>could also work alone</t>
  </si>
  <si>
    <t>probably faster alone</t>
  </si>
  <si>
    <t>rather no</t>
  </si>
  <si>
    <t>good team with Benny</t>
  </si>
  <si>
    <t>yes, but more reserved</t>
  </si>
  <si>
    <t>good teamwork with Lulu</t>
  </si>
  <si>
    <t>Team takes a long time to finish task</t>
  </si>
  <si>
    <t>his team struggles to work as a team</t>
  </si>
  <si>
    <t>shares the lead between his partners</t>
  </si>
  <si>
    <t>doesn't include himself</t>
  </si>
  <si>
    <t>no effort</t>
  </si>
  <si>
    <t>not much effort</t>
  </si>
  <si>
    <t>shared leadership</t>
  </si>
  <si>
    <t>lots of communication between him and his partner</t>
  </si>
  <si>
    <t>good communication in team</t>
  </si>
  <si>
    <t>can communicate okay</t>
  </si>
  <si>
    <t>bad communication</t>
  </si>
  <si>
    <t>communication with team partners does not exist</t>
  </si>
  <si>
    <t>can lead, but rather reserved</t>
  </si>
  <si>
    <t>yes but still reserved</t>
  </si>
  <si>
    <t>doesn't lead</t>
  </si>
  <si>
    <t>lots of input</t>
  </si>
  <si>
    <t>adds ideas to program</t>
  </si>
  <si>
    <t>has many ideas</t>
  </si>
  <si>
    <t>less ideas than before</t>
  </si>
  <si>
    <t>brings nothing in</t>
  </si>
  <si>
    <t>only able to follow guide</t>
  </si>
  <si>
    <t>ideas are kinda original</t>
  </si>
  <si>
    <t>some original ideas</t>
  </si>
  <si>
    <t>added ideas are new</t>
  </si>
  <si>
    <t>new ideas</t>
  </si>
  <si>
    <t>not very original</t>
  </si>
  <si>
    <t>less original ideas</t>
  </si>
  <si>
    <t>no original ideas</t>
  </si>
  <si>
    <t>is flexible</t>
  </si>
  <si>
    <t>adapts new ideas</t>
  </si>
  <si>
    <t>able to adapt new ideas</t>
  </si>
  <si>
    <t>adapts ideas from teammate</t>
  </si>
  <si>
    <t>adapts advice</t>
  </si>
  <si>
    <t>sticks to own idea</t>
  </si>
  <si>
    <t>no concentration for adapting ideas</t>
  </si>
  <si>
    <t>can do it</t>
  </si>
  <si>
    <t>okay</t>
  </si>
  <si>
    <t>looses it</t>
  </si>
  <si>
    <t>stays focused</t>
  </si>
  <si>
    <t>works focussed on details</t>
  </si>
  <si>
    <t>keeps being focused</t>
  </si>
  <si>
    <t>fokused on task</t>
  </si>
  <si>
    <t>can't stay focussed</t>
  </si>
  <si>
    <t>gets distracted quickly</t>
  </si>
  <si>
    <t xml:space="preserve">
</t>
  </si>
  <si>
    <t>good connecting ideas</t>
  </si>
  <si>
    <t>connects different ideas</t>
  </si>
  <si>
    <t>good connection between ideas</t>
  </si>
  <si>
    <t>definetly</t>
  </si>
  <si>
    <t>wants to add more</t>
  </si>
  <si>
    <t xml:space="preserve">high urge for improving </t>
  </si>
  <si>
    <t>less</t>
  </si>
  <si>
    <t>makes jokes with his partner</t>
  </si>
  <si>
    <t>jokes around</t>
  </si>
  <si>
    <t>too many jokes with partner</t>
  </si>
  <si>
    <t>jokes more than working on task</t>
  </si>
  <si>
    <t>less than others</t>
  </si>
  <si>
    <t>more bound to realism</t>
  </si>
  <si>
    <t>prefers realism</t>
  </si>
  <si>
    <t>rather realistic</t>
  </si>
  <si>
    <t>likes realism more</t>
  </si>
  <si>
    <t>mostly logical thinking</t>
  </si>
  <si>
    <t>programming is logical</t>
  </si>
  <si>
    <t>logical programming steps</t>
  </si>
  <si>
    <t>Lulu</t>
  </si>
  <si>
    <t>Luise</t>
  </si>
  <si>
    <t>active in the team</t>
  </si>
  <si>
    <t>works in team</t>
  </si>
  <si>
    <t>good teamwork</t>
  </si>
  <si>
    <t>learns by explaining to partner</t>
  </si>
  <si>
    <t>partner profits</t>
  </si>
  <si>
    <t>no, team distracts her</t>
  </si>
  <si>
    <t>no, distractions in team</t>
  </si>
  <si>
    <t>struggles when working in team</t>
  </si>
  <si>
    <t>teamwork does not work</t>
  </si>
  <si>
    <t>feedback is not given</t>
  </si>
  <si>
    <t>no feedback</t>
  </si>
  <si>
    <t>rather submissive</t>
  </si>
  <si>
    <t xml:space="preserve">"forgets" about team mate </t>
  </si>
  <si>
    <t>does not work with her assigned partner</t>
  </si>
  <si>
    <t>can't say she would value contributions</t>
  </si>
  <si>
    <t xml:space="preserve">yes </t>
  </si>
  <si>
    <t>lots of expedient communication</t>
  </si>
  <si>
    <t>communication between partners does not help finish assigned task</t>
  </si>
  <si>
    <t>"teaches" partner</t>
  </si>
  <si>
    <t>has some good ideas</t>
  </si>
  <si>
    <t>brings in ideas</t>
  </si>
  <si>
    <t>brings her ideas in</t>
  </si>
  <si>
    <t>has good ideas</t>
  </si>
  <si>
    <t>less ideas</t>
  </si>
  <si>
    <t>too distracted, almost no ideas</t>
  </si>
  <si>
    <t>less ideas due to distraction</t>
  </si>
  <si>
    <t>some ideas are original</t>
  </si>
  <si>
    <t>had some very original ideas</t>
  </si>
  <si>
    <t>struggles</t>
  </si>
  <si>
    <t>only to some extend</t>
  </si>
  <si>
    <t>can't</t>
  </si>
  <si>
    <t>difficulites</t>
  </si>
  <si>
    <t>is okay</t>
  </si>
  <si>
    <t>can do</t>
  </si>
  <si>
    <t>is able</t>
  </si>
  <si>
    <t>is not able</t>
  </si>
  <si>
    <t>more or less</t>
  </si>
  <si>
    <t>is open</t>
  </si>
  <si>
    <t>can imagine a lot</t>
  </si>
  <si>
    <t>not always logical</t>
  </si>
  <si>
    <t>reasonable</t>
  </si>
  <si>
    <t>able to think logically</t>
  </si>
  <si>
    <t>goog logical thinking</t>
  </si>
  <si>
    <t>less logical thinking</t>
  </si>
  <si>
    <t>Heinz</t>
  </si>
  <si>
    <t>Mohammed</t>
  </si>
  <si>
    <t>dominates teammate</t>
  </si>
  <si>
    <t>dominates</t>
  </si>
  <si>
    <t>dominates partner</t>
  </si>
  <si>
    <t>struggles when working in a team</t>
  </si>
  <si>
    <t>not very well</t>
  </si>
  <si>
    <t>too dominant for team work</t>
  </si>
  <si>
    <t>gets better</t>
  </si>
  <si>
    <t>can work with others</t>
  </si>
  <si>
    <t>teamwork is possible</t>
  </si>
  <si>
    <t>asks about task and what he should do now</t>
  </si>
  <si>
    <t>asks about task</t>
  </si>
  <si>
    <t>asks about task, needs lot of help</t>
  </si>
  <si>
    <t>doesn't really include Sara</t>
  </si>
  <si>
    <t>has difficulties</t>
  </si>
  <si>
    <t>does not include others</t>
  </si>
  <si>
    <t>works more alone</t>
  </si>
  <si>
    <t>Doesn't really comunicate with teammate</t>
  </si>
  <si>
    <t>not so much communication</t>
  </si>
  <si>
    <t>not really, works mainly alone</t>
  </si>
  <si>
    <t>more of a lone fighter</t>
  </si>
  <si>
    <t>does not lead other team members</t>
  </si>
  <si>
    <t>works mostly alone</t>
  </si>
  <si>
    <t>can lead</t>
  </si>
  <si>
    <t>brings in Ideas</t>
  </si>
  <si>
    <t>struggles with new ideas</t>
  </si>
  <si>
    <t>brings in new Ideas</t>
  </si>
  <si>
    <t>brought in some ideas to the task</t>
  </si>
  <si>
    <t>has some ideas for the project</t>
  </si>
  <si>
    <t>some ideas to build</t>
  </si>
  <si>
    <t>some new ideas</t>
  </si>
  <si>
    <t>no real originality</t>
  </si>
  <si>
    <t>able to bring in some new ideas</t>
  </si>
  <si>
    <t>not very original ideas</t>
  </si>
  <si>
    <t>ideas are not very original</t>
  </si>
  <si>
    <t>only when shown</t>
  </si>
  <si>
    <t>not flexible in using others' ideas</t>
  </si>
  <si>
    <t>able to adapt on the task</t>
  </si>
  <si>
    <t>not felxible, sticks to his idea</t>
  </si>
  <si>
    <t>a bit better, includes others' ideas</t>
  </si>
  <si>
    <t>no abstraction</t>
  </si>
  <si>
    <t>little abstraction visible</t>
  </si>
  <si>
    <t>asks what he could do next every five minutes</t>
  </si>
  <si>
    <t>bad, has to be given input all the time</t>
  </si>
  <si>
    <t>asked about the task pretty often</t>
  </si>
  <si>
    <t>could finish his task without asking  between</t>
  </si>
  <si>
    <t>sticks on task with a little help</t>
  </si>
  <si>
    <t>needs help to keep building</t>
  </si>
  <si>
    <t>doesn't connect ideas often</t>
  </si>
  <si>
    <t>not able to connect to the others' ideas</t>
  </si>
  <si>
    <t>able to connect some ideas</t>
  </si>
  <si>
    <t>struggeled to connect the idea of the course</t>
  </si>
  <si>
    <t>connected the idea to his model</t>
  </si>
  <si>
    <t>included others' ideas in his build</t>
  </si>
  <si>
    <t>only accepts few ideas</t>
  </si>
  <si>
    <t>not open minded</t>
  </si>
  <si>
    <t>does struggle with new things</t>
  </si>
  <si>
    <t>prefers older things</t>
  </si>
  <si>
    <t>accepting some ideas from partner</t>
  </si>
  <si>
    <t>has his problems</t>
  </si>
  <si>
    <t>sometimes makes jokes</t>
  </si>
  <si>
    <t>tries to make jokes</t>
  </si>
  <si>
    <t>was missing, copied ideas from other groups</t>
  </si>
  <si>
    <t>struggled with having phantasy</t>
  </si>
  <si>
    <t>very bad</t>
  </si>
  <si>
    <t>was able to build an own model</t>
  </si>
  <si>
    <t>logical ability is not very good</t>
  </si>
  <si>
    <t>slightliy better logical thinking</t>
  </si>
  <si>
    <t>some logical connections</t>
  </si>
  <si>
    <t>took logical connections to subject</t>
  </si>
  <si>
    <t>Abdelrahman</t>
  </si>
  <si>
    <t>Wasn't very clear but he prefers working alone most of the time</t>
  </si>
  <si>
    <t>Prefers working alone</t>
  </si>
  <si>
    <t>Starts accepting his teammates but only when pushed to work with them</t>
  </si>
  <si>
    <t>Good but could be better</t>
  </si>
  <si>
    <t>Needs to accept his teammates to be able to be open to learning</t>
  </si>
  <si>
    <t>Has a problem with accepting his teammates' ideas</t>
  </si>
  <si>
    <t>Yes</t>
  </si>
  <si>
    <t>needs to be pushed to work with a team</t>
  </si>
  <si>
    <t>Needs to be pushed to work in a team</t>
  </si>
  <si>
    <t>yvery responsice</t>
  </si>
  <si>
    <t>Still not really</t>
  </si>
  <si>
    <t>Needs to exert more effort</t>
  </si>
  <si>
    <t>prefers his own ideas over others</t>
  </si>
  <si>
    <t>Prefers his own ideas over others'</t>
  </si>
  <si>
    <t>Prefers his own ideas ober others'</t>
  </si>
  <si>
    <t>Started accepting others' contributions</t>
  </si>
  <si>
    <t>Needs to work more on this aspect</t>
  </si>
  <si>
    <t>Started to do so</t>
  </si>
  <si>
    <t>Yes, but he doesn't prefer being the team or group leader</t>
  </si>
  <si>
    <t>yes but he doesn't prefer being the team or group  leader</t>
  </si>
  <si>
    <t>yes, but he still doesn't prefer being the team or group leader</t>
  </si>
  <si>
    <t>Great with generating new ideas</t>
  </si>
  <si>
    <t>Good with generating ne ideas</t>
  </si>
  <si>
    <t>Good with generating new ideas</t>
  </si>
  <si>
    <t>tries to be different than his team's ideas</t>
  </si>
  <si>
    <t>Good with generatin new ideas</t>
  </si>
  <si>
    <t>tries to be different from his teammates' ideas</t>
  </si>
  <si>
    <t>Tries to be different than his teammates' ideas</t>
  </si>
  <si>
    <t>needs to be more flexible. Can be a bit stupporn</t>
  </si>
  <si>
    <t>Still needs to be a bit more flexible and acceptin of other perspectives</t>
  </si>
  <si>
    <t>flexible only when persuaded</t>
  </si>
  <si>
    <t>Flexible only when persuated</t>
  </si>
  <si>
    <t>Good</t>
  </si>
  <si>
    <t>very very very persistent</t>
  </si>
  <si>
    <t>Very</t>
  </si>
  <si>
    <t>needs to work more on integration skills</t>
  </si>
  <si>
    <t>Needs to work more on those skills</t>
  </si>
  <si>
    <t>Started getting better</t>
  </si>
  <si>
    <t>needs to be convinced and persuaded</t>
  </si>
  <si>
    <t>still needs to be convinced and persuaded</t>
  </si>
  <si>
    <t>Still needs to be convinced and persuaded</t>
  </si>
  <si>
    <t>More open to accepting other ideas and approaches</t>
  </si>
  <si>
    <t>wasnt very obvious</t>
  </si>
  <si>
    <t>Wasn't obvious</t>
  </si>
  <si>
    <t>Still not clear</t>
  </si>
  <si>
    <t>Not very open humour</t>
  </si>
  <si>
    <t>a bit too logical</t>
  </si>
  <si>
    <t>Still a bit too logical</t>
  </si>
  <si>
    <t>Good logical thinking</t>
  </si>
  <si>
    <t>Great logical thinking</t>
  </si>
  <si>
    <t>Gamal</t>
  </si>
  <si>
    <t>given that the team is composed of two , yes</t>
  </si>
  <si>
    <t>He's attached to one of his teammates and refuses to work or be paired with others</t>
  </si>
  <si>
    <t>He started valuing his other teammates and is willing to work with them</t>
  </si>
  <si>
    <t>great</t>
  </si>
  <si>
    <t>Great! Respects his teammate's turns and roles</t>
  </si>
  <si>
    <t>respects his teammates' turns and roles and started guiding others into doing the same thing</t>
  </si>
  <si>
    <t>still respects his teammates' turns and roles and started guiding others into doing the same thing</t>
  </si>
  <si>
    <t>needs motivation but is responsice</t>
  </si>
  <si>
    <t>Only when asked multiple times</t>
  </si>
  <si>
    <t>very good in communicating problems or progress</t>
  </si>
  <si>
    <t>Very good in communicating problems or progress</t>
  </si>
  <si>
    <t>started asking for feedback at the end of each session</t>
  </si>
  <si>
    <t>asks for feedback at the end of each session</t>
  </si>
  <si>
    <t>asks for feedback at tha end of each session</t>
  </si>
  <si>
    <t>needs more work in this aspect</t>
  </si>
  <si>
    <t>much much better than when he started</t>
  </si>
  <si>
    <t>Needs to be persuaded</t>
  </si>
  <si>
    <t>still needs to be persuaded</t>
  </si>
  <si>
    <t>needs to be persuaded, but is easily so</t>
  </si>
  <si>
    <t>started asking his teammates for their opinion</t>
  </si>
  <si>
    <t>started initiating communication with his team and instructor</t>
  </si>
  <si>
    <t>wasn't very obvious, but could be encouraged</t>
  </si>
  <si>
    <t>So far, early signs of leading his team were observed but not strongly yes</t>
  </si>
  <si>
    <t>Constantly generates ideas</t>
  </si>
  <si>
    <t>Always comes up with multiple great ideas throughout the session</t>
  </si>
  <si>
    <t>still comes up with multiple great ideas throughout the session</t>
  </si>
  <si>
    <t>always adds his own perspective to ideas</t>
  </si>
  <si>
    <t>tries to be unique with his ideas and doesn't like replicating ideas</t>
  </si>
  <si>
    <t>tries to be unique with his ideas and doesn't like replicating ideas, even his classmates' ideas</t>
  </si>
  <si>
    <t>still tries to be unique with his ideas and doesn't like replicating ideas, even his classmates' ideas</t>
  </si>
  <si>
    <t>still tries to be unique with his ideas and doesn't like replicating ideas, even his classmate's ideas</t>
  </si>
  <si>
    <t>flexible once persuaded</t>
  </si>
  <si>
    <t>only when persuaded with good reasoning</t>
  </si>
  <si>
    <t>started being more flexible</t>
  </si>
  <si>
    <t>much more flexible and adapts to change</t>
  </si>
  <si>
    <t>Detail oriented more</t>
  </si>
  <si>
    <t>He is more detail oriented, can sometimes miss the big pic</t>
  </si>
  <si>
    <t>Still is more detail oriented, can sometimes miss the big</t>
  </si>
  <si>
    <t>still is more detail oriented can sometimes miss the big pic</t>
  </si>
  <si>
    <t>when pointed out, he notices the bigger picture</t>
  </si>
  <si>
    <t>very persistent (in a good way)</t>
  </si>
  <si>
    <t>very persistent in a good way</t>
  </si>
  <si>
    <t>very</t>
  </si>
  <si>
    <t xml:space="preserve">very </t>
  </si>
  <si>
    <t>good integration</t>
  </si>
  <si>
    <t>good integration skills but could be better</t>
  </si>
  <si>
    <t>better integration in general</t>
  </si>
  <si>
    <t>open to other ideas ore persuaded</t>
  </si>
  <si>
    <t>very open to new ideas once persuaded</t>
  </si>
  <si>
    <t>Very open to new ideas once persuaded</t>
  </si>
  <si>
    <t>very open to new ideas</t>
  </si>
  <si>
    <t>seems to be more comfortable in showing this side but is a bit shy</t>
  </si>
  <si>
    <t xml:space="preserve"> Seems to be more comfortable in showing this side but is a bit shy</t>
  </si>
  <si>
    <t>started being more comfortable in openly showing his fun side</t>
  </si>
  <si>
    <t>he was really humorous this session</t>
  </si>
  <si>
    <t>he's very reasonable and logical</t>
  </si>
  <si>
    <t>He's very reasonable and logical</t>
  </si>
  <si>
    <t>Farid</t>
  </si>
  <si>
    <t>given that the team is composed of two, yes</t>
  </si>
  <si>
    <t>Wantes to work only with a certain teammate and wasn't very open to group work</t>
  </si>
  <si>
    <t>When persuaded, he works well with his teammates</t>
  </si>
  <si>
    <t>Started accepting his teammates, but needs more work</t>
  </si>
  <si>
    <t>yes!</t>
  </si>
  <si>
    <t>shows the feedback over accomplishments</t>
  </si>
  <si>
    <t>still shows feedback over accomplishments</t>
  </si>
  <si>
    <t>still shows feedback ober accomplishments</t>
  </si>
  <si>
    <t>good!</t>
  </si>
  <si>
    <t>great!</t>
  </si>
  <si>
    <t>yes! consantly expects feedback</t>
  </si>
  <si>
    <t>constantly asks for feedback</t>
  </si>
  <si>
    <t>yes! and respects others</t>
  </si>
  <si>
    <t>very good communication</t>
  </si>
  <si>
    <t>great communicator</t>
  </si>
  <si>
    <t>wasn't very obvious, maybe later on</t>
  </si>
  <si>
    <t>wasn't very obvious</t>
  </si>
  <si>
    <t>more of a follower/executer</t>
  </si>
  <si>
    <t>not much of a leader</t>
  </si>
  <si>
    <t>flooding with ideas</t>
  </si>
  <si>
    <t>flooding with ideas still</t>
  </si>
  <si>
    <t>Flooding with ideas still, can be a bit messy to his train of thoughts</t>
  </si>
  <si>
    <t>lots of ideas generated</t>
  </si>
  <si>
    <t>generates lots of ideas</t>
  </si>
  <si>
    <t>tries to recreate ideas but adds his own touch</t>
  </si>
  <si>
    <t>recreates more than comes up with original ideas</t>
  </si>
  <si>
    <t>still recreates more than comes up with original ideas</t>
  </si>
  <si>
    <t>when pushed to come up with a new idea, he exerts effort in this area</t>
  </si>
  <si>
    <t>very flexible once persuaded</t>
  </si>
  <si>
    <t>flexible once reasoned with</t>
  </si>
  <si>
    <t>pays attention to detail more</t>
  </si>
  <si>
    <t>pays atention to detail more</t>
  </si>
  <si>
    <t>more detail-oriented but could be guided to see the bigger pic</t>
  </si>
  <si>
    <t>started seeing the bigger picture</t>
  </si>
  <si>
    <t>very!</t>
  </si>
  <si>
    <t>integrates well</t>
  </si>
  <si>
    <t>once persvaded</t>
  </si>
  <si>
    <t>only when persuaded</t>
  </si>
  <si>
    <t>only when persuated</t>
  </si>
  <si>
    <t>started being more open minded when it comes to others' ideas and suggestions</t>
  </si>
  <si>
    <t>wasn't obvious in the first session</t>
  </si>
  <si>
    <t>good sense of humor</t>
  </si>
  <si>
    <t>good logical thinking, needs to be challenged more</t>
  </si>
  <si>
    <t>Omar</t>
  </si>
  <si>
    <t>yes, values team work</t>
  </si>
  <si>
    <t>Doesn't mind working with a team</t>
  </si>
  <si>
    <t>Great</t>
  </si>
  <si>
    <t>very unresponsive at first till he's encouraged</t>
  </si>
  <si>
    <t>unresponsive until encouraged multiple times</t>
  </si>
  <si>
    <t>started giving some response</t>
  </si>
  <si>
    <t>good, but needs more</t>
  </si>
  <si>
    <t>yes respects others' roles too</t>
  </si>
  <si>
    <t>needs to communicate more</t>
  </si>
  <si>
    <t>still needs to communicate more</t>
  </si>
  <si>
    <t>more of a follower, not a leader</t>
  </si>
  <si>
    <t>once encouraged and given a push, he tries to continue with ideas</t>
  </si>
  <si>
    <t>needs encouragement to come up with ideas</t>
  </si>
  <si>
    <t>started generating more ideas on his own</t>
  </si>
  <si>
    <t>he creates more then comes up with original ideas</t>
  </si>
  <si>
    <t>very flexible once shown another perspective</t>
  </si>
  <si>
    <t>very flexible</t>
  </si>
  <si>
    <t>pays attention more to the abstract idea than the details</t>
  </si>
  <si>
    <t>He isn't detail-oriented</t>
  </si>
  <si>
    <t>he isn't detail-oriented</t>
  </si>
  <si>
    <t>he isn't detail oriented</t>
  </si>
  <si>
    <t>started paying attention to details a bit, but without unseeing the bigger picture</t>
  </si>
  <si>
    <t>average</t>
  </si>
  <si>
    <t>still average</t>
  </si>
  <si>
    <t>needs to be more persistent</t>
  </si>
  <si>
    <t>very open to other ideas and approaches</t>
  </si>
  <si>
    <t>wasnt obvious</t>
  </si>
  <si>
    <t>very humorous it was refreshing</t>
  </si>
  <si>
    <t>good sense of humour</t>
  </si>
  <si>
    <t>more creative than logical</t>
  </si>
  <si>
    <t>still more creative than logical</t>
  </si>
  <si>
    <t>Teamwork</t>
  </si>
  <si>
    <t>X</t>
  </si>
  <si>
    <t>Elefanten</t>
  </si>
  <si>
    <t>Border Collies</t>
  </si>
  <si>
    <t>Difference total</t>
  </si>
  <si>
    <t>avg. Difference</t>
  </si>
  <si>
    <t>Klasse</t>
  </si>
  <si>
    <t>Name</t>
  </si>
  <si>
    <t>Typ 1</t>
  </si>
  <si>
    <t>Typ 2</t>
  </si>
  <si>
    <t>Typ 3</t>
  </si>
  <si>
    <t>Typ 4</t>
  </si>
  <si>
    <t>Typ 5</t>
  </si>
  <si>
    <t>Typ 6</t>
  </si>
  <si>
    <t>Gesamt</t>
  </si>
  <si>
    <t>Frage</t>
  </si>
  <si>
    <t>antwort</t>
  </si>
  <si>
    <t>B</t>
  </si>
  <si>
    <t>Projekt hat Spaß gemacht</t>
  </si>
  <si>
    <t>x</t>
  </si>
  <si>
    <t>C</t>
  </si>
  <si>
    <t>Kann mit anderen arbeiten</t>
  </si>
  <si>
    <t>D</t>
  </si>
  <si>
    <t>Aufgaben leicht gefallen</t>
  </si>
  <si>
    <t>Ideen in Diskussionen</t>
  </si>
  <si>
    <t>Durchsetzen</t>
  </si>
  <si>
    <t>kreativ</t>
  </si>
  <si>
    <t>A</t>
  </si>
  <si>
    <t>konnte gut fokussieren</t>
  </si>
  <si>
    <t>Durchschnitt</t>
  </si>
  <si>
    <t>Std.Abw.</t>
  </si>
  <si>
    <t>Varianz</t>
  </si>
  <si>
    <t>Standard.abw</t>
  </si>
  <si>
    <t>Summe</t>
  </si>
  <si>
    <t>SE Test</t>
  </si>
  <si>
    <t>SE Computer</t>
  </si>
  <si>
    <t>basic directions and sequences</t>
  </si>
  <si>
    <t>1-4</t>
  </si>
  <si>
    <t>loops implemented with repeat-times commands</t>
  </si>
  <si>
    <t>5-7</t>
  </si>
  <si>
    <t>loops implemented with repeat-until commands</t>
  </si>
  <si>
    <t>8-10</t>
  </si>
  <si>
    <t>simple conditionals implemented with if commands</t>
  </si>
  <si>
    <t>11-12</t>
  </si>
  <si>
    <t>complex conditionals implemented with if/else commands</t>
  </si>
  <si>
    <t>13-16</t>
  </si>
  <si>
    <t>while conditionals</t>
  </si>
  <si>
    <t>17-18</t>
  </si>
  <si>
    <t>simple functions</t>
  </si>
  <si>
    <t>19-21</t>
  </si>
  <si>
    <t>Total</t>
  </si>
  <si>
    <t>Typ</t>
  </si>
  <si>
    <t>Mittelwert</t>
  </si>
  <si>
    <t>Team</t>
  </si>
  <si>
    <t>Dive</t>
  </si>
  <si>
    <t>Emer</t>
  </si>
  <si>
    <t>Crea</t>
  </si>
  <si>
    <t>Conv</t>
  </si>
  <si>
    <t>Emerg</t>
  </si>
  <si>
    <t>Deutschland</t>
  </si>
  <si>
    <t>Ägypten</t>
  </si>
  <si>
    <t>rot</t>
  </si>
  <si>
    <t>grün</t>
  </si>
  <si>
    <t>blau</t>
  </si>
  <si>
    <t>orange</t>
  </si>
  <si>
    <t>cyan</t>
  </si>
  <si>
    <t>agreed</t>
  </si>
  <si>
    <t>Übereinsimmungen</t>
  </si>
  <si>
    <t>Anzahl Felder</t>
  </si>
  <si>
    <t>Übereinstimmung</t>
  </si>
  <si>
    <t>Felder</t>
  </si>
  <si>
    <t>Überein</t>
  </si>
  <si>
    <t>Agree</t>
  </si>
  <si>
    <t>Fields</t>
  </si>
  <si>
    <t>Field</t>
  </si>
  <si>
    <t>Dekomposition</t>
  </si>
  <si>
    <t>Generalisierung</t>
  </si>
  <si>
    <t>Termin</t>
  </si>
  <si>
    <t>Dekomp</t>
  </si>
  <si>
    <t>General</t>
  </si>
  <si>
    <t>Algor</t>
  </si>
  <si>
    <t>Eva</t>
  </si>
  <si>
    <t>Abstraktion</t>
  </si>
  <si>
    <t>Abstrakt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</si>
</sst>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8"/>
      <name val="Arial"/>
      <family val="2"/>
    </font>
    <font>
      <sz val="12"/>
      <color rgb="FF222222"/>
      <name val="Arial"/>
      <family val="2"/>
    </font>
    <font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0" borderId="0" xfId="0" applyAlignment="1">
      <alignment horizont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4" fontId="0" fillId="2" borderId="10" xfId="0" applyNumberFormat="1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 vertical="center" wrapText="1"/>
    </xf>
    <xf numFmtId="14" fontId="0" fillId="2" borderId="5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15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14" fontId="0" fillId="2" borderId="10" xfId="0" applyNumberFormat="1" applyFill="1" applyBorder="1" applyAlignment="1">
      <alignment horizontal="center" wrapText="1"/>
    </xf>
    <xf numFmtId="14" fontId="0" fillId="2" borderId="4" xfId="0" applyNumberFormat="1" applyFill="1" applyBorder="1" applyAlignment="1">
      <alignment horizontal="center" wrapText="1"/>
    </xf>
    <xf numFmtId="14" fontId="0" fillId="2" borderId="5" xfId="0" applyNumberForma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1" xfId="0" applyBorder="1"/>
    <xf numFmtId="0" fontId="0" fillId="0" borderId="33" xfId="0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3" borderId="22" xfId="0" applyFill="1" applyBorder="1" applyAlignment="1">
      <alignment vertical="center" wrapText="1"/>
    </xf>
    <xf numFmtId="0" fontId="0" fillId="3" borderId="23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0" fillId="3" borderId="25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9" xfId="0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0" fillId="0" borderId="0" xfId="0" applyAlignment="1">
      <alignment wrapText="1"/>
    </xf>
    <xf numFmtId="2" fontId="0" fillId="0" borderId="1" xfId="0" applyNumberFormat="1" applyBorder="1"/>
    <xf numFmtId="2" fontId="0" fillId="0" borderId="19" xfId="0" applyNumberFormat="1" applyBorder="1"/>
    <xf numFmtId="2" fontId="0" fillId="0" borderId="0" xfId="0" applyNumberFormat="1"/>
    <xf numFmtId="14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right" wrapText="1"/>
    </xf>
    <xf numFmtId="14" fontId="0" fillId="5" borderId="0" xfId="0" applyNumberFormat="1" applyFill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0" borderId="0" xfId="0" applyFont="1"/>
    <xf numFmtId="49" fontId="0" fillId="0" borderId="0" xfId="0" applyNumberFormat="1"/>
    <xf numFmtId="10" fontId="0" fillId="0" borderId="0" xfId="0" applyNumberFormat="1"/>
    <xf numFmtId="0" fontId="0" fillId="7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0" fillId="2" borderId="0" xfId="0" applyFill="1"/>
    <xf numFmtId="0" fontId="0" fillId="9" borderId="1" xfId="0" applyFill="1" applyBorder="1" applyAlignment="1">
      <alignment horizontal="center"/>
    </xf>
    <xf numFmtId="0" fontId="0" fillId="3" borderId="24" xfId="0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vertical="center"/>
    </xf>
    <xf numFmtId="0" fontId="2" fillId="10" borderId="7" xfId="0" applyFont="1" applyFill="1" applyBorder="1" applyAlignment="1">
      <alignment horizontal="center" vertical="center" wrapText="1"/>
    </xf>
    <xf numFmtId="0" fontId="2" fillId="10" borderId="13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0" xfId="0" applyFill="1" applyAlignment="1">
      <alignment vertical="center"/>
    </xf>
    <xf numFmtId="0" fontId="2" fillId="10" borderId="0" xfId="0" applyFont="1" applyFill="1" applyAlignment="1">
      <alignment horizontal="center" vertical="center"/>
    </xf>
    <xf numFmtId="0" fontId="2" fillId="10" borderId="7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wrapText="1"/>
    </xf>
    <xf numFmtId="0" fontId="2" fillId="10" borderId="0" xfId="0" applyFont="1" applyFill="1" applyAlignment="1">
      <alignment horizontal="center"/>
    </xf>
    <xf numFmtId="0" fontId="2" fillId="10" borderId="0" xfId="0" applyFont="1" applyFill="1"/>
    <xf numFmtId="0" fontId="2" fillId="10" borderId="0" xfId="0" applyFont="1" applyFill="1" applyAlignment="1">
      <alignment horizontal="center" wrapText="1"/>
    </xf>
    <xf numFmtId="0" fontId="2" fillId="10" borderId="12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 wrapText="1"/>
    </xf>
    <xf numFmtId="0" fontId="2" fillId="10" borderId="33" xfId="0" applyFont="1" applyFill="1" applyBorder="1" applyAlignment="1">
      <alignment horizontal="center" wrapText="1"/>
    </xf>
    <xf numFmtId="0" fontId="2" fillId="10" borderId="7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top"/>
    </xf>
    <xf numFmtId="0" fontId="2" fillId="10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wrapText="1"/>
    </xf>
    <xf numFmtId="0" fontId="2" fillId="10" borderId="11" xfId="0" applyFont="1" applyFill="1" applyBorder="1" applyAlignment="1">
      <alignment vertical="center" wrapText="1"/>
    </xf>
    <xf numFmtId="0" fontId="2" fillId="3" borderId="0" xfId="0" applyFont="1" applyFill="1" applyAlignment="1">
      <alignment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vertical="center" wrapText="1"/>
    </xf>
    <xf numFmtId="0" fontId="0" fillId="10" borderId="19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1" xfId="0" applyFill="1" applyBorder="1" applyAlignment="1">
      <alignment vertical="center" wrapText="1"/>
    </xf>
    <xf numFmtId="0" fontId="2" fillId="10" borderId="21" xfId="0" applyFont="1" applyFill="1" applyBorder="1" applyAlignment="1">
      <alignment vertical="center" wrapText="1"/>
    </xf>
    <xf numFmtId="0" fontId="0" fillId="10" borderId="21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2" fillId="10" borderId="24" xfId="0" applyFont="1" applyFill="1" applyBorder="1" applyAlignment="1">
      <alignment vertical="center" wrapText="1"/>
    </xf>
    <xf numFmtId="0" fontId="2" fillId="10" borderId="25" xfId="0" applyFont="1" applyFill="1" applyBorder="1" applyAlignment="1">
      <alignment vertical="center" wrapText="1"/>
    </xf>
    <xf numFmtId="0" fontId="0" fillId="3" borderId="26" xfId="0" applyFill="1" applyBorder="1" applyAlignment="1">
      <alignment vertical="center" wrapText="1"/>
    </xf>
    <xf numFmtId="0" fontId="0" fillId="3" borderId="27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20" xfId="0" applyFill="1" applyBorder="1" applyAlignment="1">
      <alignment wrapText="1"/>
    </xf>
    <xf numFmtId="0" fontId="0" fillId="3" borderId="21" xfId="0" applyFill="1" applyBorder="1" applyAlignment="1">
      <alignment wrapText="1"/>
    </xf>
    <xf numFmtId="0" fontId="2" fillId="3" borderId="21" xfId="0" applyFont="1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2" fillId="3" borderId="19" xfId="0" applyFont="1" applyFill="1" applyBorder="1" applyAlignment="1">
      <alignment vertical="center" wrapText="1"/>
    </xf>
    <xf numFmtId="0" fontId="0" fillId="10" borderId="21" xfId="0" applyFill="1" applyBorder="1" applyAlignment="1">
      <alignment wrapText="1"/>
    </xf>
    <xf numFmtId="0" fontId="0" fillId="3" borderId="28" xfId="0" applyFill="1" applyBorder="1" applyAlignment="1">
      <alignment vertical="center" wrapText="1"/>
    </xf>
    <xf numFmtId="0" fontId="0" fillId="12" borderId="1" xfId="0" applyFill="1" applyBorder="1"/>
    <xf numFmtId="2" fontId="0" fillId="12" borderId="1" xfId="0" applyNumberFormat="1" applyFill="1" applyBorder="1"/>
    <xf numFmtId="14" fontId="0" fillId="12" borderId="1" xfId="0" applyNumberFormat="1" applyFill="1" applyBorder="1"/>
    <xf numFmtId="14" fontId="0" fillId="12" borderId="1" xfId="0" applyNumberForma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13" borderId="1" xfId="0" applyFill="1" applyBorder="1"/>
    <xf numFmtId="0" fontId="0" fillId="14" borderId="1" xfId="0" applyFill="1" applyBorder="1"/>
    <xf numFmtId="2" fontId="0" fillId="14" borderId="1" xfId="0" applyNumberFormat="1" applyFill="1" applyBorder="1"/>
    <xf numFmtId="0" fontId="0" fillId="14" borderId="0" xfId="0" applyFill="1"/>
    <xf numFmtId="2" fontId="0" fillId="0" borderId="1" xfId="0" applyNumberFormat="1" applyFill="1" applyBorder="1"/>
    <xf numFmtId="0" fontId="0" fillId="3" borderId="22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wrapText="1"/>
    </xf>
    <xf numFmtId="0" fontId="0" fillId="3" borderId="21" xfId="0" applyFill="1" applyBorder="1" applyAlignment="1">
      <alignment horizontal="center" wrapText="1"/>
    </xf>
    <xf numFmtId="0" fontId="0" fillId="3" borderId="16" xfId="0" applyFill="1" applyBorder="1" applyAlignment="1">
      <alignment horizontal="center" wrapText="1"/>
    </xf>
    <xf numFmtId="0" fontId="0" fillId="3" borderId="28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2" fillId="11" borderId="19" xfId="0" applyFont="1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25" xfId="0" applyBorder="1" applyAlignment="1">
      <alignment horizontal="center" vertical="center"/>
    </xf>
  </cellXfs>
  <cellStyles count="1">
    <cellStyle name="Standard" xfId="0" builtinId="0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ont>
        <strike val="0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103F-279C-46B8-B62D-293AB3ABDD69}">
  <sheetPr>
    <tabColor rgb="FFFFFF00"/>
  </sheetPr>
  <dimension ref="A1:P55"/>
  <sheetViews>
    <sheetView tabSelected="1" topLeftCell="B4" zoomScale="70" zoomScaleNormal="70" workbookViewId="0">
      <selection activeCell="N26" sqref="N26"/>
    </sheetView>
  </sheetViews>
  <sheetFormatPr baseColWidth="10" defaultColWidth="11.5546875" defaultRowHeight="15" x14ac:dyDescent="0.2"/>
  <cols>
    <col min="1" max="1" width="22.21875" style="2" customWidth="1"/>
    <col min="2" max="14" width="11.5546875" style="2"/>
    <col min="15" max="15" width="20.5546875" style="2" customWidth="1"/>
    <col min="16" max="16384" width="11.5546875" style="2"/>
  </cols>
  <sheetData>
    <row r="1" spans="1:16" x14ac:dyDescent="0.2">
      <c r="A1" s="4" t="s">
        <v>0</v>
      </c>
      <c r="B1" s="2" t="s">
        <v>1</v>
      </c>
      <c r="C1" s="2" t="s">
        <v>2</v>
      </c>
    </row>
    <row r="2" spans="1:16" x14ac:dyDescent="0.2">
      <c r="A2" s="4" t="s">
        <v>3</v>
      </c>
      <c r="B2" s="2" t="s">
        <v>4</v>
      </c>
    </row>
    <row r="3" spans="1:16" ht="15.75" thickBot="1" x14ac:dyDescent="0.25"/>
    <row r="4" spans="1:16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6" ht="15.75" thickBot="1" x14ac:dyDescent="0.25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6" s="5" customFormat="1" ht="15.75" x14ac:dyDescent="0.2">
      <c r="A6" s="10" t="s">
        <v>7</v>
      </c>
      <c r="B6" s="188" t="s">
        <v>8</v>
      </c>
      <c r="C6" s="189"/>
      <c r="D6" s="20"/>
      <c r="E6" s="194" t="s">
        <v>9</v>
      </c>
      <c r="F6" s="20"/>
      <c r="G6" s="20"/>
      <c r="H6" s="20"/>
      <c r="I6" s="20"/>
      <c r="J6" s="194" t="s">
        <v>10</v>
      </c>
      <c r="K6" s="20"/>
      <c r="L6" s="194" t="s">
        <v>11</v>
      </c>
      <c r="M6" s="21"/>
    </row>
    <row r="7" spans="1:16" x14ac:dyDescent="0.2">
      <c r="A7" s="11" t="s">
        <v>12</v>
      </c>
      <c r="B7" s="190"/>
      <c r="C7" s="191"/>
      <c r="D7" s="22" t="str">
        <f>IF('Jonas (2)'!D7-'Jonas (3)'!D7=0, "SAME","NOT SAME")</f>
        <v>NOT SAME</v>
      </c>
      <c r="E7" s="195"/>
      <c r="F7" s="22" t="str">
        <f>IF('Jonas (2)'!F7-'Jonas (3)'!F7=0, "SAME","NOT SAME")</f>
        <v>NOT SAME</v>
      </c>
      <c r="G7" s="22" t="str">
        <f>IF('Jonas (2)'!G7-'Jonas (3)'!G7=0, "SAME","NOT SAME")</f>
        <v>NOT SAME</v>
      </c>
      <c r="H7" s="22" t="str">
        <f>IF('Jonas (2)'!H7-'Jonas (3)'!H7=0, "SAME","NOT SAME")</f>
        <v>NOT SAME</v>
      </c>
      <c r="I7" s="22" t="str">
        <f>IF('Jonas (2)'!I7-'Jonas (3)'!I7=0, "SAME","NOT SAME")</f>
        <v>NOT SAME</v>
      </c>
      <c r="J7" s="195"/>
      <c r="K7" s="22" t="str">
        <f>IF('Jonas (2)'!K7-'Jonas (3)'!K7=0, "SAME","NOT SAME")</f>
        <v>NOT SAME</v>
      </c>
      <c r="L7" s="195"/>
      <c r="M7" s="22" t="str">
        <f>IF('Jonas (2)'!M7-'Jonas (3)'!M7=0, "SAME","NOT SAME")</f>
        <v>NOT SAME</v>
      </c>
    </row>
    <row r="8" spans="1:16" ht="30" x14ac:dyDescent="0.2">
      <c r="A8" s="11" t="s">
        <v>15</v>
      </c>
      <c r="B8" s="190"/>
      <c r="C8" s="191"/>
      <c r="D8" s="22" t="str">
        <f>IF('Jonas (2)'!D8-'Jonas (3)'!D8=0, "SAME","NOT SAME")</f>
        <v>NOT SAME</v>
      </c>
      <c r="E8" s="195"/>
      <c r="F8" s="22" t="str">
        <f>IF('Jonas (2)'!F8-'Jonas (3)'!F8=0, "SAME","NOT SAME")</f>
        <v>NOT SAME</v>
      </c>
      <c r="G8" s="22" t="str">
        <f>IF('Jonas (2)'!G8-'Jonas (3)'!G8=0, "SAME","NOT SAME")</f>
        <v>NOT SAME</v>
      </c>
      <c r="H8" s="22" t="str">
        <f>IF('Jonas (2)'!H8-'Jonas (3)'!H8=0, "SAME","NOT SAME")</f>
        <v>NOT SAME</v>
      </c>
      <c r="I8" s="22" t="str">
        <f>IF('Jonas (2)'!I8-'Jonas (3)'!I8=0, "SAME","NOT SAME")</f>
        <v>SAME</v>
      </c>
      <c r="J8" s="195"/>
      <c r="K8" s="22" t="str">
        <f>IF('Jonas (2)'!K8-'Jonas (3)'!K8=0, "SAME","NOT SAME")</f>
        <v>SAME</v>
      </c>
      <c r="L8" s="195"/>
      <c r="M8" s="22" t="str">
        <f>IF('Jonas (2)'!M8-'Jonas (3)'!M8=0, "SAME","NOT SAME")</f>
        <v>SAME</v>
      </c>
      <c r="O8" s="2" t="s">
        <v>749</v>
      </c>
      <c r="P8" s="2">
        <f>COUNTIF(B6:M55,"SAME")</f>
        <v>39</v>
      </c>
    </row>
    <row r="9" spans="1:16" x14ac:dyDescent="0.2">
      <c r="A9" s="11" t="s">
        <v>18</v>
      </c>
      <c r="B9" s="190"/>
      <c r="C9" s="191"/>
      <c r="D9" s="22" t="str">
        <f>IF('Jonas (2)'!D9-'Jonas (3)'!D9=0, "SAME","NOT SAME")</f>
        <v>NOT SAME</v>
      </c>
      <c r="E9" s="195"/>
      <c r="F9" s="22" t="str">
        <f>IF('Jonas (2)'!F9-'Jonas (3)'!F9=0, "SAME","NOT SAME")</f>
        <v>NOT SAME</v>
      </c>
      <c r="G9" s="22" t="str">
        <f>IF('Jonas (2)'!G9-'Jonas (3)'!G9=0, "SAME","NOT SAME")</f>
        <v>NOT SAME</v>
      </c>
      <c r="H9" s="22" t="str">
        <f>IF('Jonas (2)'!H9-'Jonas (3)'!H9=0, "SAME","NOT SAME")</f>
        <v>NOT SAME</v>
      </c>
      <c r="I9" s="22" t="str">
        <f>IF('Jonas (2)'!I9-'Jonas (3)'!I9=0, "SAME","NOT SAME")</f>
        <v>NOT SAME</v>
      </c>
      <c r="J9" s="195"/>
      <c r="K9" s="22" t="str">
        <f>IF('Jonas (2)'!K9-'Jonas (3)'!K9=0, "SAME","NOT SAME")</f>
        <v>SAME</v>
      </c>
      <c r="L9" s="195"/>
      <c r="M9" s="22" t="str">
        <f>IF('Jonas (2)'!M9-'Jonas (3)'!M9=0, "SAME","NOT SAME")</f>
        <v>NOT SAME</v>
      </c>
      <c r="O9" s="2" t="s">
        <v>750</v>
      </c>
      <c r="P9" s="2">
        <f>13*7-4</f>
        <v>87</v>
      </c>
    </row>
    <row r="10" spans="1:16" x14ac:dyDescent="0.2">
      <c r="A10" s="11" t="s">
        <v>23</v>
      </c>
      <c r="B10" s="190"/>
      <c r="C10" s="191"/>
      <c r="D10" s="22"/>
      <c r="E10" s="195"/>
      <c r="F10" s="22"/>
      <c r="G10" s="22"/>
      <c r="H10" s="22"/>
      <c r="I10" s="22"/>
      <c r="J10" s="195"/>
      <c r="K10" s="22"/>
      <c r="L10" s="195"/>
      <c r="M10" s="22"/>
    </row>
    <row r="11" spans="1:16" x14ac:dyDescent="0.2">
      <c r="A11" s="11" t="s">
        <v>25</v>
      </c>
      <c r="B11" s="190"/>
      <c r="C11" s="191"/>
      <c r="D11" s="22"/>
      <c r="E11" s="195"/>
      <c r="F11" s="22"/>
      <c r="G11" s="22"/>
      <c r="H11" s="22"/>
      <c r="I11" s="22"/>
      <c r="J11" s="195"/>
      <c r="K11" s="22"/>
      <c r="L11" s="195"/>
      <c r="M11" s="22"/>
    </row>
    <row r="12" spans="1:16" ht="30" x14ac:dyDescent="0.2">
      <c r="A12" s="11" t="s">
        <v>26</v>
      </c>
      <c r="B12" s="190"/>
      <c r="C12" s="191"/>
      <c r="D12" s="22" t="str">
        <f>IF('Jonas (2)'!D12-'Jonas (3)'!D12=0, "SAME","NOT SAME")</f>
        <v>SAME</v>
      </c>
      <c r="E12" s="195"/>
      <c r="F12" s="22" t="str">
        <f>IF('Jonas (2)'!F12-'Jonas (3)'!F12=0, "SAME","NOT SAME")</f>
        <v>SAME</v>
      </c>
      <c r="G12" s="22" t="str">
        <f>IF('Jonas (2)'!G12-'Jonas (3)'!G12=0, "SAME","NOT SAME")</f>
        <v>SAME</v>
      </c>
      <c r="H12" s="22" t="str">
        <f>IF('Jonas (2)'!H12-'Jonas (3)'!H12=0, "SAME","NOT SAME")</f>
        <v>SAME</v>
      </c>
      <c r="I12" s="22" t="str">
        <f>IF('Jonas (2)'!I12-'Jonas (3)'!I12=0, "SAME","NOT SAME")</f>
        <v>SAME</v>
      </c>
      <c r="J12" s="195"/>
      <c r="K12" s="22" t="str">
        <f>IF('Jonas (2)'!K12-'Jonas (3)'!K12=0, "SAME","NOT SAME")</f>
        <v>SAME</v>
      </c>
      <c r="L12" s="195"/>
      <c r="M12" s="22" t="str">
        <f>IF('Jonas (2)'!M12-'Jonas (3)'!M12=0, "SAME","NOT SAME")</f>
        <v>SAME</v>
      </c>
    </row>
    <row r="13" spans="1:16" x14ac:dyDescent="0.2">
      <c r="A13" s="11" t="s">
        <v>27</v>
      </c>
      <c r="B13" s="190"/>
      <c r="C13" s="191"/>
      <c r="D13" s="22" t="str">
        <f>IF('Jonas (2)'!D13-'Jonas (3)'!D13=0, "SAME","NOT SAME")</f>
        <v>NOT SAME</v>
      </c>
      <c r="E13" s="195"/>
      <c r="F13" s="22" t="str">
        <f>IF('Jonas (2)'!F13-'Jonas (3)'!F13=0, "SAME","NOT SAME")</f>
        <v>SAME</v>
      </c>
      <c r="G13" s="22" t="str">
        <f>IF('Jonas (2)'!G13-'Jonas (3)'!G13=0, "SAME","NOT SAME")</f>
        <v>SAME</v>
      </c>
      <c r="H13" s="22" t="str">
        <f>IF('Jonas (2)'!H13-'Jonas (3)'!H13=0, "SAME","NOT SAME")</f>
        <v>SAME</v>
      </c>
      <c r="I13" s="22" t="str">
        <f>IF('Jonas (2)'!I13-'Jonas (3)'!I13=0, "SAME","NOT SAME")</f>
        <v>NOT SAME</v>
      </c>
      <c r="J13" s="195"/>
      <c r="K13" s="22" t="str">
        <f>IF('Jonas (2)'!K13-'Jonas (3)'!K13=0, "SAME","NOT SAME")</f>
        <v>SAME</v>
      </c>
      <c r="L13" s="195"/>
      <c r="M13" s="22" t="str">
        <f>IF('Jonas (2)'!M13-'Jonas (3)'!M13=0, "SAME","NOT SAME")</f>
        <v>SAME</v>
      </c>
    </row>
    <row r="14" spans="1:16" x14ac:dyDescent="0.2">
      <c r="A14" s="11" t="s">
        <v>30</v>
      </c>
      <c r="B14" s="190"/>
      <c r="C14" s="191"/>
      <c r="D14" s="22" t="str">
        <f>IF('Jonas (2)'!D14-'Jonas (3)'!D14=0, "SAME","NOT SAME")</f>
        <v>SAME</v>
      </c>
      <c r="E14" s="195"/>
      <c r="F14" s="22" t="str">
        <f>IF('Jonas (2)'!F14-'Jonas (3)'!F14=0, "SAME","NOT SAME")</f>
        <v>SAME</v>
      </c>
      <c r="G14" s="22" t="str">
        <f>IF('Jonas (2)'!G14-'Jonas (3)'!G14=0, "SAME","NOT SAME")</f>
        <v>SAME</v>
      </c>
      <c r="H14" s="22" t="str">
        <f>IF('Jonas (2)'!H14-'Jonas (3)'!H14=0, "SAME","NOT SAME")</f>
        <v>SAME</v>
      </c>
      <c r="I14" s="22" t="str">
        <f>IF('Jonas (2)'!I14-'Jonas (3)'!I14=0, "SAME","NOT SAME")</f>
        <v>SAME</v>
      </c>
      <c r="J14" s="195"/>
      <c r="K14" s="22" t="str">
        <f>IF('Jonas (2)'!K14-'Jonas (3)'!K14=0, "SAME","NOT SAME")</f>
        <v>SAME</v>
      </c>
      <c r="L14" s="195"/>
      <c r="M14" s="22" t="str">
        <f>IF('Jonas (2)'!M14-'Jonas (3)'!M14=0, "SAME","NOT SAME")</f>
        <v>SAME</v>
      </c>
    </row>
    <row r="15" spans="1:16" x14ac:dyDescent="0.2">
      <c r="A15" s="11" t="s">
        <v>32</v>
      </c>
      <c r="B15" s="190"/>
      <c r="C15" s="191"/>
      <c r="D15" s="22" t="str">
        <f>IF('Jonas (2)'!D15-'Jonas (3)'!D15=0, "SAME","NOT SAME")</f>
        <v>NOT SAME</v>
      </c>
      <c r="E15" s="195"/>
      <c r="F15" s="22" t="str">
        <f>IF('Jonas (2)'!F15-'Jonas (3)'!F15=0, "SAME","NOT SAME")</f>
        <v>SAME</v>
      </c>
      <c r="G15" s="22" t="str">
        <f>IF('Jonas (2)'!G15-'Jonas (3)'!G15=0, "SAME","NOT SAME")</f>
        <v>NOT SAME</v>
      </c>
      <c r="H15" s="22" t="str">
        <f>IF('Jonas (2)'!H15-'Jonas (3)'!H15=0, "SAME","NOT SAME")</f>
        <v>SAME</v>
      </c>
      <c r="I15" s="22" t="str">
        <f>IF('Jonas (2)'!I15-'Jonas (3)'!I15=0, "SAME","NOT SAME")</f>
        <v>SAME</v>
      </c>
      <c r="J15" s="195"/>
      <c r="K15" s="22" t="str">
        <f>IF('Jonas (2)'!K15-'Jonas (3)'!K15=0, "SAME","NOT SAME")</f>
        <v>SAME</v>
      </c>
      <c r="L15" s="195"/>
      <c r="M15" s="22" t="str">
        <f>IF('Jonas (2)'!M15-'Jonas (3)'!M15=0, "SAME","NOT SAME")</f>
        <v>SAME</v>
      </c>
    </row>
    <row r="16" spans="1:16" x14ac:dyDescent="0.2">
      <c r="A16" s="11" t="s">
        <v>36</v>
      </c>
      <c r="B16" s="190"/>
      <c r="C16" s="191"/>
      <c r="D16" s="22" t="str">
        <f>IF('Jonas (2)'!D16-'Jonas (3)'!D16=0, "SAME","NOT SAME")</f>
        <v>SAME</v>
      </c>
      <c r="E16" s="195"/>
      <c r="F16" s="22" t="str">
        <f>IF('Jonas (2)'!F16-'Jonas (3)'!F16=0, "SAME","NOT SAME")</f>
        <v>SAME</v>
      </c>
      <c r="G16" s="22" t="str">
        <f>IF('Jonas (2)'!G16-'Jonas (3)'!G16=0, "SAME","NOT SAME")</f>
        <v>SAME</v>
      </c>
      <c r="H16" s="22" t="str">
        <f>IF('Jonas (2)'!H16-'Jonas (3)'!H16=0, "SAME","NOT SAME")</f>
        <v>SAME</v>
      </c>
      <c r="I16" s="22" t="str">
        <f>IF('Jonas (2)'!I16-'Jonas (3)'!I16=0, "SAME","NOT SAME")</f>
        <v>SAME</v>
      </c>
      <c r="J16" s="195"/>
      <c r="K16" s="22" t="str">
        <f>IF('Jonas (2)'!K16-'Jonas (3)'!K16=0, "SAME","NOT SAME")</f>
        <v>SAME</v>
      </c>
      <c r="L16" s="195"/>
      <c r="M16" s="22" t="str">
        <f>IF('Jonas (2)'!M16-'Jonas (3)'!M16=0, "SAME","NOT SAME")</f>
        <v>SAME</v>
      </c>
    </row>
    <row r="17" spans="1:13" x14ac:dyDescent="0.2">
      <c r="A17" s="11"/>
      <c r="B17" s="190"/>
      <c r="C17" s="191"/>
      <c r="D17" s="22"/>
      <c r="E17" s="195"/>
      <c r="F17" s="22"/>
      <c r="G17" s="22"/>
      <c r="H17" s="22"/>
      <c r="I17" s="22"/>
      <c r="J17" s="195"/>
      <c r="K17" s="22"/>
      <c r="L17" s="195"/>
      <c r="M17" s="23"/>
    </row>
    <row r="18" spans="1:13" s="5" customFormat="1" ht="15.75" x14ac:dyDescent="0.2">
      <c r="A18" s="12" t="s">
        <v>37</v>
      </c>
      <c r="B18" s="190"/>
      <c r="C18" s="191"/>
      <c r="D18" s="24"/>
      <c r="E18" s="195"/>
      <c r="F18" s="24"/>
      <c r="G18" s="24"/>
      <c r="H18" s="24"/>
      <c r="I18" s="24"/>
      <c r="J18" s="195"/>
      <c r="K18" s="24"/>
      <c r="L18" s="195"/>
      <c r="M18" s="25"/>
    </row>
    <row r="19" spans="1:13" s="5" customFormat="1" ht="15.75" x14ac:dyDescent="0.2">
      <c r="A19" s="12" t="s">
        <v>38</v>
      </c>
      <c r="B19" s="190"/>
      <c r="C19" s="191"/>
      <c r="D19" s="24"/>
      <c r="E19" s="195"/>
      <c r="F19" s="24"/>
      <c r="G19" s="24"/>
      <c r="H19" s="24"/>
      <c r="I19" s="24"/>
      <c r="J19" s="195"/>
      <c r="K19" s="24"/>
      <c r="L19" s="195"/>
      <c r="M19" s="25"/>
    </row>
    <row r="20" spans="1:13" ht="30" x14ac:dyDescent="0.2">
      <c r="A20" s="11" t="s">
        <v>39</v>
      </c>
      <c r="B20" s="190"/>
      <c r="C20" s="191"/>
      <c r="D20" s="22" t="str">
        <f>IF('Jonas (2)'!D20-'Jonas (3)'!D20=0, "SAME","NOT SAME")</f>
        <v>SAME</v>
      </c>
      <c r="E20" s="195"/>
      <c r="F20" s="22" t="str">
        <f>IF('Jonas (2)'!F20-'Jonas (3)'!F20=0, "SAME","NOT SAME")</f>
        <v>NOT SAME</v>
      </c>
      <c r="G20" s="22" t="str">
        <f>IF('Jonas (2)'!G20-'Jonas (3)'!G20=0, "SAME","NOT SAME")</f>
        <v>NOT SAME</v>
      </c>
      <c r="H20" s="22" t="str">
        <f>IF('Jonas (2)'!H20-'Jonas (3)'!H20=0, "SAME","NOT SAME")</f>
        <v>NOT SAME</v>
      </c>
      <c r="I20" s="22" t="str">
        <f>IF('Jonas (2)'!I20-'Jonas (3)'!I20=0, "SAME","NOT SAME")</f>
        <v>NOT SAME</v>
      </c>
      <c r="J20" s="195"/>
      <c r="K20" s="22" t="str">
        <f>IF('Jonas (2)'!K20-'Jonas (3)'!K20=0, "SAME","NOT SAME")</f>
        <v>NOT SAME</v>
      </c>
      <c r="L20" s="195"/>
      <c r="M20" s="22" t="str">
        <f>IF('Jonas (2)'!M20-'Jonas (3)'!M20=0, "SAME","NOT SAME")</f>
        <v>NOT SAME</v>
      </c>
    </row>
    <row r="21" spans="1:13" x14ac:dyDescent="0.2">
      <c r="A21" s="11" t="s">
        <v>47</v>
      </c>
      <c r="B21" s="190"/>
      <c r="C21" s="191"/>
      <c r="D21" s="22" t="str">
        <f>IF('Jonas (2)'!D21-'Jonas (3)'!D21=0, "SAME","NOT SAME")</f>
        <v>NOT SAME</v>
      </c>
      <c r="E21" s="195"/>
      <c r="F21" s="22" t="str">
        <f>IF('Jonas (2)'!F21-'Jonas (3)'!F21=0, "SAME","NOT SAME")</f>
        <v>SAME</v>
      </c>
      <c r="G21" s="22"/>
      <c r="H21" s="22" t="str">
        <f>IF('Jonas (2)'!H21-'Jonas (3)'!H21=0, "SAME","NOT SAME")</f>
        <v>SAME</v>
      </c>
      <c r="I21" s="22" t="str">
        <f>IF('Jonas (2)'!I21-'Jonas (3)'!I21=0, "SAME","NOT SAME")</f>
        <v>NOT SAME</v>
      </c>
      <c r="J21" s="195"/>
      <c r="K21" s="22"/>
      <c r="L21" s="195"/>
      <c r="M21" s="22" t="str">
        <f>IF('Jonas (2)'!M21-'Jonas (3)'!M21=0, "SAME","NOT SAME")</f>
        <v>NOT SAME</v>
      </c>
    </row>
    <row r="22" spans="1:13" ht="30" x14ac:dyDescent="0.2">
      <c r="A22" s="11" t="s">
        <v>52</v>
      </c>
      <c r="B22" s="190"/>
      <c r="C22" s="191"/>
      <c r="D22" s="22"/>
      <c r="E22" s="195"/>
      <c r="F22" s="22"/>
      <c r="G22" s="22"/>
      <c r="H22" s="22"/>
      <c r="I22" s="22"/>
      <c r="J22" s="195"/>
      <c r="K22" s="22"/>
      <c r="L22" s="195"/>
      <c r="M22" s="22"/>
    </row>
    <row r="23" spans="1:13" s="5" customFormat="1" ht="15.75" x14ac:dyDescent="0.2">
      <c r="A23" s="12" t="s">
        <v>53</v>
      </c>
      <c r="B23" s="190"/>
      <c r="C23" s="191"/>
      <c r="D23" s="24"/>
      <c r="E23" s="195"/>
      <c r="F23" s="24"/>
      <c r="G23" s="24"/>
      <c r="H23" s="24"/>
      <c r="I23" s="24"/>
      <c r="J23" s="195"/>
      <c r="K23" s="24"/>
      <c r="L23" s="195"/>
      <c r="M23" s="25"/>
    </row>
    <row r="24" spans="1:13" x14ac:dyDescent="0.2">
      <c r="A24" s="11" t="s">
        <v>54</v>
      </c>
      <c r="B24" s="190"/>
      <c r="C24" s="191"/>
      <c r="D24" s="22"/>
      <c r="E24" s="195"/>
      <c r="F24" s="22"/>
      <c r="G24" s="22"/>
      <c r="H24" s="22"/>
      <c r="I24" s="22"/>
      <c r="J24" s="195"/>
      <c r="K24" s="22"/>
      <c r="L24" s="195"/>
      <c r="M24" s="22"/>
    </row>
    <row r="25" spans="1:13" x14ac:dyDescent="0.2">
      <c r="A25" s="11" t="s">
        <v>55</v>
      </c>
      <c r="B25" s="190"/>
      <c r="C25" s="191"/>
      <c r="D25" s="22" t="str">
        <f>IF('Jonas (2)'!D25-'Jonas (3)'!D25=0, "SAME","NOT SAME")</f>
        <v>NOT SAME</v>
      </c>
      <c r="E25" s="195"/>
      <c r="F25" s="22" t="str">
        <f>IF('Jonas (2)'!F25-'Jonas (3)'!F25=0, "SAME","NOT SAME")</f>
        <v>NOT SAME</v>
      </c>
      <c r="G25" s="22"/>
      <c r="H25" s="22" t="str">
        <f>IF('Jonas (2)'!H25-'Jonas (3)'!H25=0, "SAME","NOT SAME")</f>
        <v>NOT SAME</v>
      </c>
      <c r="I25" s="22" t="str">
        <f>IF('Jonas (2)'!I25-'Jonas (3)'!I25=0, "SAME","NOT SAME")</f>
        <v>NOT SAME</v>
      </c>
      <c r="J25" s="195"/>
      <c r="K25" s="22" t="str">
        <f>IF('Jonas (2)'!K25-'Jonas (3)'!K25=0, "SAME","NOT SAME")</f>
        <v>NOT SAME</v>
      </c>
      <c r="L25" s="195"/>
      <c r="M25" s="22" t="str">
        <f>IF('Jonas (2)'!M25-'Jonas (3)'!M25=0, "SAME","NOT SAME")</f>
        <v>NOT SAME</v>
      </c>
    </row>
    <row r="26" spans="1:13" x14ac:dyDescent="0.2">
      <c r="A26" s="11" t="s">
        <v>59</v>
      </c>
      <c r="B26" s="190"/>
      <c r="C26" s="191"/>
      <c r="D26" s="22" t="str">
        <f>IF('Jonas (2)'!D26-'Jonas (3)'!D26=0, "SAME","NOT SAME")</f>
        <v>NOT SAME</v>
      </c>
      <c r="E26" s="195"/>
      <c r="F26" s="22" t="str">
        <f>IF('Jonas (2)'!F26-'Jonas (3)'!F26=0, "SAME","NOT SAME")</f>
        <v>NOT SAME</v>
      </c>
      <c r="G26" s="22" t="str">
        <f>IF('Jonas (2)'!G26-'Jonas (3)'!G26=0, "SAME","NOT SAME")</f>
        <v>NOT SAME</v>
      </c>
      <c r="H26" s="22" t="str">
        <f>IF('Jonas (2)'!H26-'Jonas (3)'!H26=0, "SAME","NOT SAME")</f>
        <v>NOT SAME</v>
      </c>
      <c r="I26" s="22" t="str">
        <f>IF('Jonas (2)'!I26-'Jonas (3)'!I26=0, "SAME","NOT SAME")</f>
        <v>NOT SAME</v>
      </c>
      <c r="J26" s="195"/>
      <c r="K26" s="22" t="str">
        <f>IF('Jonas (2)'!K26-'Jonas (3)'!K26=0, "SAME","NOT SAME")</f>
        <v>NOT SAME</v>
      </c>
      <c r="L26" s="195"/>
      <c r="M26" s="22" t="str">
        <f>IF('Jonas (2)'!M26-'Jonas (3)'!M26=0, "SAME","NOT SAME")</f>
        <v>NOT SAME</v>
      </c>
    </row>
    <row r="27" spans="1:13" s="5" customFormat="1" ht="15.75" x14ac:dyDescent="0.2">
      <c r="A27" s="12" t="s">
        <v>60</v>
      </c>
      <c r="B27" s="190"/>
      <c r="C27" s="191"/>
      <c r="D27" s="24"/>
      <c r="E27" s="195"/>
      <c r="F27" s="24"/>
      <c r="G27" s="24"/>
      <c r="H27" s="24"/>
      <c r="I27" s="24"/>
      <c r="J27" s="195"/>
      <c r="K27" s="24"/>
      <c r="L27" s="195"/>
      <c r="M27" s="25"/>
    </row>
    <row r="28" spans="1:13" x14ac:dyDescent="0.2">
      <c r="A28" s="11" t="s">
        <v>61</v>
      </c>
      <c r="B28" s="190"/>
      <c r="C28" s="191"/>
      <c r="D28" s="22" t="str">
        <f>IF('Jonas (2)'!D28-'Jonas (3)'!D28=0, "SAME","NOT SAME")</f>
        <v>NOT SAME</v>
      </c>
      <c r="E28" s="195"/>
      <c r="F28" s="22" t="str">
        <f>IF('Jonas (2)'!F28-'Jonas (3)'!F28=0, "SAME","NOT SAME")</f>
        <v>NOT SAME</v>
      </c>
      <c r="G28" s="22"/>
      <c r="H28" s="22" t="str">
        <f>IF('Jonas (2)'!H28-'Jonas (3)'!H28=0, "SAME","NOT SAME")</f>
        <v>NOT SAME</v>
      </c>
      <c r="I28" s="22" t="str">
        <f>IF('Jonas (2)'!I28-'Jonas (3)'!I28=0, "SAME","NOT SAME")</f>
        <v>SAME</v>
      </c>
      <c r="J28" s="195"/>
      <c r="K28" s="22" t="str">
        <f>IF('Jonas (2)'!K28-'Jonas (3)'!K28=0, "SAME","NOT SAME")</f>
        <v>NOT SAME</v>
      </c>
      <c r="L28" s="195"/>
      <c r="M28" s="22" t="str">
        <f>IF('Jonas (2)'!M28-'Jonas (3)'!M28=0, "SAME","NOT SAME")</f>
        <v>NOT SAME</v>
      </c>
    </row>
    <row r="29" spans="1:13" x14ac:dyDescent="0.2">
      <c r="A29" s="11" t="s">
        <v>64</v>
      </c>
      <c r="B29" s="190"/>
      <c r="C29" s="191"/>
      <c r="D29" s="22"/>
      <c r="E29" s="195"/>
      <c r="F29" s="22"/>
      <c r="G29" s="22"/>
      <c r="H29" s="22"/>
      <c r="I29" s="22"/>
      <c r="J29" s="195"/>
      <c r="K29" s="22"/>
      <c r="L29" s="195"/>
      <c r="M29" s="22"/>
    </row>
    <row r="30" spans="1:13" x14ac:dyDescent="0.2">
      <c r="A30" s="11" t="s">
        <v>65</v>
      </c>
      <c r="B30" s="190"/>
      <c r="C30" s="191"/>
      <c r="D30" s="22"/>
      <c r="E30" s="195"/>
      <c r="F30" s="22"/>
      <c r="G30" s="22"/>
      <c r="H30" s="22"/>
      <c r="I30" s="22"/>
      <c r="J30" s="195"/>
      <c r="K30" s="22"/>
      <c r="L30" s="195"/>
      <c r="M30" s="22"/>
    </row>
    <row r="31" spans="1:13" x14ac:dyDescent="0.2">
      <c r="A31" s="11" t="s">
        <v>66</v>
      </c>
      <c r="B31" s="190"/>
      <c r="C31" s="191"/>
      <c r="D31" s="22"/>
      <c r="E31" s="195"/>
      <c r="F31" s="22"/>
      <c r="G31" s="22"/>
      <c r="H31" s="22"/>
      <c r="I31" s="22"/>
      <c r="J31" s="195"/>
      <c r="K31" s="22"/>
      <c r="L31" s="195"/>
      <c r="M31" s="22"/>
    </row>
    <row r="32" spans="1:13" s="5" customFormat="1" ht="15.75" x14ac:dyDescent="0.2">
      <c r="A32" s="12" t="s">
        <v>67</v>
      </c>
      <c r="B32" s="190"/>
      <c r="C32" s="191"/>
      <c r="D32" s="24"/>
      <c r="E32" s="195"/>
      <c r="F32" s="24"/>
      <c r="G32" s="24"/>
      <c r="H32" s="24"/>
      <c r="I32" s="24"/>
      <c r="J32" s="195"/>
      <c r="K32" s="24"/>
      <c r="L32" s="195"/>
      <c r="M32" s="25"/>
    </row>
    <row r="33" spans="1:13" x14ac:dyDescent="0.2">
      <c r="A33" s="11" t="s">
        <v>68</v>
      </c>
      <c r="B33" s="190"/>
      <c r="C33" s="191"/>
      <c r="D33" s="22"/>
      <c r="E33" s="195"/>
      <c r="F33" s="22"/>
      <c r="G33" s="22"/>
      <c r="H33" s="22"/>
      <c r="I33" s="22"/>
      <c r="J33" s="195"/>
      <c r="K33" s="22"/>
      <c r="L33" s="195"/>
      <c r="M33" s="22"/>
    </row>
    <row r="34" spans="1:13" ht="15.75" thickBot="1" x14ac:dyDescent="0.25">
      <c r="A34" s="13"/>
      <c r="B34" s="190"/>
      <c r="C34" s="191"/>
      <c r="D34" s="26"/>
      <c r="E34" s="195"/>
      <c r="F34" s="26"/>
      <c r="G34" s="26"/>
      <c r="H34" s="26"/>
      <c r="I34" s="26"/>
      <c r="J34" s="195"/>
      <c r="K34" s="26"/>
      <c r="L34" s="195"/>
      <c r="M34" s="27"/>
    </row>
    <row r="35" spans="1:13" s="5" customFormat="1" ht="31.5" x14ac:dyDescent="0.2">
      <c r="A35" s="10" t="s">
        <v>74</v>
      </c>
      <c r="B35" s="190"/>
      <c r="C35" s="191"/>
      <c r="D35" s="20"/>
      <c r="E35" s="195"/>
      <c r="F35" s="20"/>
      <c r="G35" s="20"/>
      <c r="H35" s="20"/>
      <c r="I35" s="20"/>
      <c r="J35" s="195"/>
      <c r="K35" s="20"/>
      <c r="L35" s="195"/>
      <c r="M35" s="21"/>
    </row>
    <row r="36" spans="1:13" s="5" customFormat="1" ht="15.75" x14ac:dyDescent="0.2">
      <c r="A36" s="12" t="s">
        <v>75</v>
      </c>
      <c r="B36" s="190"/>
      <c r="C36" s="191"/>
      <c r="D36" s="24">
        <f>AVERAGE(D37:D39)</f>
        <v>1.3333333333333333</v>
      </c>
      <c r="E36" s="195"/>
      <c r="F36" s="24">
        <f>AVERAGE(F37:F39)</f>
        <v>1.3333333333333333</v>
      </c>
      <c r="G36" s="24">
        <f>AVERAGE(G37:G39)</f>
        <v>1.3333333333333333</v>
      </c>
      <c r="H36" s="24">
        <f>AVERAGE(H37:H39)</f>
        <v>2</v>
      </c>
      <c r="I36" s="24">
        <f>AVERAGE(I37:I39)</f>
        <v>1.3333333333333333</v>
      </c>
      <c r="J36" s="195"/>
      <c r="K36" s="24">
        <f>AVERAGE(K37:K39)</f>
        <v>1.3333333333333333</v>
      </c>
      <c r="L36" s="195"/>
      <c r="M36" s="24">
        <f>AVERAGE(M37:M39)</f>
        <v>1.3333333333333333</v>
      </c>
    </row>
    <row r="37" spans="1:13" x14ac:dyDescent="0.2">
      <c r="A37" s="11" t="s">
        <v>76</v>
      </c>
      <c r="B37" s="190"/>
      <c r="C37" s="191"/>
      <c r="D37" s="22">
        <v>2</v>
      </c>
      <c r="E37" s="195"/>
      <c r="F37" s="22">
        <v>2</v>
      </c>
      <c r="G37" s="22">
        <v>2</v>
      </c>
      <c r="H37" s="22">
        <v>2</v>
      </c>
      <c r="I37" s="22">
        <v>2</v>
      </c>
      <c r="J37" s="195"/>
      <c r="K37" s="22">
        <v>2</v>
      </c>
      <c r="L37" s="195"/>
      <c r="M37" s="23">
        <v>2</v>
      </c>
    </row>
    <row r="38" spans="1:13" x14ac:dyDescent="0.2">
      <c r="A38" s="11" t="s">
        <v>77</v>
      </c>
      <c r="B38" s="190"/>
      <c r="C38" s="191"/>
      <c r="D38" s="22">
        <v>1</v>
      </c>
      <c r="E38" s="195"/>
      <c r="F38" s="22">
        <v>1</v>
      </c>
      <c r="G38" s="22">
        <v>1</v>
      </c>
      <c r="H38" s="22">
        <v>2</v>
      </c>
      <c r="I38" s="22">
        <v>1</v>
      </c>
      <c r="J38" s="195"/>
      <c r="K38" s="22">
        <v>1</v>
      </c>
      <c r="L38" s="195"/>
      <c r="M38" s="23">
        <v>1</v>
      </c>
    </row>
    <row r="39" spans="1:13" ht="30" x14ac:dyDescent="0.2">
      <c r="A39" s="11" t="s">
        <v>78</v>
      </c>
      <c r="B39" s="190"/>
      <c r="C39" s="191"/>
      <c r="D39" s="22">
        <v>1</v>
      </c>
      <c r="E39" s="195"/>
      <c r="F39" s="22">
        <v>1</v>
      </c>
      <c r="G39" s="22">
        <v>1</v>
      </c>
      <c r="H39" s="22">
        <v>2</v>
      </c>
      <c r="I39" s="22">
        <v>1</v>
      </c>
      <c r="J39" s="195"/>
      <c r="K39" s="22">
        <v>1</v>
      </c>
      <c r="L39" s="195"/>
      <c r="M39" s="23">
        <v>1</v>
      </c>
    </row>
    <row r="40" spans="1:13" s="5" customFormat="1" ht="15.75" x14ac:dyDescent="0.2">
      <c r="A40" s="12" t="s">
        <v>79</v>
      </c>
      <c r="B40" s="190"/>
      <c r="C40" s="191"/>
      <c r="D40" s="24" t="e">
        <f>AVERAGE(D41:D42)</f>
        <v>#DIV/0!</v>
      </c>
      <c r="E40" s="195"/>
      <c r="F40" s="24">
        <f>AVERAGE(F41:F42)</f>
        <v>2</v>
      </c>
      <c r="G40" s="24">
        <f>AVERAGE(G41:G42)</f>
        <v>2</v>
      </c>
      <c r="H40" s="24">
        <f>AVERAGE(H41:H42)</f>
        <v>2</v>
      </c>
      <c r="I40" s="24">
        <f>AVERAGE(I41:I42)</f>
        <v>2</v>
      </c>
      <c r="J40" s="195"/>
      <c r="K40" s="24">
        <f>AVERAGE(K41:K42)</f>
        <v>2</v>
      </c>
      <c r="L40" s="195"/>
      <c r="M40" s="24">
        <f>AVERAGE(M41:M42)</f>
        <v>2</v>
      </c>
    </row>
    <row r="41" spans="1:13" x14ac:dyDescent="0.2">
      <c r="A41" s="11" t="s">
        <v>80</v>
      </c>
      <c r="B41" s="190"/>
      <c r="C41" s="191"/>
      <c r="D41" s="22" t="s">
        <v>24</v>
      </c>
      <c r="E41" s="195"/>
      <c r="F41" s="22">
        <v>2</v>
      </c>
      <c r="G41" s="22" t="s">
        <v>24</v>
      </c>
      <c r="H41" s="22" t="s">
        <v>24</v>
      </c>
      <c r="I41" s="22" t="s">
        <v>24</v>
      </c>
      <c r="J41" s="195"/>
      <c r="K41" s="22">
        <v>2</v>
      </c>
      <c r="L41" s="195"/>
      <c r="M41" s="23">
        <v>2</v>
      </c>
    </row>
    <row r="42" spans="1:13" x14ac:dyDescent="0.2">
      <c r="A42" s="11" t="s">
        <v>81</v>
      </c>
      <c r="B42" s="190"/>
      <c r="C42" s="191"/>
      <c r="D42" s="22" t="s">
        <v>24</v>
      </c>
      <c r="E42" s="195"/>
      <c r="F42" s="22">
        <v>2</v>
      </c>
      <c r="G42" s="22">
        <v>2</v>
      </c>
      <c r="H42" s="22">
        <v>2</v>
      </c>
      <c r="I42" s="22">
        <v>2</v>
      </c>
      <c r="J42" s="195"/>
      <c r="K42" s="22">
        <v>2</v>
      </c>
      <c r="L42" s="195"/>
      <c r="M42" s="23">
        <v>2</v>
      </c>
    </row>
    <row r="43" spans="1:13" s="5" customFormat="1" ht="15.75" x14ac:dyDescent="0.2">
      <c r="A43" s="12" t="s">
        <v>82</v>
      </c>
      <c r="B43" s="190"/>
      <c r="C43" s="191"/>
      <c r="D43" s="24">
        <f>AVERAGE(D44:D46)</f>
        <v>2</v>
      </c>
      <c r="E43" s="195"/>
      <c r="F43" s="24">
        <f>AVERAGE(F44:F46)</f>
        <v>1.5</v>
      </c>
      <c r="G43" s="24">
        <f>AVERAGE(G44:G46)</f>
        <v>2</v>
      </c>
      <c r="H43" s="24">
        <f>AVERAGE(H44:H46)</f>
        <v>2</v>
      </c>
      <c r="I43" s="24">
        <f>AVERAGE(I44:I46)</f>
        <v>2</v>
      </c>
      <c r="J43" s="195"/>
      <c r="K43" s="24">
        <f>AVERAGE(K44:K46)</f>
        <v>2</v>
      </c>
      <c r="L43" s="195"/>
      <c r="M43" s="24">
        <f>AVERAGE(M44:M46)</f>
        <v>2</v>
      </c>
    </row>
    <row r="44" spans="1:13" x14ac:dyDescent="0.2">
      <c r="A44" s="11" t="s">
        <v>83</v>
      </c>
      <c r="B44" s="190"/>
      <c r="C44" s="191"/>
      <c r="D44" s="22" t="s">
        <v>24</v>
      </c>
      <c r="E44" s="195"/>
      <c r="F44" s="22" t="s">
        <v>24</v>
      </c>
      <c r="G44" s="22" t="s">
        <v>24</v>
      </c>
      <c r="H44" s="22" t="s">
        <v>24</v>
      </c>
      <c r="I44" s="22" t="s">
        <v>24</v>
      </c>
      <c r="J44" s="195"/>
      <c r="K44" s="22" t="s">
        <v>24</v>
      </c>
      <c r="L44" s="195"/>
      <c r="M44" s="23" t="s">
        <v>24</v>
      </c>
    </row>
    <row r="45" spans="1:13" ht="30" x14ac:dyDescent="0.2">
      <c r="A45" s="11" t="s">
        <v>84</v>
      </c>
      <c r="B45" s="190"/>
      <c r="C45" s="191"/>
      <c r="D45" s="22">
        <v>2</v>
      </c>
      <c r="E45" s="195"/>
      <c r="F45" s="22">
        <v>2</v>
      </c>
      <c r="G45" s="22">
        <v>2</v>
      </c>
      <c r="H45" s="22">
        <v>2</v>
      </c>
      <c r="I45" s="22">
        <v>2</v>
      </c>
      <c r="J45" s="195"/>
      <c r="K45" s="22">
        <v>2</v>
      </c>
      <c r="L45" s="195"/>
      <c r="M45" s="23">
        <v>2</v>
      </c>
    </row>
    <row r="46" spans="1:13" ht="30" x14ac:dyDescent="0.2">
      <c r="A46" s="11" t="s">
        <v>85</v>
      </c>
      <c r="B46" s="190"/>
      <c r="C46" s="191"/>
      <c r="D46" s="22" t="s">
        <v>24</v>
      </c>
      <c r="E46" s="195"/>
      <c r="F46" s="22">
        <v>1</v>
      </c>
      <c r="G46" s="22">
        <v>2</v>
      </c>
      <c r="H46" s="22">
        <v>2</v>
      </c>
      <c r="I46" s="22">
        <v>2</v>
      </c>
      <c r="J46" s="195"/>
      <c r="K46" s="22">
        <v>2</v>
      </c>
      <c r="L46" s="195"/>
      <c r="M46" s="23">
        <v>2</v>
      </c>
    </row>
    <row r="47" spans="1:13" s="5" customFormat="1" ht="15.75" x14ac:dyDescent="0.2">
      <c r="A47" s="12" t="s">
        <v>86</v>
      </c>
      <c r="B47" s="190"/>
      <c r="C47" s="191"/>
      <c r="D47" s="24">
        <f>AVERAGE(D48:D51)</f>
        <v>2</v>
      </c>
      <c r="E47" s="195"/>
      <c r="F47" s="24">
        <f>AVERAGE(F48:F51)</f>
        <v>2</v>
      </c>
      <c r="G47" s="24">
        <f>AVERAGE(G48:G51)</f>
        <v>2</v>
      </c>
      <c r="H47" s="24">
        <f>AVERAGE(H48:H51)</f>
        <v>2</v>
      </c>
      <c r="I47" s="24">
        <f>AVERAGE(I48:I51)</f>
        <v>2</v>
      </c>
      <c r="J47" s="195"/>
      <c r="K47" s="24">
        <f>AVERAGE(K48:K51)</f>
        <v>2</v>
      </c>
      <c r="L47" s="195"/>
      <c r="M47" s="24">
        <f>AVERAGE(M48:M51)</f>
        <v>2</v>
      </c>
    </row>
    <row r="48" spans="1:13" x14ac:dyDescent="0.2">
      <c r="A48" s="11" t="s">
        <v>87</v>
      </c>
      <c r="B48" s="190"/>
      <c r="C48" s="191"/>
      <c r="D48" s="22">
        <v>2</v>
      </c>
      <c r="E48" s="195"/>
      <c r="F48" s="22">
        <v>2</v>
      </c>
      <c r="G48" s="22">
        <v>2</v>
      </c>
      <c r="H48" s="22">
        <v>2</v>
      </c>
      <c r="I48" s="22">
        <v>2</v>
      </c>
      <c r="J48" s="195"/>
      <c r="K48" s="22">
        <v>2</v>
      </c>
      <c r="L48" s="195"/>
      <c r="M48" s="23">
        <v>2</v>
      </c>
    </row>
    <row r="49" spans="1:13" x14ac:dyDescent="0.2">
      <c r="A49" s="11" t="s">
        <v>88</v>
      </c>
      <c r="B49" s="190"/>
      <c r="C49" s="191"/>
      <c r="D49" s="22" t="s">
        <v>24</v>
      </c>
      <c r="E49" s="195"/>
      <c r="F49" s="22" t="s">
        <v>24</v>
      </c>
      <c r="G49" s="22">
        <v>2</v>
      </c>
      <c r="H49" s="22" t="s">
        <v>24</v>
      </c>
      <c r="I49" s="22" t="s">
        <v>24</v>
      </c>
      <c r="J49" s="195"/>
      <c r="K49" s="22" t="s">
        <v>24</v>
      </c>
      <c r="L49" s="195"/>
      <c r="M49" s="23" t="s">
        <v>24</v>
      </c>
    </row>
    <row r="50" spans="1:13" ht="29.25" customHeight="1" x14ac:dyDescent="0.2">
      <c r="A50" s="11" t="s">
        <v>89</v>
      </c>
      <c r="B50" s="190"/>
      <c r="C50" s="191"/>
      <c r="D50" s="22">
        <v>2</v>
      </c>
      <c r="E50" s="195"/>
      <c r="F50" s="22" t="s">
        <v>24</v>
      </c>
      <c r="G50" s="22">
        <v>2</v>
      </c>
      <c r="H50" s="22">
        <v>2</v>
      </c>
      <c r="I50" s="22" t="s">
        <v>24</v>
      </c>
      <c r="J50" s="195"/>
      <c r="K50" s="22">
        <v>2</v>
      </c>
      <c r="L50" s="195"/>
      <c r="M50" s="23">
        <v>2</v>
      </c>
    </row>
    <row r="51" spans="1:13" x14ac:dyDescent="0.2">
      <c r="A51" s="11" t="s">
        <v>90</v>
      </c>
      <c r="B51" s="190"/>
      <c r="C51" s="191"/>
      <c r="D51" s="22" t="s">
        <v>24</v>
      </c>
      <c r="E51" s="195"/>
      <c r="F51" s="22" t="s">
        <v>24</v>
      </c>
      <c r="G51" s="22" t="s">
        <v>24</v>
      </c>
      <c r="H51" s="22" t="s">
        <v>24</v>
      </c>
      <c r="I51" s="22" t="s">
        <v>24</v>
      </c>
      <c r="J51" s="195"/>
      <c r="K51" s="22" t="s">
        <v>24</v>
      </c>
      <c r="L51" s="195"/>
      <c r="M51" s="23" t="s">
        <v>24</v>
      </c>
    </row>
    <row r="52" spans="1:13" s="5" customFormat="1" ht="15.75" x14ac:dyDescent="0.2">
      <c r="A52" s="12" t="s">
        <v>54</v>
      </c>
      <c r="B52" s="190"/>
      <c r="C52" s="191"/>
      <c r="D52" s="24">
        <f>AVERAGE(D53:D55)</f>
        <v>1.3333333333333333</v>
      </c>
      <c r="E52" s="195"/>
      <c r="F52" s="24">
        <f>AVERAGE(F53:F55)</f>
        <v>1.6666666666666667</v>
      </c>
      <c r="G52" s="24">
        <f>AVERAGE(G53:G55)</f>
        <v>1</v>
      </c>
      <c r="H52" s="24">
        <f>AVERAGE(H53:H55)</f>
        <v>1.5</v>
      </c>
      <c r="I52" s="24">
        <f>AVERAGE(I53:I55)</f>
        <v>1.3333333333333333</v>
      </c>
      <c r="J52" s="195"/>
      <c r="K52" s="24">
        <f>AVERAGE(K53:K55)</f>
        <v>1</v>
      </c>
      <c r="L52" s="195"/>
      <c r="M52" s="24">
        <f>AVERAGE(M53:M55)</f>
        <v>1.6666666666666667</v>
      </c>
    </row>
    <row r="53" spans="1:13" ht="30" x14ac:dyDescent="0.2">
      <c r="A53" s="11" t="s">
        <v>91</v>
      </c>
      <c r="B53" s="190"/>
      <c r="C53" s="191"/>
      <c r="D53" s="22">
        <v>2</v>
      </c>
      <c r="E53" s="195"/>
      <c r="F53" s="22">
        <v>2</v>
      </c>
      <c r="G53" s="22">
        <v>1</v>
      </c>
      <c r="H53" s="22">
        <v>2</v>
      </c>
      <c r="I53" s="22">
        <v>2</v>
      </c>
      <c r="J53" s="195"/>
      <c r="K53" s="22">
        <v>1</v>
      </c>
      <c r="L53" s="195"/>
      <c r="M53" s="23">
        <v>2</v>
      </c>
    </row>
    <row r="54" spans="1:13" x14ac:dyDescent="0.2">
      <c r="A54" s="11" t="s">
        <v>92</v>
      </c>
      <c r="B54" s="190"/>
      <c r="C54" s="191"/>
      <c r="D54" s="22">
        <v>1</v>
      </c>
      <c r="E54" s="195"/>
      <c r="F54" s="22">
        <v>2</v>
      </c>
      <c r="G54" s="22">
        <v>1</v>
      </c>
      <c r="H54" s="22" t="s">
        <v>24</v>
      </c>
      <c r="I54" s="22">
        <v>1</v>
      </c>
      <c r="J54" s="195"/>
      <c r="K54" s="22">
        <v>1</v>
      </c>
      <c r="L54" s="195"/>
      <c r="M54" s="23">
        <v>2</v>
      </c>
    </row>
    <row r="55" spans="1:13" ht="30.75" thickBot="1" x14ac:dyDescent="0.25">
      <c r="A55" s="9" t="s">
        <v>93</v>
      </c>
      <c r="B55" s="192"/>
      <c r="C55" s="193"/>
      <c r="D55" s="28">
        <v>1</v>
      </c>
      <c r="E55" s="196"/>
      <c r="F55" s="28">
        <v>1</v>
      </c>
      <c r="G55" s="28">
        <v>1</v>
      </c>
      <c r="H55" s="28">
        <v>1</v>
      </c>
      <c r="I55" s="28">
        <v>1</v>
      </c>
      <c r="J55" s="196"/>
      <c r="K55" s="28">
        <v>1</v>
      </c>
      <c r="L55" s="196"/>
      <c r="M55" s="29">
        <v>1</v>
      </c>
    </row>
  </sheetData>
  <mergeCells count="4">
    <mergeCell ref="B6:C55"/>
    <mergeCell ref="E6:E55"/>
    <mergeCell ref="J6:J55"/>
    <mergeCell ref="L6:L55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A009-CB40-4B41-A976-425A658B6F0A}">
  <sheetPr>
    <tabColor rgb="FFFFFF00"/>
  </sheetPr>
  <dimension ref="A1:M55"/>
  <sheetViews>
    <sheetView topLeftCell="A25" zoomScale="70" zoomScaleNormal="70" workbookViewId="0">
      <selection activeCell="D43" sqref="D43"/>
    </sheetView>
  </sheetViews>
  <sheetFormatPr baseColWidth="10" defaultColWidth="11.5546875" defaultRowHeight="15" x14ac:dyDescent="0.2"/>
  <cols>
    <col min="1" max="1" width="22.21875" style="2" customWidth="1"/>
    <col min="2" max="16384" width="11.5546875" style="2"/>
  </cols>
  <sheetData>
    <row r="1" spans="1:13" x14ac:dyDescent="0.2">
      <c r="A1" s="4" t="s">
        <v>0</v>
      </c>
      <c r="B1" s="2" t="s">
        <v>1</v>
      </c>
      <c r="C1" s="2" t="s">
        <v>2</v>
      </c>
    </row>
    <row r="2" spans="1:13" x14ac:dyDescent="0.2">
      <c r="A2" s="4" t="s">
        <v>3</v>
      </c>
      <c r="B2" s="2" t="s">
        <v>4</v>
      </c>
    </row>
    <row r="3" spans="1:13" ht="15.75" thickBot="1" x14ac:dyDescent="0.25"/>
    <row r="4" spans="1:13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ht="15.75" thickBot="1" x14ac:dyDescent="0.25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5" customFormat="1" ht="15.75" customHeight="1" x14ac:dyDescent="0.2">
      <c r="A6" s="10" t="s">
        <v>7</v>
      </c>
      <c r="B6" s="91" t="s">
        <v>8</v>
      </c>
      <c r="C6" s="92"/>
      <c r="D6" s="20"/>
      <c r="E6" s="96" t="s">
        <v>9</v>
      </c>
      <c r="F6" s="20"/>
      <c r="G6" s="20"/>
      <c r="H6" s="20"/>
      <c r="I6" s="20"/>
      <c r="J6" s="96" t="s">
        <v>10</v>
      </c>
      <c r="K6" s="20"/>
      <c r="L6" s="96" t="s">
        <v>11</v>
      </c>
      <c r="M6" s="21"/>
    </row>
    <row r="7" spans="1:13" ht="45" x14ac:dyDescent="0.2">
      <c r="A7" s="11" t="s">
        <v>12</v>
      </c>
      <c r="B7" s="93"/>
      <c r="C7" s="94"/>
      <c r="D7" s="22" t="s">
        <v>13</v>
      </c>
      <c r="E7" s="99"/>
      <c r="F7" s="22" t="s">
        <v>13</v>
      </c>
      <c r="G7" s="22" t="s">
        <v>14</v>
      </c>
      <c r="H7" s="22" t="s">
        <v>13</v>
      </c>
      <c r="I7" s="22" t="s">
        <v>13</v>
      </c>
      <c r="J7" s="99"/>
      <c r="K7" s="22" t="s">
        <v>13</v>
      </c>
      <c r="L7" s="99"/>
      <c r="M7" s="22" t="s">
        <v>13</v>
      </c>
    </row>
    <row r="8" spans="1:13" ht="45" x14ac:dyDescent="0.2">
      <c r="A8" s="11" t="s">
        <v>15</v>
      </c>
      <c r="B8" s="93"/>
      <c r="C8" s="94"/>
      <c r="D8" s="22" t="s">
        <v>16</v>
      </c>
      <c r="E8" s="99"/>
      <c r="F8" s="22" t="s">
        <v>13</v>
      </c>
      <c r="G8" s="3" t="s">
        <v>13</v>
      </c>
      <c r="H8" s="22" t="s">
        <v>17</v>
      </c>
      <c r="I8" s="22" t="s">
        <v>13</v>
      </c>
      <c r="J8" s="99"/>
      <c r="K8" s="22" t="s">
        <v>13</v>
      </c>
      <c r="L8" s="99"/>
      <c r="M8" s="22" t="s">
        <v>13</v>
      </c>
    </row>
    <row r="9" spans="1:13" ht="60" x14ac:dyDescent="0.2">
      <c r="A9" s="11" t="s">
        <v>18</v>
      </c>
      <c r="B9" s="93"/>
      <c r="C9" s="94"/>
      <c r="D9" s="22" t="s">
        <v>13</v>
      </c>
      <c r="E9" s="99"/>
      <c r="F9" s="22" t="s">
        <v>19</v>
      </c>
      <c r="G9" s="22" t="s">
        <v>20</v>
      </c>
      <c r="H9" s="22" t="s">
        <v>13</v>
      </c>
      <c r="I9" s="22" t="s">
        <v>13</v>
      </c>
      <c r="J9" s="99"/>
      <c r="K9" s="22" t="s">
        <v>21</v>
      </c>
      <c r="L9" s="99"/>
      <c r="M9" s="22" t="s">
        <v>22</v>
      </c>
    </row>
    <row r="10" spans="1:13" x14ac:dyDescent="0.2">
      <c r="A10" s="11" t="s">
        <v>23</v>
      </c>
      <c r="B10" s="93"/>
      <c r="C10" s="94"/>
      <c r="D10" s="22" t="s">
        <v>24</v>
      </c>
      <c r="E10" s="99"/>
      <c r="F10" s="22" t="s">
        <v>24</v>
      </c>
      <c r="G10" s="22" t="s">
        <v>24</v>
      </c>
      <c r="H10" s="22" t="s">
        <v>24</v>
      </c>
      <c r="I10" s="22" t="s">
        <v>24</v>
      </c>
      <c r="J10" s="99"/>
      <c r="K10" s="22" t="s">
        <v>24</v>
      </c>
      <c r="L10" s="99"/>
      <c r="M10" s="22" t="s">
        <v>24</v>
      </c>
    </row>
    <row r="11" spans="1:13" x14ac:dyDescent="0.2">
      <c r="A11" s="11" t="s">
        <v>25</v>
      </c>
      <c r="B11" s="93"/>
      <c r="C11" s="94"/>
      <c r="D11" s="22" t="s">
        <v>24</v>
      </c>
      <c r="E11" s="99"/>
      <c r="F11" s="22" t="s">
        <v>24</v>
      </c>
      <c r="G11" s="22" t="s">
        <v>24</v>
      </c>
      <c r="H11" s="22" t="s">
        <v>24</v>
      </c>
      <c r="I11" s="22" t="s">
        <v>24</v>
      </c>
      <c r="J11" s="99"/>
      <c r="K11" s="22" t="s">
        <v>24</v>
      </c>
      <c r="L11" s="99"/>
      <c r="M11" s="23" t="s">
        <v>24</v>
      </c>
    </row>
    <row r="12" spans="1:13" ht="30" x14ac:dyDescent="0.2">
      <c r="A12" s="11" t="s">
        <v>26</v>
      </c>
      <c r="B12" s="93"/>
      <c r="C12" s="94"/>
      <c r="D12" s="22" t="s">
        <v>13</v>
      </c>
      <c r="E12" s="99"/>
      <c r="F12" s="22" t="s">
        <v>13</v>
      </c>
      <c r="G12" s="22" t="s">
        <v>13</v>
      </c>
      <c r="H12" s="22" t="s">
        <v>13</v>
      </c>
      <c r="I12" s="22" t="s">
        <v>13</v>
      </c>
      <c r="J12" s="99"/>
      <c r="K12" s="22" t="s">
        <v>13</v>
      </c>
      <c r="L12" s="99"/>
      <c r="M12" s="22" t="s">
        <v>13</v>
      </c>
    </row>
    <row r="13" spans="1:13" ht="30" x14ac:dyDescent="0.2">
      <c r="A13" s="11" t="s">
        <v>27</v>
      </c>
      <c r="B13" s="93"/>
      <c r="C13" s="94"/>
      <c r="D13" s="22" t="s">
        <v>13</v>
      </c>
      <c r="E13" s="99"/>
      <c r="F13" s="22" t="s">
        <v>28</v>
      </c>
      <c r="G13" s="22" t="s">
        <v>13</v>
      </c>
      <c r="H13" s="22"/>
      <c r="I13" s="22" t="s">
        <v>29</v>
      </c>
      <c r="J13" s="99"/>
      <c r="K13" s="22" t="s">
        <v>13</v>
      </c>
      <c r="L13" s="99"/>
      <c r="M13" s="22" t="s">
        <v>13</v>
      </c>
    </row>
    <row r="14" spans="1:13" ht="45" x14ac:dyDescent="0.2">
      <c r="A14" s="11" t="s">
        <v>30</v>
      </c>
      <c r="B14" s="93"/>
      <c r="C14" s="94"/>
      <c r="D14" s="22" t="s">
        <v>31</v>
      </c>
      <c r="E14" s="99"/>
      <c r="F14" s="22" t="s">
        <v>13</v>
      </c>
      <c r="G14" s="22" t="s">
        <v>13</v>
      </c>
      <c r="H14" s="22" t="s">
        <v>13</v>
      </c>
      <c r="I14" s="22" t="s">
        <v>13</v>
      </c>
      <c r="J14" s="99"/>
      <c r="K14" s="22" t="s">
        <v>13</v>
      </c>
      <c r="L14" s="99"/>
      <c r="M14" s="22" t="s">
        <v>13</v>
      </c>
    </row>
    <row r="15" spans="1:13" ht="105" x14ac:dyDescent="0.2">
      <c r="A15" s="11" t="s">
        <v>32</v>
      </c>
      <c r="B15" s="93"/>
      <c r="C15" s="94"/>
      <c r="D15" s="22" t="s">
        <v>33</v>
      </c>
      <c r="E15" s="99"/>
      <c r="F15" s="22" t="s">
        <v>13</v>
      </c>
      <c r="G15" s="22" t="s">
        <v>34</v>
      </c>
      <c r="H15" s="22" t="s">
        <v>35</v>
      </c>
      <c r="I15" s="22" t="s">
        <v>13</v>
      </c>
      <c r="J15" s="99"/>
      <c r="K15" s="22" t="s">
        <v>13</v>
      </c>
      <c r="L15" s="99"/>
      <c r="M15" s="22" t="s">
        <v>13</v>
      </c>
    </row>
    <row r="16" spans="1:13" x14ac:dyDescent="0.2">
      <c r="A16" s="11" t="s">
        <v>36</v>
      </c>
      <c r="B16" s="93"/>
      <c r="C16" s="94"/>
      <c r="D16" s="22" t="s">
        <v>13</v>
      </c>
      <c r="E16" s="99"/>
      <c r="F16" s="22" t="s">
        <v>13</v>
      </c>
      <c r="G16" s="22" t="s">
        <v>13</v>
      </c>
      <c r="H16" s="22" t="s">
        <v>13</v>
      </c>
      <c r="I16" s="22" t="s">
        <v>13</v>
      </c>
      <c r="J16" s="99"/>
      <c r="K16" s="22" t="s">
        <v>13</v>
      </c>
      <c r="L16" s="99"/>
      <c r="M16" s="22" t="s">
        <v>13</v>
      </c>
    </row>
    <row r="17" spans="1:13" x14ac:dyDescent="0.2">
      <c r="A17" s="11"/>
      <c r="B17" s="93"/>
      <c r="C17" s="94"/>
      <c r="D17" s="22"/>
      <c r="E17" s="99"/>
      <c r="F17" s="22"/>
      <c r="G17" s="22"/>
      <c r="H17" s="22"/>
      <c r="I17" s="22"/>
      <c r="J17" s="99"/>
      <c r="K17" s="22"/>
      <c r="L17" s="99"/>
      <c r="M17" s="23"/>
    </row>
    <row r="18" spans="1:13" s="5" customFormat="1" ht="15.75" x14ac:dyDescent="0.2">
      <c r="A18" s="12" t="s">
        <v>37</v>
      </c>
      <c r="B18" s="93"/>
      <c r="C18" s="94"/>
      <c r="D18" s="24"/>
      <c r="E18" s="99"/>
      <c r="F18" s="24"/>
      <c r="G18" s="24"/>
      <c r="H18" s="24"/>
      <c r="I18" s="24"/>
      <c r="J18" s="99"/>
      <c r="K18" s="24"/>
      <c r="L18" s="99"/>
      <c r="M18" s="25"/>
    </row>
    <row r="19" spans="1:13" s="5" customFormat="1" ht="15.75" x14ac:dyDescent="0.2">
      <c r="A19" s="12" t="s">
        <v>38</v>
      </c>
      <c r="B19" s="93"/>
      <c r="C19" s="94"/>
      <c r="D19" s="24"/>
      <c r="E19" s="99"/>
      <c r="F19" s="24"/>
      <c r="G19" s="24"/>
      <c r="H19" s="24"/>
      <c r="I19" s="24"/>
      <c r="J19" s="99"/>
      <c r="K19" s="24"/>
      <c r="L19" s="99"/>
      <c r="M19" s="25"/>
    </row>
    <row r="20" spans="1:13" ht="30" x14ac:dyDescent="0.2">
      <c r="A20" s="11" t="s">
        <v>39</v>
      </c>
      <c r="B20" s="93"/>
      <c r="C20" s="94"/>
      <c r="D20" s="22" t="s">
        <v>40</v>
      </c>
      <c r="E20" s="99"/>
      <c r="F20" s="22" t="s">
        <v>41</v>
      </c>
      <c r="G20" s="22" t="s">
        <v>42</v>
      </c>
      <c r="H20" s="22" t="s">
        <v>43</v>
      </c>
      <c r="I20" s="22" t="s">
        <v>44</v>
      </c>
      <c r="J20" s="99"/>
      <c r="K20" s="22" t="s">
        <v>45</v>
      </c>
      <c r="L20" s="99"/>
      <c r="M20" s="22" t="s">
        <v>46</v>
      </c>
    </row>
    <row r="21" spans="1:13" ht="45" x14ac:dyDescent="0.2">
      <c r="A21" s="11" t="s">
        <v>47</v>
      </c>
      <c r="B21" s="93"/>
      <c r="C21" s="94"/>
      <c r="D21" s="22" t="s">
        <v>48</v>
      </c>
      <c r="E21" s="99"/>
      <c r="F21" s="22" t="s">
        <v>49</v>
      </c>
      <c r="G21" s="22" t="s">
        <v>24</v>
      </c>
      <c r="H21" s="22" t="s">
        <v>46</v>
      </c>
      <c r="I21" s="22" t="s">
        <v>50</v>
      </c>
      <c r="J21" s="99"/>
      <c r="K21" s="22" t="s">
        <v>24</v>
      </c>
      <c r="L21" s="99"/>
      <c r="M21" s="22" t="s">
        <v>51</v>
      </c>
    </row>
    <row r="22" spans="1:13" ht="30" x14ac:dyDescent="0.2">
      <c r="A22" s="11" t="s">
        <v>52</v>
      </c>
      <c r="B22" s="93"/>
      <c r="C22" s="94"/>
      <c r="D22" s="22" t="s">
        <v>24</v>
      </c>
      <c r="E22" s="99"/>
      <c r="F22" s="22" t="s">
        <v>24</v>
      </c>
      <c r="G22" s="22" t="s">
        <v>24</v>
      </c>
      <c r="H22" s="22" t="s">
        <v>24</v>
      </c>
      <c r="I22" s="22" t="s">
        <v>24</v>
      </c>
      <c r="J22" s="99"/>
      <c r="K22" s="22" t="s">
        <v>24</v>
      </c>
      <c r="L22" s="99"/>
      <c r="M22" s="23" t="s">
        <v>24</v>
      </c>
    </row>
    <row r="23" spans="1:13" s="5" customFormat="1" ht="15.75" x14ac:dyDescent="0.2">
      <c r="A23" s="12" t="s">
        <v>53</v>
      </c>
      <c r="B23" s="93"/>
      <c r="C23" s="94"/>
      <c r="D23" s="24"/>
      <c r="E23" s="99"/>
      <c r="F23" s="24"/>
      <c r="G23" s="24"/>
      <c r="H23" s="24"/>
      <c r="I23" s="24"/>
      <c r="J23" s="99"/>
      <c r="K23" s="24"/>
      <c r="L23" s="99"/>
      <c r="M23" s="25"/>
    </row>
    <row r="24" spans="1:13" x14ac:dyDescent="0.2">
      <c r="A24" s="11" t="s">
        <v>54</v>
      </c>
      <c r="B24" s="93"/>
      <c r="C24" s="94"/>
      <c r="D24" s="22" t="s">
        <v>24</v>
      </c>
      <c r="E24" s="99"/>
      <c r="F24" s="22" t="s">
        <v>24</v>
      </c>
      <c r="G24" s="22" t="s">
        <v>24</v>
      </c>
      <c r="H24" s="22" t="s">
        <v>24</v>
      </c>
      <c r="I24" s="22"/>
      <c r="J24" s="99"/>
      <c r="K24" s="22"/>
      <c r="L24" s="99"/>
      <c r="M24" s="23" t="s">
        <v>24</v>
      </c>
    </row>
    <row r="25" spans="1:13" ht="45" x14ac:dyDescent="0.2">
      <c r="A25" s="11" t="s">
        <v>55</v>
      </c>
      <c r="B25" s="93"/>
      <c r="C25" s="94"/>
      <c r="D25" s="22" t="s">
        <v>56</v>
      </c>
      <c r="E25" s="99"/>
      <c r="F25" s="22" t="s">
        <v>57</v>
      </c>
      <c r="G25" s="22" t="s">
        <v>24</v>
      </c>
      <c r="H25" s="22" t="s">
        <v>56</v>
      </c>
      <c r="I25" s="22" t="s">
        <v>13</v>
      </c>
      <c r="J25" s="99"/>
      <c r="K25" s="22" t="s">
        <v>58</v>
      </c>
      <c r="L25" s="99"/>
      <c r="M25" s="22" t="s">
        <v>13</v>
      </c>
    </row>
    <row r="26" spans="1:13" x14ac:dyDescent="0.2">
      <c r="A26" s="11" t="s">
        <v>59</v>
      </c>
      <c r="B26" s="93"/>
      <c r="C26" s="94"/>
      <c r="D26" s="22" t="s">
        <v>56</v>
      </c>
      <c r="E26" s="99"/>
      <c r="F26" s="22" t="s">
        <v>56</v>
      </c>
      <c r="G26" s="22" t="s">
        <v>56</v>
      </c>
      <c r="H26" s="22" t="s">
        <v>56</v>
      </c>
      <c r="I26" s="22" t="s">
        <v>56</v>
      </c>
      <c r="J26" s="99"/>
      <c r="K26" s="22" t="s">
        <v>56</v>
      </c>
      <c r="L26" s="99"/>
      <c r="M26" s="22" t="s">
        <v>56</v>
      </c>
    </row>
    <row r="27" spans="1:13" s="5" customFormat="1" ht="15.75" x14ac:dyDescent="0.2">
      <c r="A27" s="12" t="s">
        <v>60</v>
      </c>
      <c r="B27" s="93"/>
      <c r="C27" s="94"/>
      <c r="D27" s="24"/>
      <c r="E27" s="99"/>
      <c r="F27" s="24"/>
      <c r="G27" s="24"/>
      <c r="H27" s="24"/>
      <c r="I27" s="24"/>
      <c r="J27" s="99"/>
      <c r="K27" s="24"/>
      <c r="L27" s="99"/>
      <c r="M27" s="25"/>
    </row>
    <row r="28" spans="1:13" ht="60" x14ac:dyDescent="0.2">
      <c r="A28" s="11" t="s">
        <v>61</v>
      </c>
      <c r="B28" s="93"/>
      <c r="C28" s="94"/>
      <c r="D28" s="22" t="s">
        <v>13</v>
      </c>
      <c r="E28" s="99"/>
      <c r="F28" s="22" t="s">
        <v>62</v>
      </c>
      <c r="G28" s="22" t="s">
        <v>63</v>
      </c>
      <c r="H28" s="22" t="s">
        <v>13</v>
      </c>
      <c r="I28" s="22" t="s">
        <v>13</v>
      </c>
      <c r="J28" s="99"/>
      <c r="K28" s="22" t="s">
        <v>13</v>
      </c>
      <c r="L28" s="99"/>
      <c r="M28" s="22" t="s">
        <v>13</v>
      </c>
    </row>
    <row r="29" spans="1:13" x14ac:dyDescent="0.2">
      <c r="A29" s="11" t="s">
        <v>64</v>
      </c>
      <c r="B29" s="93"/>
      <c r="C29" s="94"/>
      <c r="D29" s="22" t="s">
        <v>24</v>
      </c>
      <c r="E29" s="99"/>
      <c r="F29" s="22" t="s">
        <v>24</v>
      </c>
      <c r="G29" s="22" t="s">
        <v>24</v>
      </c>
      <c r="H29" s="22" t="s">
        <v>24</v>
      </c>
      <c r="I29" s="22" t="s">
        <v>24</v>
      </c>
      <c r="J29" s="99"/>
      <c r="K29" s="22" t="s">
        <v>24</v>
      </c>
      <c r="L29" s="99"/>
      <c r="M29" s="23" t="s">
        <v>24</v>
      </c>
    </row>
    <row r="30" spans="1:13" x14ac:dyDescent="0.2">
      <c r="A30" s="11" t="s">
        <v>65</v>
      </c>
      <c r="B30" s="93"/>
      <c r="C30" s="94"/>
      <c r="D30" s="22" t="s">
        <v>24</v>
      </c>
      <c r="E30" s="99"/>
      <c r="F30" s="22" t="s">
        <v>24</v>
      </c>
      <c r="G30" s="22" t="s">
        <v>24</v>
      </c>
      <c r="H30" s="22" t="s">
        <v>24</v>
      </c>
      <c r="I30" s="22" t="s">
        <v>24</v>
      </c>
      <c r="J30" s="99"/>
      <c r="K30" s="22" t="s">
        <v>24</v>
      </c>
      <c r="L30" s="99"/>
      <c r="M30" s="23" t="s">
        <v>24</v>
      </c>
    </row>
    <row r="31" spans="1:13" x14ac:dyDescent="0.2">
      <c r="A31" s="11" t="s">
        <v>66</v>
      </c>
      <c r="B31" s="93"/>
      <c r="C31" s="94"/>
      <c r="D31" s="22" t="s">
        <v>24</v>
      </c>
      <c r="E31" s="99"/>
      <c r="F31" s="22" t="s">
        <v>24</v>
      </c>
      <c r="G31" s="22" t="s">
        <v>24</v>
      </c>
      <c r="H31" s="22" t="s">
        <v>24</v>
      </c>
      <c r="I31" s="22" t="s">
        <v>24</v>
      </c>
      <c r="J31" s="99"/>
      <c r="K31" s="22" t="s">
        <v>24</v>
      </c>
      <c r="L31" s="99"/>
      <c r="M31" s="23" t="s">
        <v>24</v>
      </c>
    </row>
    <row r="32" spans="1:13" s="5" customFormat="1" ht="15.75" x14ac:dyDescent="0.2">
      <c r="A32" s="12" t="s">
        <v>67</v>
      </c>
      <c r="B32" s="93"/>
      <c r="C32" s="94"/>
      <c r="D32" s="24"/>
      <c r="E32" s="99"/>
      <c r="F32" s="24"/>
      <c r="G32" s="24"/>
      <c r="H32" s="24"/>
      <c r="I32" s="24"/>
      <c r="J32" s="99"/>
      <c r="K32" s="24"/>
      <c r="L32" s="99"/>
      <c r="M32" s="25"/>
    </row>
    <row r="33" spans="1:13" ht="45" x14ac:dyDescent="0.2">
      <c r="A33" s="11" t="s">
        <v>68</v>
      </c>
      <c r="B33" s="93"/>
      <c r="C33" s="94"/>
      <c r="D33" s="22" t="s">
        <v>69</v>
      </c>
      <c r="E33" s="99"/>
      <c r="F33" s="22" t="s">
        <v>70</v>
      </c>
      <c r="G33" s="22" t="s">
        <v>71</v>
      </c>
      <c r="H33" s="22" t="s">
        <v>70</v>
      </c>
      <c r="I33" s="22" t="s">
        <v>72</v>
      </c>
      <c r="J33" s="99"/>
      <c r="K33" s="22" t="s">
        <v>73</v>
      </c>
      <c r="L33" s="99"/>
      <c r="M33" s="22" t="s">
        <v>13</v>
      </c>
    </row>
    <row r="34" spans="1:13" ht="15.75" thickBot="1" x14ac:dyDescent="0.25">
      <c r="A34" s="13"/>
      <c r="B34" s="93"/>
      <c r="C34" s="94"/>
      <c r="D34" s="26"/>
      <c r="E34" s="99"/>
      <c r="F34" s="26"/>
      <c r="G34" s="26"/>
      <c r="H34" s="26"/>
      <c r="I34" s="26"/>
      <c r="J34" s="99"/>
      <c r="K34" s="26"/>
      <c r="L34" s="99"/>
      <c r="M34" s="27"/>
    </row>
    <row r="35" spans="1:13" s="5" customFormat="1" ht="31.5" x14ac:dyDescent="0.2">
      <c r="A35" s="10" t="s">
        <v>74</v>
      </c>
      <c r="B35" s="93"/>
      <c r="C35" s="94"/>
      <c r="D35" s="20"/>
      <c r="E35" s="99"/>
      <c r="F35" s="20"/>
      <c r="G35" s="20"/>
      <c r="H35" s="20"/>
      <c r="I35" s="20"/>
      <c r="J35" s="99"/>
      <c r="K35" s="20"/>
      <c r="L35" s="99"/>
      <c r="M35" s="21"/>
    </row>
    <row r="36" spans="1:13" s="5" customFormat="1" ht="15.75" x14ac:dyDescent="0.2">
      <c r="A36" s="12" t="s">
        <v>75</v>
      </c>
      <c r="B36" s="93"/>
      <c r="C36" s="94"/>
      <c r="D36" s="24">
        <f>AVERAGE(D37:D39)</f>
        <v>1.3333333333333333</v>
      </c>
      <c r="E36" s="99"/>
      <c r="F36" s="24">
        <f>AVERAGE(F37:F39)</f>
        <v>1.3333333333333333</v>
      </c>
      <c r="G36" s="24">
        <f>AVERAGE(G37:G39)</f>
        <v>1.3333333333333333</v>
      </c>
      <c r="H36" s="24">
        <f>AVERAGE(H37:H39)</f>
        <v>2</v>
      </c>
      <c r="I36" s="24">
        <f>AVERAGE(I37:I39)</f>
        <v>1.3333333333333333</v>
      </c>
      <c r="J36" s="99"/>
      <c r="K36" s="24">
        <f>AVERAGE(K37:K39)</f>
        <v>1.3333333333333333</v>
      </c>
      <c r="L36" s="99"/>
      <c r="M36" s="24">
        <f>AVERAGE(M37:M39)</f>
        <v>1.3333333333333333</v>
      </c>
    </row>
    <row r="37" spans="1:13" x14ac:dyDescent="0.2">
      <c r="A37" s="11" t="s">
        <v>76</v>
      </c>
      <c r="B37" s="93"/>
      <c r="C37" s="94"/>
      <c r="D37" s="22">
        <v>2</v>
      </c>
      <c r="E37" s="99"/>
      <c r="F37" s="22">
        <v>2</v>
      </c>
      <c r="G37" s="22">
        <v>2</v>
      </c>
      <c r="H37" s="22">
        <v>2</v>
      </c>
      <c r="I37" s="22">
        <v>2</v>
      </c>
      <c r="J37" s="99"/>
      <c r="K37" s="22">
        <v>2</v>
      </c>
      <c r="L37" s="99"/>
      <c r="M37" s="23">
        <v>2</v>
      </c>
    </row>
    <row r="38" spans="1:13" x14ac:dyDescent="0.2">
      <c r="A38" s="11" t="s">
        <v>77</v>
      </c>
      <c r="B38" s="93"/>
      <c r="C38" s="94"/>
      <c r="D38" s="22">
        <v>1</v>
      </c>
      <c r="E38" s="99"/>
      <c r="F38" s="22">
        <v>1</v>
      </c>
      <c r="G38" s="22">
        <v>1</v>
      </c>
      <c r="H38" s="22">
        <v>2</v>
      </c>
      <c r="I38" s="22">
        <v>1</v>
      </c>
      <c r="J38" s="99"/>
      <c r="K38" s="22">
        <v>1</v>
      </c>
      <c r="L38" s="99"/>
      <c r="M38" s="23">
        <v>1</v>
      </c>
    </row>
    <row r="39" spans="1:13" ht="30" x14ac:dyDescent="0.2">
      <c r="A39" s="11" t="s">
        <v>78</v>
      </c>
      <c r="B39" s="93"/>
      <c r="C39" s="94"/>
      <c r="D39" s="22">
        <v>1</v>
      </c>
      <c r="E39" s="99"/>
      <c r="F39" s="22">
        <v>1</v>
      </c>
      <c r="G39" s="22">
        <v>1</v>
      </c>
      <c r="H39" s="22">
        <v>2</v>
      </c>
      <c r="I39" s="22">
        <v>1</v>
      </c>
      <c r="J39" s="99"/>
      <c r="K39" s="22">
        <v>1</v>
      </c>
      <c r="L39" s="99"/>
      <c r="M39" s="23">
        <v>1</v>
      </c>
    </row>
    <row r="40" spans="1:13" s="5" customFormat="1" ht="15.75" x14ac:dyDescent="0.2">
      <c r="A40" s="12" t="s">
        <v>79</v>
      </c>
      <c r="B40" s="93"/>
      <c r="C40" s="94"/>
      <c r="D40" s="24"/>
      <c r="E40" s="99"/>
      <c r="F40" s="24">
        <f>AVERAGE(F41:F42)</f>
        <v>2</v>
      </c>
      <c r="G40" s="24">
        <f>AVERAGE(G41:G42)</f>
        <v>2</v>
      </c>
      <c r="H40" s="24">
        <f>AVERAGE(H41:H42)</f>
        <v>2</v>
      </c>
      <c r="I40" s="24">
        <f>AVERAGE(I41:I42)</f>
        <v>2</v>
      </c>
      <c r="J40" s="99"/>
      <c r="K40" s="24">
        <f>AVERAGE(K41:K42)</f>
        <v>2</v>
      </c>
      <c r="L40" s="99"/>
      <c r="M40" s="24">
        <f>AVERAGE(M41:M42)</f>
        <v>2</v>
      </c>
    </row>
    <row r="41" spans="1:13" x14ac:dyDescent="0.2">
      <c r="A41" s="11" t="s">
        <v>80</v>
      </c>
      <c r="B41" s="93"/>
      <c r="C41" s="94"/>
      <c r="D41" s="22" t="s">
        <v>24</v>
      </c>
      <c r="E41" s="99"/>
      <c r="F41" s="22">
        <v>2</v>
      </c>
      <c r="G41" s="22" t="s">
        <v>24</v>
      </c>
      <c r="H41" s="22" t="s">
        <v>24</v>
      </c>
      <c r="I41" s="22" t="s">
        <v>24</v>
      </c>
      <c r="J41" s="99"/>
      <c r="K41" s="22">
        <v>2</v>
      </c>
      <c r="L41" s="99"/>
      <c r="M41" s="23">
        <v>2</v>
      </c>
    </row>
    <row r="42" spans="1:13" x14ac:dyDescent="0.2">
      <c r="A42" s="11" t="s">
        <v>81</v>
      </c>
      <c r="B42" s="93"/>
      <c r="C42" s="94"/>
      <c r="D42" s="22" t="s">
        <v>24</v>
      </c>
      <c r="E42" s="99"/>
      <c r="F42" s="22">
        <v>2</v>
      </c>
      <c r="G42" s="22">
        <v>2</v>
      </c>
      <c r="H42" s="22">
        <v>2</v>
      </c>
      <c r="I42" s="22">
        <v>2</v>
      </c>
      <c r="J42" s="99"/>
      <c r="K42" s="22">
        <v>2</v>
      </c>
      <c r="L42" s="99"/>
      <c r="M42" s="23">
        <v>2</v>
      </c>
    </row>
    <row r="43" spans="1:13" s="5" customFormat="1" ht="15.75" x14ac:dyDescent="0.2">
      <c r="A43" s="12" t="s">
        <v>82</v>
      </c>
      <c r="B43" s="93"/>
      <c r="C43" s="94"/>
      <c r="D43" s="24">
        <f>AVERAGE(D44:D46)</f>
        <v>2</v>
      </c>
      <c r="E43" s="99"/>
      <c r="F43" s="24">
        <f>AVERAGE(F44:F46)</f>
        <v>1.5</v>
      </c>
      <c r="G43" s="24">
        <f>AVERAGE(G44:G46)</f>
        <v>2</v>
      </c>
      <c r="H43" s="24">
        <f>AVERAGE(H44:H46)</f>
        <v>2</v>
      </c>
      <c r="I43" s="24">
        <f>AVERAGE(I44:I46)</f>
        <v>2</v>
      </c>
      <c r="J43" s="99"/>
      <c r="K43" s="24">
        <f>AVERAGE(K44:K46)</f>
        <v>2</v>
      </c>
      <c r="L43" s="99"/>
      <c r="M43" s="24">
        <f>AVERAGE(M44:M46)</f>
        <v>2</v>
      </c>
    </row>
    <row r="44" spans="1:13" x14ac:dyDescent="0.2">
      <c r="A44" s="11" t="s">
        <v>83</v>
      </c>
      <c r="B44" s="93"/>
      <c r="C44" s="94"/>
      <c r="D44" s="22" t="s">
        <v>24</v>
      </c>
      <c r="E44" s="99"/>
      <c r="F44" s="22" t="s">
        <v>24</v>
      </c>
      <c r="G44" s="22" t="s">
        <v>24</v>
      </c>
      <c r="H44" s="22" t="s">
        <v>24</v>
      </c>
      <c r="I44" s="22" t="s">
        <v>24</v>
      </c>
      <c r="J44" s="99"/>
      <c r="K44" s="22" t="s">
        <v>24</v>
      </c>
      <c r="L44" s="99"/>
      <c r="M44" s="23" t="s">
        <v>24</v>
      </c>
    </row>
    <row r="45" spans="1:13" ht="30" x14ac:dyDescent="0.2">
      <c r="A45" s="11" t="s">
        <v>84</v>
      </c>
      <c r="B45" s="93"/>
      <c r="C45" s="94"/>
      <c r="D45" s="22">
        <v>2</v>
      </c>
      <c r="E45" s="99"/>
      <c r="F45" s="22">
        <v>2</v>
      </c>
      <c r="G45" s="22">
        <v>2</v>
      </c>
      <c r="H45" s="22">
        <v>2</v>
      </c>
      <c r="I45" s="22">
        <v>2</v>
      </c>
      <c r="J45" s="99"/>
      <c r="K45" s="22">
        <v>2</v>
      </c>
      <c r="L45" s="99"/>
      <c r="M45" s="23">
        <v>2</v>
      </c>
    </row>
    <row r="46" spans="1:13" ht="30" x14ac:dyDescent="0.2">
      <c r="A46" s="11" t="s">
        <v>85</v>
      </c>
      <c r="B46" s="93"/>
      <c r="C46" s="94"/>
      <c r="D46" s="22" t="s">
        <v>24</v>
      </c>
      <c r="E46" s="99"/>
      <c r="F46" s="22">
        <v>1</v>
      </c>
      <c r="G46" s="22">
        <v>2</v>
      </c>
      <c r="H46" s="22">
        <v>2</v>
      </c>
      <c r="I46" s="22">
        <v>2</v>
      </c>
      <c r="J46" s="99"/>
      <c r="K46" s="22">
        <v>2</v>
      </c>
      <c r="L46" s="99"/>
      <c r="M46" s="23">
        <v>2</v>
      </c>
    </row>
    <row r="47" spans="1:13" s="5" customFormat="1" ht="15.75" x14ac:dyDescent="0.2">
      <c r="A47" s="12" t="s">
        <v>86</v>
      </c>
      <c r="B47" s="93"/>
      <c r="C47" s="94"/>
      <c r="D47" s="24">
        <f>AVERAGE(D48:D51)</f>
        <v>2</v>
      </c>
      <c r="E47" s="99"/>
      <c r="F47" s="24">
        <f>AVERAGE(F48:F51)</f>
        <v>2</v>
      </c>
      <c r="G47" s="24">
        <f>AVERAGE(G48:G51)</f>
        <v>2</v>
      </c>
      <c r="H47" s="24">
        <f>AVERAGE(H48:H51)</f>
        <v>2</v>
      </c>
      <c r="I47" s="24">
        <f>AVERAGE(I48:I51)</f>
        <v>2</v>
      </c>
      <c r="J47" s="99"/>
      <c r="K47" s="24">
        <f>AVERAGE(K48:K51)</f>
        <v>2</v>
      </c>
      <c r="L47" s="99"/>
      <c r="M47" s="24">
        <f>AVERAGE(M48:M51)</f>
        <v>2</v>
      </c>
    </row>
    <row r="48" spans="1:13" x14ac:dyDescent="0.2">
      <c r="A48" s="11" t="s">
        <v>87</v>
      </c>
      <c r="B48" s="93"/>
      <c r="C48" s="94"/>
      <c r="D48" s="22">
        <v>2</v>
      </c>
      <c r="E48" s="99"/>
      <c r="F48" s="22">
        <v>2</v>
      </c>
      <c r="G48" s="22">
        <v>2</v>
      </c>
      <c r="H48" s="22">
        <v>2</v>
      </c>
      <c r="I48" s="22">
        <v>2</v>
      </c>
      <c r="J48" s="99"/>
      <c r="K48" s="22">
        <v>2</v>
      </c>
      <c r="L48" s="99"/>
      <c r="M48" s="23">
        <v>2</v>
      </c>
    </row>
    <row r="49" spans="1:13" x14ac:dyDescent="0.2">
      <c r="A49" s="11" t="s">
        <v>88</v>
      </c>
      <c r="B49" s="93"/>
      <c r="C49" s="94"/>
      <c r="D49" s="22" t="s">
        <v>24</v>
      </c>
      <c r="E49" s="99"/>
      <c r="F49" s="22" t="s">
        <v>24</v>
      </c>
      <c r="G49" s="22">
        <v>2</v>
      </c>
      <c r="H49" s="22" t="s">
        <v>24</v>
      </c>
      <c r="I49" s="22" t="s">
        <v>24</v>
      </c>
      <c r="J49" s="99"/>
      <c r="K49" s="22" t="s">
        <v>24</v>
      </c>
      <c r="L49" s="99"/>
      <c r="M49" s="23" t="s">
        <v>24</v>
      </c>
    </row>
    <row r="50" spans="1:13" ht="29.25" customHeight="1" x14ac:dyDescent="0.2">
      <c r="A50" s="11" t="s">
        <v>89</v>
      </c>
      <c r="B50" s="93"/>
      <c r="C50" s="94"/>
      <c r="D50" s="22">
        <v>2</v>
      </c>
      <c r="E50" s="99"/>
      <c r="F50" s="22" t="s">
        <v>24</v>
      </c>
      <c r="G50" s="22">
        <v>2</v>
      </c>
      <c r="H50" s="22">
        <v>2</v>
      </c>
      <c r="I50" s="22" t="s">
        <v>24</v>
      </c>
      <c r="J50" s="99"/>
      <c r="K50" s="22">
        <v>2</v>
      </c>
      <c r="L50" s="99"/>
      <c r="M50" s="23">
        <v>2</v>
      </c>
    </row>
    <row r="51" spans="1:13" x14ac:dyDescent="0.2">
      <c r="A51" s="11" t="s">
        <v>90</v>
      </c>
      <c r="B51" s="93"/>
      <c r="C51" s="94"/>
      <c r="D51" s="22" t="s">
        <v>24</v>
      </c>
      <c r="E51" s="99"/>
      <c r="F51" s="22" t="s">
        <v>24</v>
      </c>
      <c r="G51" s="22" t="s">
        <v>24</v>
      </c>
      <c r="H51" s="22" t="s">
        <v>24</v>
      </c>
      <c r="I51" s="22" t="s">
        <v>24</v>
      </c>
      <c r="J51" s="99"/>
      <c r="K51" s="22" t="s">
        <v>24</v>
      </c>
      <c r="L51" s="99"/>
      <c r="M51" s="23" t="s">
        <v>24</v>
      </c>
    </row>
    <row r="52" spans="1:13" s="5" customFormat="1" ht="15.75" x14ac:dyDescent="0.2">
      <c r="A52" s="12" t="s">
        <v>54</v>
      </c>
      <c r="B52" s="93"/>
      <c r="C52" s="94"/>
      <c r="D52" s="24">
        <f>AVERAGE(D53:D55)</f>
        <v>1.3333333333333333</v>
      </c>
      <c r="E52" s="99"/>
      <c r="F52" s="24">
        <f>AVERAGE(F53:F55)</f>
        <v>1.6666666666666667</v>
      </c>
      <c r="G52" s="24">
        <f>AVERAGE(G53:G55)</f>
        <v>1</v>
      </c>
      <c r="H52" s="24">
        <f>AVERAGE(H53:H55)</f>
        <v>1.5</v>
      </c>
      <c r="I52" s="24">
        <f>AVERAGE(I53:I55)</f>
        <v>1.3333333333333333</v>
      </c>
      <c r="J52" s="99"/>
      <c r="K52" s="24">
        <f>AVERAGE(K53:K55)</f>
        <v>1</v>
      </c>
      <c r="L52" s="99"/>
      <c r="M52" s="24">
        <f>AVERAGE(M53:M55)</f>
        <v>1.6666666666666667</v>
      </c>
    </row>
    <row r="53" spans="1:13" ht="30" x14ac:dyDescent="0.2">
      <c r="A53" s="11" t="s">
        <v>91</v>
      </c>
      <c r="B53" s="93"/>
      <c r="C53" s="94"/>
      <c r="D53" s="22">
        <v>2</v>
      </c>
      <c r="E53" s="99"/>
      <c r="F53" s="22">
        <v>2</v>
      </c>
      <c r="G53" s="22">
        <v>1</v>
      </c>
      <c r="H53" s="22">
        <v>2</v>
      </c>
      <c r="I53" s="22">
        <v>2</v>
      </c>
      <c r="J53" s="99"/>
      <c r="K53" s="22">
        <v>1</v>
      </c>
      <c r="L53" s="99"/>
      <c r="M53" s="23">
        <v>2</v>
      </c>
    </row>
    <row r="54" spans="1:13" x14ac:dyDescent="0.2">
      <c r="A54" s="11" t="s">
        <v>92</v>
      </c>
      <c r="B54" s="93"/>
      <c r="C54" s="94"/>
      <c r="D54" s="22">
        <v>1</v>
      </c>
      <c r="E54" s="99"/>
      <c r="F54" s="22">
        <v>2</v>
      </c>
      <c r="G54" s="22">
        <v>1</v>
      </c>
      <c r="H54" s="22" t="s">
        <v>24</v>
      </c>
      <c r="I54" s="22">
        <v>1</v>
      </c>
      <c r="J54" s="99"/>
      <c r="K54" s="22">
        <v>1</v>
      </c>
      <c r="L54" s="99"/>
      <c r="M54" s="23">
        <v>2</v>
      </c>
    </row>
    <row r="55" spans="1:13" ht="30.75" thickBot="1" x14ac:dyDescent="0.25">
      <c r="A55" s="9" t="s">
        <v>93</v>
      </c>
      <c r="B55" s="167"/>
      <c r="C55" s="168"/>
      <c r="D55" s="28">
        <v>1</v>
      </c>
      <c r="E55" s="159"/>
      <c r="F55" s="28">
        <v>1</v>
      </c>
      <c r="G55" s="28">
        <v>1</v>
      </c>
      <c r="H55" s="28">
        <v>1</v>
      </c>
      <c r="I55" s="28">
        <v>1</v>
      </c>
      <c r="J55" s="159"/>
      <c r="K55" s="28">
        <v>1</v>
      </c>
      <c r="L55" s="159"/>
      <c r="M55" s="29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75BE-5C74-45B6-B0D7-1F347696EB4B}">
  <sheetPr>
    <tabColor rgb="FFFFFF00"/>
  </sheetPr>
  <dimension ref="A1:S65"/>
  <sheetViews>
    <sheetView zoomScale="70" zoomScaleNormal="70" workbookViewId="0">
      <selection activeCell="D33" sqref="D33"/>
    </sheetView>
  </sheetViews>
  <sheetFormatPr baseColWidth="10" defaultColWidth="11.5546875" defaultRowHeight="15" x14ac:dyDescent="0.2"/>
  <cols>
    <col min="1" max="1" width="22.21875" style="2" customWidth="1"/>
    <col min="2" max="16384" width="11.5546875" style="2"/>
  </cols>
  <sheetData>
    <row r="1" spans="1:19" x14ac:dyDescent="0.2">
      <c r="A1" s="4" t="s">
        <v>0</v>
      </c>
      <c r="B1" s="2" t="s">
        <v>1</v>
      </c>
      <c r="C1" s="2" t="s">
        <v>2</v>
      </c>
    </row>
    <row r="2" spans="1:19" x14ac:dyDescent="0.2">
      <c r="A2" s="4" t="s">
        <v>3</v>
      </c>
      <c r="B2" s="2" t="s">
        <v>4</v>
      </c>
    </row>
    <row r="4" spans="1:19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9" x14ac:dyDescent="0.2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  <c r="O5" s="2">
        <v>0</v>
      </c>
      <c r="P5" s="2">
        <v>1</v>
      </c>
      <c r="Q5" s="2">
        <v>2</v>
      </c>
      <c r="R5" s="2">
        <v>3</v>
      </c>
      <c r="S5" s="2">
        <v>4</v>
      </c>
    </row>
    <row r="6" spans="1:19" s="5" customFormat="1" ht="15.75" x14ac:dyDescent="0.2">
      <c r="A6" s="10" t="s">
        <v>7</v>
      </c>
      <c r="B6" s="188" t="s">
        <v>8</v>
      </c>
      <c r="C6" s="189"/>
      <c r="D6" s="20"/>
      <c r="E6" s="208" t="s">
        <v>9</v>
      </c>
      <c r="F6" s="20"/>
      <c r="G6" s="20"/>
      <c r="H6" s="20"/>
      <c r="I6" s="20"/>
      <c r="J6" s="194">
        <v>3</v>
      </c>
      <c r="K6" s="20"/>
      <c r="L6" s="194">
        <v>3</v>
      </c>
      <c r="M6" s="21"/>
    </row>
    <row r="7" spans="1:19" x14ac:dyDescent="0.2">
      <c r="A7" s="11" t="s">
        <v>12</v>
      </c>
      <c r="B7" s="190"/>
      <c r="C7" s="191"/>
      <c r="D7" s="22">
        <v>3</v>
      </c>
      <c r="E7" s="209"/>
      <c r="F7" s="22">
        <v>3</v>
      </c>
      <c r="G7" s="22">
        <v>2</v>
      </c>
      <c r="H7" s="22">
        <v>3</v>
      </c>
      <c r="I7" s="22">
        <v>3</v>
      </c>
      <c r="J7" s="195"/>
      <c r="K7" s="22">
        <v>3</v>
      </c>
      <c r="L7" s="195"/>
      <c r="M7" s="22">
        <v>3</v>
      </c>
    </row>
    <row r="8" spans="1:19" ht="30" customHeight="1" x14ac:dyDescent="0.2">
      <c r="A8" s="11" t="s">
        <v>15</v>
      </c>
      <c r="B8" s="190"/>
      <c r="C8" s="191"/>
      <c r="D8" s="22">
        <v>3</v>
      </c>
      <c r="E8" s="209"/>
      <c r="F8" s="22">
        <v>3</v>
      </c>
      <c r="G8" s="3">
        <v>3</v>
      </c>
      <c r="H8" s="22">
        <v>3</v>
      </c>
      <c r="I8" s="22">
        <v>2</v>
      </c>
      <c r="J8" s="195"/>
      <c r="K8" s="22">
        <v>2</v>
      </c>
      <c r="L8" s="195"/>
      <c r="M8" s="22">
        <v>2</v>
      </c>
    </row>
    <row r="9" spans="1:19" x14ac:dyDescent="0.2">
      <c r="A9" s="11" t="s">
        <v>18</v>
      </c>
      <c r="B9" s="190"/>
      <c r="C9" s="191"/>
      <c r="D9" s="22">
        <v>3</v>
      </c>
      <c r="E9" s="209"/>
      <c r="F9" s="22">
        <v>2</v>
      </c>
      <c r="G9" s="22">
        <v>2</v>
      </c>
      <c r="H9" s="22"/>
      <c r="I9" s="22">
        <v>3</v>
      </c>
      <c r="J9" s="195"/>
      <c r="K9" s="22">
        <v>3</v>
      </c>
      <c r="L9" s="195"/>
      <c r="M9" s="22">
        <v>3</v>
      </c>
    </row>
    <row r="10" spans="1:19" x14ac:dyDescent="0.2">
      <c r="A10" s="11" t="s">
        <v>23</v>
      </c>
      <c r="B10" s="190"/>
      <c r="C10" s="191"/>
      <c r="D10" s="22" t="s">
        <v>24</v>
      </c>
      <c r="E10" s="209"/>
      <c r="F10" s="22" t="s">
        <v>24</v>
      </c>
      <c r="G10" s="22" t="s">
        <v>24</v>
      </c>
      <c r="H10" s="22" t="s">
        <v>24</v>
      </c>
      <c r="I10" s="22" t="s">
        <v>24</v>
      </c>
      <c r="J10" s="195"/>
      <c r="K10" s="22" t="s">
        <v>24</v>
      </c>
      <c r="L10" s="195"/>
      <c r="M10" s="22" t="s">
        <v>24</v>
      </c>
    </row>
    <row r="11" spans="1:19" x14ac:dyDescent="0.2">
      <c r="A11" s="11" t="s">
        <v>25</v>
      </c>
      <c r="B11" s="190"/>
      <c r="C11" s="191"/>
      <c r="D11" s="22" t="s">
        <v>24</v>
      </c>
      <c r="E11" s="209"/>
      <c r="F11" s="22" t="s">
        <v>24</v>
      </c>
      <c r="G11" s="22" t="s">
        <v>24</v>
      </c>
      <c r="H11" s="22" t="s">
        <v>24</v>
      </c>
      <c r="I11" s="22" t="s">
        <v>24</v>
      </c>
      <c r="J11" s="195"/>
      <c r="K11" s="22" t="s">
        <v>24</v>
      </c>
      <c r="L11" s="195"/>
      <c r="M11" s="23" t="s">
        <v>24</v>
      </c>
    </row>
    <row r="12" spans="1:19" ht="30" customHeight="1" x14ac:dyDescent="0.2">
      <c r="A12" s="11" t="s">
        <v>26</v>
      </c>
      <c r="B12" s="190"/>
      <c r="C12" s="191"/>
      <c r="D12" s="22">
        <v>2</v>
      </c>
      <c r="E12" s="209"/>
      <c r="F12" s="22">
        <v>2</v>
      </c>
      <c r="G12" s="22">
        <v>2</v>
      </c>
      <c r="H12" s="22">
        <v>2</v>
      </c>
      <c r="I12" s="22">
        <v>2</v>
      </c>
      <c r="J12" s="195"/>
      <c r="K12" s="22">
        <v>2</v>
      </c>
      <c r="L12" s="195"/>
      <c r="M12" s="22">
        <v>2</v>
      </c>
    </row>
    <row r="13" spans="1:19" x14ac:dyDescent="0.2">
      <c r="A13" s="11" t="s">
        <v>27</v>
      </c>
      <c r="B13" s="190"/>
      <c r="C13" s="191"/>
      <c r="D13" s="22">
        <v>3</v>
      </c>
      <c r="E13" s="209"/>
      <c r="F13" s="22">
        <v>3</v>
      </c>
      <c r="G13" s="22">
        <v>2</v>
      </c>
      <c r="H13" s="22"/>
      <c r="I13" s="22">
        <v>3</v>
      </c>
      <c r="J13" s="195"/>
      <c r="K13" s="22">
        <v>2</v>
      </c>
      <c r="L13" s="195"/>
      <c r="M13" s="22">
        <v>2</v>
      </c>
    </row>
    <row r="14" spans="1:19" x14ac:dyDescent="0.2">
      <c r="A14" s="11" t="s">
        <v>30</v>
      </c>
      <c r="B14" s="190"/>
      <c r="C14" s="191"/>
      <c r="D14" s="22">
        <v>1</v>
      </c>
      <c r="E14" s="209"/>
      <c r="F14" s="22">
        <v>2</v>
      </c>
      <c r="G14" s="22">
        <v>2</v>
      </c>
      <c r="H14" s="22">
        <v>2</v>
      </c>
      <c r="I14" s="22">
        <v>2</v>
      </c>
      <c r="J14" s="195"/>
      <c r="K14" s="22">
        <v>2</v>
      </c>
      <c r="L14" s="195"/>
      <c r="M14" s="22">
        <v>2</v>
      </c>
    </row>
    <row r="15" spans="1:19" x14ac:dyDescent="0.2">
      <c r="A15" s="11" t="s">
        <v>32</v>
      </c>
      <c r="B15" s="190"/>
      <c r="C15" s="191"/>
      <c r="D15" s="22">
        <v>3</v>
      </c>
      <c r="E15" s="209"/>
      <c r="F15" s="22">
        <v>2</v>
      </c>
      <c r="G15" s="22">
        <v>3</v>
      </c>
      <c r="H15" s="22">
        <v>4</v>
      </c>
      <c r="I15" s="22">
        <v>2</v>
      </c>
      <c r="J15" s="195"/>
      <c r="K15" s="22">
        <v>2</v>
      </c>
      <c r="L15" s="195"/>
      <c r="M15" s="22">
        <v>2</v>
      </c>
    </row>
    <row r="16" spans="1:19" x14ac:dyDescent="0.2">
      <c r="A16" s="11" t="s">
        <v>36</v>
      </c>
      <c r="B16" s="190"/>
      <c r="C16" s="191"/>
      <c r="D16" s="22">
        <v>2</v>
      </c>
      <c r="E16" s="209"/>
      <c r="F16" s="22">
        <v>2</v>
      </c>
      <c r="G16" s="22">
        <v>2</v>
      </c>
      <c r="H16" s="22">
        <v>2</v>
      </c>
      <c r="I16" s="22">
        <v>2</v>
      </c>
      <c r="J16" s="195"/>
      <c r="K16" s="22">
        <v>2</v>
      </c>
      <c r="L16" s="195"/>
      <c r="M16" s="22">
        <v>2</v>
      </c>
    </row>
    <row r="17" spans="1:13" x14ac:dyDescent="0.2">
      <c r="A17" s="11"/>
      <c r="B17" s="190"/>
      <c r="C17" s="191"/>
      <c r="D17" s="22"/>
      <c r="E17" s="209"/>
      <c r="F17" s="22"/>
      <c r="G17" s="22"/>
      <c r="H17" s="22"/>
      <c r="I17" s="22"/>
      <c r="J17" s="195"/>
      <c r="K17" s="22"/>
      <c r="L17" s="195"/>
      <c r="M17" s="87"/>
    </row>
    <row r="18" spans="1:13" s="126" customFormat="1" x14ac:dyDescent="0.2">
      <c r="A18" s="127" t="s">
        <v>94</v>
      </c>
      <c r="B18" s="204"/>
      <c r="C18" s="205"/>
      <c r="D18" s="150">
        <f>AVERAGE(D7:D17)</f>
        <v>2.5</v>
      </c>
      <c r="E18" s="209"/>
      <c r="F18" s="150">
        <f>AVERAGE(F7:F17)</f>
        <v>2.375</v>
      </c>
      <c r="G18" s="150">
        <f>AVERAGE(G7:G17)</f>
        <v>2.25</v>
      </c>
      <c r="H18" s="150">
        <f>AVERAGE(H7:H17)</f>
        <v>2.6666666666666665</v>
      </c>
      <c r="I18" s="150">
        <f>AVERAGE(I7:I17)</f>
        <v>2.375</v>
      </c>
      <c r="J18" s="210"/>
      <c r="K18" s="150">
        <f>AVERAGE(K7:K17)</f>
        <v>2.25</v>
      </c>
      <c r="L18" s="195"/>
      <c r="M18" s="150">
        <f>AVERAGE(M7:M17)</f>
        <v>2.25</v>
      </c>
    </row>
    <row r="19" spans="1:13" s="5" customFormat="1" ht="15.6" customHeight="1" x14ac:dyDescent="0.2">
      <c r="A19" s="12" t="s">
        <v>37</v>
      </c>
      <c r="B19" s="190"/>
      <c r="C19" s="191"/>
      <c r="D19" s="24"/>
      <c r="E19" s="209"/>
      <c r="F19" s="24"/>
      <c r="G19" s="24"/>
      <c r="H19" s="24"/>
      <c r="I19" s="24"/>
      <c r="J19" s="195"/>
      <c r="K19" s="24"/>
      <c r="L19" s="195"/>
      <c r="M19" s="25"/>
    </row>
    <row r="20" spans="1:13" s="5" customFormat="1" ht="15.6" customHeight="1" x14ac:dyDescent="0.2">
      <c r="A20" s="12" t="s">
        <v>38</v>
      </c>
      <c r="B20" s="190"/>
      <c r="C20" s="191"/>
      <c r="D20" s="24"/>
      <c r="E20" s="209"/>
      <c r="F20" s="24"/>
      <c r="G20" s="24"/>
      <c r="H20" s="24"/>
      <c r="I20" s="24"/>
      <c r="J20" s="195"/>
      <c r="K20" s="24"/>
      <c r="L20" s="195"/>
      <c r="M20" s="25"/>
    </row>
    <row r="21" spans="1:13" ht="30" x14ac:dyDescent="0.2">
      <c r="A21" s="11" t="s">
        <v>39</v>
      </c>
      <c r="B21" s="190"/>
      <c r="C21" s="191"/>
      <c r="D21" s="22">
        <v>0</v>
      </c>
      <c r="E21" s="209"/>
      <c r="F21" s="22">
        <v>1</v>
      </c>
      <c r="G21" s="22">
        <v>1</v>
      </c>
      <c r="H21" s="22">
        <v>1</v>
      </c>
      <c r="I21" s="22">
        <v>2</v>
      </c>
      <c r="J21" s="195"/>
      <c r="K21" s="22">
        <v>2</v>
      </c>
      <c r="L21" s="195"/>
      <c r="M21" s="22">
        <v>1</v>
      </c>
    </row>
    <row r="22" spans="1:13" x14ac:dyDescent="0.2">
      <c r="A22" s="11" t="s">
        <v>47</v>
      </c>
      <c r="B22" s="190"/>
      <c r="C22" s="191"/>
      <c r="D22" s="22">
        <v>1</v>
      </c>
      <c r="E22" s="209"/>
      <c r="F22" s="22">
        <v>1</v>
      </c>
      <c r="G22" s="22" t="s">
        <v>24</v>
      </c>
      <c r="H22" s="22">
        <v>1</v>
      </c>
      <c r="I22" s="22">
        <v>1</v>
      </c>
      <c r="J22" s="195"/>
      <c r="K22" s="22" t="s">
        <v>24</v>
      </c>
      <c r="L22" s="195"/>
      <c r="M22" s="22">
        <v>1</v>
      </c>
    </row>
    <row r="23" spans="1:13" x14ac:dyDescent="0.2">
      <c r="A23" s="11"/>
      <c r="B23" s="190"/>
      <c r="C23" s="191"/>
      <c r="D23" s="22"/>
      <c r="E23" s="209"/>
      <c r="F23" s="22"/>
      <c r="G23" s="22"/>
      <c r="H23" s="22"/>
      <c r="I23" s="22"/>
      <c r="J23" s="195"/>
      <c r="K23" s="22"/>
      <c r="L23" s="195"/>
      <c r="M23" s="87"/>
    </row>
    <row r="24" spans="1:13" ht="30" customHeight="1" x14ac:dyDescent="0.2">
      <c r="A24" s="11" t="s">
        <v>52</v>
      </c>
      <c r="B24" s="190"/>
      <c r="C24" s="191"/>
      <c r="D24" s="22" t="s">
        <v>24</v>
      </c>
      <c r="E24" s="209"/>
      <c r="F24" s="22" t="s">
        <v>24</v>
      </c>
      <c r="G24" s="22" t="s">
        <v>24</v>
      </c>
      <c r="H24" s="22" t="s">
        <v>24</v>
      </c>
      <c r="I24" s="22" t="s">
        <v>24</v>
      </c>
      <c r="J24" s="195"/>
      <c r="K24" s="22" t="s">
        <v>24</v>
      </c>
      <c r="L24" s="195"/>
      <c r="M24" s="23" t="s">
        <v>24</v>
      </c>
    </row>
    <row r="25" spans="1:13" s="131" customFormat="1" x14ac:dyDescent="0.2">
      <c r="A25" s="127" t="s">
        <v>94</v>
      </c>
      <c r="B25" s="204"/>
      <c r="C25" s="205"/>
      <c r="D25" s="130">
        <f>AVERAGE(D21:D24)</f>
        <v>0.5</v>
      </c>
      <c r="E25" s="210"/>
      <c r="F25" s="130">
        <f>AVERAGE(F21:F24)</f>
        <v>1</v>
      </c>
      <c r="G25" s="130">
        <f>AVERAGE(G21:G24)</f>
        <v>1</v>
      </c>
      <c r="H25" s="130">
        <f>AVERAGE(H21:H24)</f>
        <v>1</v>
      </c>
      <c r="I25" s="130">
        <f>AVERAGE(I21:I24)</f>
        <v>1.5</v>
      </c>
      <c r="J25" s="210"/>
      <c r="K25" s="130">
        <f>AVERAGE(K21:K24)</f>
        <v>2</v>
      </c>
      <c r="L25" s="195"/>
      <c r="M25" s="130">
        <f>AVERAGE(M21:M24)</f>
        <v>1</v>
      </c>
    </row>
    <row r="26" spans="1:13" s="5" customFormat="1" ht="15.6" customHeight="1" x14ac:dyDescent="0.2">
      <c r="A26" s="12" t="s">
        <v>53</v>
      </c>
      <c r="B26" s="190"/>
      <c r="C26" s="191"/>
      <c r="D26" s="24"/>
      <c r="E26" s="209"/>
      <c r="F26" s="24"/>
      <c r="G26" s="24"/>
      <c r="H26" s="24"/>
      <c r="I26" s="24"/>
      <c r="J26" s="195"/>
      <c r="K26" s="24"/>
      <c r="L26" s="195"/>
      <c r="M26" s="25"/>
    </row>
    <row r="27" spans="1:13" x14ac:dyDescent="0.2">
      <c r="A27" s="11" t="s">
        <v>54</v>
      </c>
      <c r="B27" s="190"/>
      <c r="C27" s="191"/>
      <c r="D27" s="22" t="s">
        <v>24</v>
      </c>
      <c r="E27" s="209"/>
      <c r="F27" s="22" t="s">
        <v>24</v>
      </c>
      <c r="G27" s="22" t="s">
        <v>24</v>
      </c>
      <c r="H27" s="22" t="s">
        <v>24</v>
      </c>
      <c r="I27" s="22"/>
      <c r="J27" s="195"/>
      <c r="K27" s="22"/>
      <c r="L27" s="195"/>
      <c r="M27" s="23" t="s">
        <v>24</v>
      </c>
    </row>
    <row r="28" spans="1:13" x14ac:dyDescent="0.2">
      <c r="A28" s="11" t="s">
        <v>55</v>
      </c>
      <c r="B28" s="190"/>
      <c r="C28" s="191"/>
      <c r="D28" s="22">
        <v>1</v>
      </c>
      <c r="E28" s="209"/>
      <c r="F28" s="22">
        <v>2</v>
      </c>
      <c r="G28" s="22" t="s">
        <v>24</v>
      </c>
      <c r="H28" s="22">
        <v>1</v>
      </c>
      <c r="I28" s="22">
        <v>2</v>
      </c>
      <c r="J28" s="195"/>
      <c r="K28" s="22">
        <v>3</v>
      </c>
      <c r="L28" s="195"/>
      <c r="M28" s="22">
        <v>3</v>
      </c>
    </row>
    <row r="29" spans="1:13" x14ac:dyDescent="0.2">
      <c r="A29" s="11" t="s">
        <v>59</v>
      </c>
      <c r="B29" s="190"/>
      <c r="C29" s="191"/>
      <c r="D29" s="22">
        <v>1</v>
      </c>
      <c r="E29" s="209"/>
      <c r="F29" s="22">
        <v>1</v>
      </c>
      <c r="G29" s="22">
        <v>1</v>
      </c>
      <c r="H29" s="22">
        <v>1</v>
      </c>
      <c r="I29" s="22">
        <v>1</v>
      </c>
      <c r="J29" s="195"/>
      <c r="K29" s="22">
        <v>1</v>
      </c>
      <c r="L29" s="195"/>
      <c r="M29" s="22">
        <v>1</v>
      </c>
    </row>
    <row r="30" spans="1:13" s="126" customFormat="1" x14ac:dyDescent="0.2">
      <c r="A30" s="125" t="s">
        <v>94</v>
      </c>
      <c r="B30" s="206"/>
      <c r="C30" s="207"/>
      <c r="D30" s="130">
        <f>AVERAGE(D26:D29)</f>
        <v>1</v>
      </c>
      <c r="E30" s="211"/>
      <c r="F30" s="130">
        <f>AVERAGE(F26:F29)</f>
        <v>1.5</v>
      </c>
      <c r="G30" s="130">
        <f>AVERAGE(G26:G29)</f>
        <v>1</v>
      </c>
      <c r="H30" s="130">
        <f>AVERAGE(H26:H29)</f>
        <v>1</v>
      </c>
      <c r="I30" s="130">
        <f>AVERAGE(I26:I29)</f>
        <v>1.5</v>
      </c>
      <c r="J30" s="213"/>
      <c r="K30" s="130">
        <f>AVERAGE(K26:K29)</f>
        <v>2</v>
      </c>
      <c r="L30" s="195"/>
      <c r="M30" s="130">
        <f>AVERAGE(M26:M29)</f>
        <v>2</v>
      </c>
    </row>
    <row r="31" spans="1:13" s="5" customFormat="1" ht="15.6" customHeight="1" x14ac:dyDescent="0.2">
      <c r="A31" s="12" t="s">
        <v>60</v>
      </c>
      <c r="B31" s="190"/>
      <c r="C31" s="191"/>
      <c r="D31" s="24"/>
      <c r="E31" s="209"/>
      <c r="F31" s="24"/>
      <c r="G31" s="24"/>
      <c r="H31" s="24"/>
      <c r="I31" s="24"/>
      <c r="J31" s="195"/>
      <c r="K31" s="24"/>
      <c r="L31" s="195"/>
      <c r="M31" s="25"/>
    </row>
    <row r="32" spans="1:13" x14ac:dyDescent="0.2">
      <c r="A32" s="11" t="s">
        <v>61</v>
      </c>
      <c r="B32" s="190"/>
      <c r="C32" s="191"/>
      <c r="D32" s="22">
        <v>3</v>
      </c>
      <c r="E32" s="209"/>
      <c r="F32" s="22">
        <v>3</v>
      </c>
      <c r="G32" s="22">
        <v>3</v>
      </c>
      <c r="H32" s="22">
        <v>3</v>
      </c>
      <c r="I32" s="22">
        <v>3</v>
      </c>
      <c r="J32" s="195"/>
      <c r="K32" s="22">
        <v>3</v>
      </c>
      <c r="L32" s="195"/>
      <c r="M32" s="22">
        <v>3</v>
      </c>
    </row>
    <row r="33" spans="1:13" x14ac:dyDescent="0.2">
      <c r="A33" s="11" t="s">
        <v>64</v>
      </c>
      <c r="B33" s="190"/>
      <c r="C33" s="191"/>
      <c r="D33" s="22" t="s">
        <v>24</v>
      </c>
      <c r="E33" s="209"/>
      <c r="F33" s="22" t="s">
        <v>24</v>
      </c>
      <c r="G33" s="22" t="s">
        <v>24</v>
      </c>
      <c r="H33" s="22" t="s">
        <v>24</v>
      </c>
      <c r="I33" s="22" t="s">
        <v>24</v>
      </c>
      <c r="J33" s="195"/>
      <c r="K33" s="22" t="s">
        <v>24</v>
      </c>
      <c r="L33" s="195"/>
      <c r="M33" s="23" t="s">
        <v>24</v>
      </c>
    </row>
    <row r="34" spans="1:13" x14ac:dyDescent="0.2">
      <c r="A34" s="11" t="s">
        <v>65</v>
      </c>
      <c r="B34" s="190"/>
      <c r="C34" s="191"/>
      <c r="D34" s="22" t="s">
        <v>24</v>
      </c>
      <c r="E34" s="209"/>
      <c r="F34" s="22" t="s">
        <v>24</v>
      </c>
      <c r="G34" s="22" t="s">
        <v>24</v>
      </c>
      <c r="H34" s="22" t="s">
        <v>24</v>
      </c>
      <c r="I34" s="22" t="s">
        <v>24</v>
      </c>
      <c r="J34" s="195"/>
      <c r="K34" s="22" t="s">
        <v>24</v>
      </c>
      <c r="L34" s="195"/>
      <c r="M34" s="23" t="s">
        <v>24</v>
      </c>
    </row>
    <row r="35" spans="1:13" x14ac:dyDescent="0.2">
      <c r="A35" s="11" t="s">
        <v>66</v>
      </c>
      <c r="B35" s="190"/>
      <c r="C35" s="191"/>
      <c r="D35" s="22" t="s">
        <v>24</v>
      </c>
      <c r="E35" s="209"/>
      <c r="F35" s="22" t="s">
        <v>24</v>
      </c>
      <c r="G35" s="22" t="s">
        <v>24</v>
      </c>
      <c r="H35" s="22" t="s">
        <v>24</v>
      </c>
      <c r="I35" s="22" t="s">
        <v>24</v>
      </c>
      <c r="J35" s="195"/>
      <c r="K35" s="22" t="s">
        <v>24</v>
      </c>
      <c r="L35" s="195"/>
      <c r="M35" s="23" t="s">
        <v>24</v>
      </c>
    </row>
    <row r="36" spans="1:13" s="126" customFormat="1" x14ac:dyDescent="0.2">
      <c r="A36" s="127" t="s">
        <v>94</v>
      </c>
      <c r="B36" s="190"/>
      <c r="C36" s="191"/>
      <c r="D36" s="150">
        <f>AVERAGE(D32:D35)</f>
        <v>3</v>
      </c>
      <c r="E36" s="209"/>
      <c r="F36" s="150">
        <f>AVERAGE(F32:F35)</f>
        <v>3</v>
      </c>
      <c r="G36" s="150">
        <f>AVERAGE(G32:G35)</f>
        <v>3</v>
      </c>
      <c r="H36" s="150">
        <f>AVERAGE(H32:H35)</f>
        <v>3</v>
      </c>
      <c r="I36" s="150">
        <v>3</v>
      </c>
      <c r="J36" s="195"/>
      <c r="K36" s="150">
        <f>AVERAGE(K32:K35)</f>
        <v>3</v>
      </c>
      <c r="L36" s="195"/>
      <c r="M36" s="150">
        <f>AVERAGE(M32:M35)</f>
        <v>3</v>
      </c>
    </row>
    <row r="37" spans="1:13" s="5" customFormat="1" ht="15.6" customHeight="1" x14ac:dyDescent="0.2">
      <c r="A37" s="12" t="s">
        <v>67</v>
      </c>
      <c r="B37" s="190"/>
      <c r="C37" s="191"/>
      <c r="D37" s="24"/>
      <c r="E37" s="209"/>
      <c r="F37" s="24"/>
      <c r="G37" s="24"/>
      <c r="H37" s="24"/>
      <c r="I37" s="24"/>
      <c r="J37" s="195"/>
      <c r="K37" s="24"/>
      <c r="L37" s="195"/>
      <c r="M37" s="25"/>
    </row>
    <row r="38" spans="1:13" x14ac:dyDescent="0.2">
      <c r="A38" s="11" t="s">
        <v>68</v>
      </c>
      <c r="B38" s="190"/>
      <c r="C38" s="191"/>
      <c r="D38" s="22">
        <v>3</v>
      </c>
      <c r="E38" s="209"/>
      <c r="F38" s="22">
        <v>3</v>
      </c>
      <c r="G38" s="22">
        <v>3</v>
      </c>
      <c r="H38" s="22">
        <v>3</v>
      </c>
      <c r="I38" s="22">
        <v>3</v>
      </c>
      <c r="J38" s="195"/>
      <c r="K38" s="22">
        <v>3</v>
      </c>
      <c r="L38" s="195"/>
      <c r="M38" s="22">
        <v>3</v>
      </c>
    </row>
    <row r="39" spans="1:13" s="126" customFormat="1" x14ac:dyDescent="0.2">
      <c r="A39" s="128" t="s">
        <v>94</v>
      </c>
      <c r="B39" s="206"/>
      <c r="C39" s="207"/>
      <c r="D39" s="151">
        <f>AVERAGE(D38)</f>
        <v>3</v>
      </c>
      <c r="E39" s="211"/>
      <c r="F39" s="151">
        <v>3</v>
      </c>
      <c r="G39" s="151">
        <v>3</v>
      </c>
      <c r="H39" s="152">
        <v>3</v>
      </c>
      <c r="I39" s="151">
        <v>3</v>
      </c>
      <c r="J39" s="213"/>
      <c r="K39" s="152">
        <v>3</v>
      </c>
      <c r="L39" s="195"/>
      <c r="M39" s="153">
        <v>3</v>
      </c>
    </row>
    <row r="40" spans="1:13" s="5" customFormat="1" ht="31.15" customHeight="1" x14ac:dyDescent="0.2">
      <c r="A40" s="10" t="s">
        <v>74</v>
      </c>
      <c r="B40" s="190"/>
      <c r="C40" s="191"/>
      <c r="D40" s="20"/>
      <c r="E40" s="209"/>
      <c r="F40" s="20"/>
      <c r="G40" s="20"/>
      <c r="H40" s="20"/>
      <c r="I40" s="20"/>
      <c r="J40" s="195"/>
      <c r="K40" s="20"/>
      <c r="L40" s="195"/>
      <c r="M40" s="21"/>
    </row>
    <row r="41" spans="1:13" s="5" customFormat="1" ht="15.6" customHeight="1" x14ac:dyDescent="0.2">
      <c r="A41" s="12" t="s">
        <v>75</v>
      </c>
      <c r="B41" s="190"/>
      <c r="C41" s="191"/>
      <c r="D41" s="24"/>
      <c r="E41" s="209"/>
      <c r="F41" s="24"/>
      <c r="G41" s="24"/>
      <c r="H41" s="24"/>
      <c r="I41" s="24"/>
      <c r="J41" s="195"/>
      <c r="K41" s="24"/>
      <c r="L41" s="195"/>
      <c r="M41" s="25"/>
    </row>
    <row r="42" spans="1:13" x14ac:dyDescent="0.2">
      <c r="A42" s="11" t="s">
        <v>76</v>
      </c>
      <c r="B42" s="190"/>
      <c r="C42" s="191"/>
      <c r="D42" s="22">
        <v>2</v>
      </c>
      <c r="E42" s="209"/>
      <c r="F42" s="22">
        <v>2</v>
      </c>
      <c r="G42" s="22">
        <v>2</v>
      </c>
      <c r="H42" s="22">
        <v>2</v>
      </c>
      <c r="I42" s="22">
        <v>2</v>
      </c>
      <c r="J42" s="195"/>
      <c r="K42" s="22">
        <v>2</v>
      </c>
      <c r="L42" s="195"/>
      <c r="M42" s="23">
        <v>2</v>
      </c>
    </row>
    <row r="43" spans="1:13" x14ac:dyDescent="0.2">
      <c r="A43" s="11" t="s">
        <v>77</v>
      </c>
      <c r="B43" s="190"/>
      <c r="C43" s="191"/>
      <c r="D43" s="22">
        <v>1</v>
      </c>
      <c r="E43" s="209"/>
      <c r="F43" s="22">
        <v>1</v>
      </c>
      <c r="G43" s="22">
        <v>1</v>
      </c>
      <c r="H43" s="22">
        <v>2</v>
      </c>
      <c r="I43" s="22">
        <v>1</v>
      </c>
      <c r="J43" s="195"/>
      <c r="K43" s="22">
        <v>1</v>
      </c>
      <c r="L43" s="195"/>
      <c r="M43" s="23">
        <v>1</v>
      </c>
    </row>
    <row r="44" spans="1:13" ht="30" customHeight="1" x14ac:dyDescent="0.2">
      <c r="A44" s="11" t="s">
        <v>78</v>
      </c>
      <c r="B44" s="190"/>
      <c r="C44" s="191"/>
      <c r="D44" s="22">
        <v>1</v>
      </c>
      <c r="E44" s="209"/>
      <c r="F44" s="22">
        <v>1</v>
      </c>
      <c r="G44" s="22">
        <v>1</v>
      </c>
      <c r="H44" s="22">
        <v>2</v>
      </c>
      <c r="I44" s="22">
        <v>1</v>
      </c>
      <c r="J44" s="195"/>
      <c r="K44" s="22">
        <v>1</v>
      </c>
      <c r="L44" s="195"/>
      <c r="M44" s="23">
        <v>1</v>
      </c>
    </row>
    <row r="45" spans="1:13" s="126" customFormat="1" x14ac:dyDescent="0.2">
      <c r="A45" s="125" t="s">
        <v>94</v>
      </c>
      <c r="B45" s="206"/>
      <c r="C45" s="207"/>
      <c r="D45" s="125">
        <f>AVERAGE(D42:D44)</f>
        <v>1.3333333333333333</v>
      </c>
      <c r="E45" s="211"/>
      <c r="F45" s="125">
        <f>AVERAGE(F42:F44)</f>
        <v>1.3333333333333333</v>
      </c>
      <c r="G45" s="125">
        <f>AVERAGE(G42:G44)</f>
        <v>1.3333333333333333</v>
      </c>
      <c r="H45" s="125">
        <f>AVERAGE(H42:H44)</f>
        <v>2</v>
      </c>
      <c r="I45" s="125">
        <f>AVERAGE(I42:I44)</f>
        <v>1.3333333333333333</v>
      </c>
      <c r="J45" s="213"/>
      <c r="K45" s="125">
        <f>AVERAGE(K42:K44)</f>
        <v>1.3333333333333333</v>
      </c>
      <c r="L45" s="195"/>
      <c r="M45" s="125">
        <f>AVERAGE(M42:M44)</f>
        <v>1.3333333333333333</v>
      </c>
    </row>
    <row r="46" spans="1:13" s="5" customFormat="1" ht="15.6" customHeight="1" x14ac:dyDescent="0.2">
      <c r="A46" s="12" t="s">
        <v>79</v>
      </c>
      <c r="B46" s="190"/>
      <c r="C46" s="191"/>
      <c r="D46" s="24"/>
      <c r="E46" s="209"/>
      <c r="F46" s="24"/>
      <c r="G46" s="24"/>
      <c r="H46" s="24"/>
      <c r="I46" s="24"/>
      <c r="J46" s="195"/>
      <c r="K46" s="24"/>
      <c r="L46" s="195"/>
      <c r="M46" s="25"/>
    </row>
    <row r="47" spans="1:13" x14ac:dyDescent="0.2">
      <c r="A47" s="11" t="s">
        <v>80</v>
      </c>
      <c r="B47" s="190"/>
      <c r="C47" s="191"/>
      <c r="D47" s="22" t="s">
        <v>24</v>
      </c>
      <c r="E47" s="209"/>
      <c r="F47" s="22">
        <v>2</v>
      </c>
      <c r="G47" s="22" t="s">
        <v>24</v>
      </c>
      <c r="H47" s="22" t="s">
        <v>24</v>
      </c>
      <c r="I47" s="22" t="s">
        <v>24</v>
      </c>
      <c r="J47" s="195"/>
      <c r="K47" s="22">
        <v>2</v>
      </c>
      <c r="L47" s="195"/>
      <c r="M47" s="23">
        <v>2</v>
      </c>
    </row>
    <row r="48" spans="1:13" ht="30" customHeight="1" x14ac:dyDescent="0.2">
      <c r="A48" s="11" t="s">
        <v>81</v>
      </c>
      <c r="B48" s="190"/>
      <c r="C48" s="191"/>
      <c r="D48" s="22" t="s">
        <v>24</v>
      </c>
      <c r="E48" s="209"/>
      <c r="F48" s="22">
        <v>2</v>
      </c>
      <c r="G48" s="22">
        <v>2</v>
      </c>
      <c r="H48" s="22">
        <v>2</v>
      </c>
      <c r="I48" s="22">
        <v>2</v>
      </c>
      <c r="J48" s="195"/>
      <c r="K48" s="22">
        <v>2</v>
      </c>
      <c r="L48" s="195"/>
      <c r="M48" s="23">
        <v>2</v>
      </c>
    </row>
    <row r="49" spans="1:13" s="126" customFormat="1" x14ac:dyDescent="0.2">
      <c r="A49" s="127" t="s">
        <v>94</v>
      </c>
      <c r="B49" s="190"/>
      <c r="C49" s="191"/>
      <c r="D49" s="125"/>
      <c r="E49" s="209"/>
      <c r="F49" s="125">
        <f>AVERAGE(F47:F48)</f>
        <v>2</v>
      </c>
      <c r="G49" s="125">
        <f>AVERAGE(G47:G48)</f>
        <v>2</v>
      </c>
      <c r="H49" s="125">
        <f>AVERAGE(H47:H48)</f>
        <v>2</v>
      </c>
      <c r="I49" s="125">
        <f>AVERAGE(I47:I48)</f>
        <v>2</v>
      </c>
      <c r="J49" s="195"/>
      <c r="K49" s="125">
        <f>AVERAGE(K47:K48)</f>
        <v>2</v>
      </c>
      <c r="L49" s="195"/>
      <c r="M49" s="125">
        <f>AVERAGE(M47:M48)</f>
        <v>2</v>
      </c>
    </row>
    <row r="50" spans="1:13" s="5" customFormat="1" ht="15.6" customHeight="1" x14ac:dyDescent="0.2">
      <c r="A50" s="12" t="s">
        <v>82</v>
      </c>
      <c r="B50" s="190"/>
      <c r="C50" s="191"/>
      <c r="D50" s="24"/>
      <c r="E50" s="209"/>
      <c r="F50" s="24"/>
      <c r="G50" s="24"/>
      <c r="H50" s="24"/>
      <c r="I50" s="24"/>
      <c r="J50" s="195"/>
      <c r="K50" s="24"/>
      <c r="L50" s="195"/>
      <c r="M50" s="25"/>
    </row>
    <row r="51" spans="1:13" x14ac:dyDescent="0.2">
      <c r="A51" s="11" t="s">
        <v>83</v>
      </c>
      <c r="B51" s="190"/>
      <c r="C51" s="191"/>
      <c r="D51" s="22" t="s">
        <v>24</v>
      </c>
      <c r="E51" s="209"/>
      <c r="F51" s="22" t="s">
        <v>24</v>
      </c>
      <c r="G51" s="22" t="s">
        <v>24</v>
      </c>
      <c r="H51" s="22" t="s">
        <v>24</v>
      </c>
      <c r="I51" s="22" t="s">
        <v>24</v>
      </c>
      <c r="J51" s="195"/>
      <c r="K51" s="22" t="s">
        <v>24</v>
      </c>
      <c r="L51" s="195"/>
      <c r="M51" s="23" t="s">
        <v>24</v>
      </c>
    </row>
    <row r="52" spans="1:13" ht="30" customHeight="1" x14ac:dyDescent="0.2">
      <c r="A52" s="11" t="s">
        <v>84</v>
      </c>
      <c r="B52" s="190"/>
      <c r="C52" s="191"/>
      <c r="D52" s="22">
        <v>2</v>
      </c>
      <c r="E52" s="209"/>
      <c r="F52" s="22">
        <v>2</v>
      </c>
      <c r="G52" s="22">
        <v>2</v>
      </c>
      <c r="H52" s="22">
        <v>2</v>
      </c>
      <c r="I52" s="22">
        <v>2</v>
      </c>
      <c r="J52" s="195"/>
      <c r="K52" s="22">
        <v>2</v>
      </c>
      <c r="L52" s="195"/>
      <c r="M52" s="23">
        <v>2</v>
      </c>
    </row>
    <row r="53" spans="1:13" ht="30" customHeight="1" x14ac:dyDescent="0.2">
      <c r="A53" s="11" t="s">
        <v>85</v>
      </c>
      <c r="B53" s="190"/>
      <c r="C53" s="191"/>
      <c r="D53" s="22" t="s">
        <v>24</v>
      </c>
      <c r="E53" s="209"/>
      <c r="F53" s="22">
        <v>1</v>
      </c>
      <c r="G53" s="22">
        <v>2</v>
      </c>
      <c r="H53" s="22">
        <v>2</v>
      </c>
      <c r="I53" s="22">
        <v>2</v>
      </c>
      <c r="J53" s="195"/>
      <c r="K53" s="22">
        <v>2</v>
      </c>
      <c r="L53" s="195"/>
      <c r="M53" s="23">
        <v>2</v>
      </c>
    </row>
    <row r="54" spans="1:13" s="126" customFormat="1" x14ac:dyDescent="0.2">
      <c r="A54" s="127" t="s">
        <v>94</v>
      </c>
      <c r="B54" s="190"/>
      <c r="C54" s="191"/>
      <c r="D54" s="125">
        <f>AVERAGE(D51:D53)</f>
        <v>2</v>
      </c>
      <c r="E54" s="209"/>
      <c r="F54" s="125">
        <f>AVERAGE(F51:F53)</f>
        <v>1.5</v>
      </c>
      <c r="G54" s="125">
        <f>AVERAGE(G51:G53)</f>
        <v>2</v>
      </c>
      <c r="H54" s="125">
        <f>AVERAGE(H51:H53)</f>
        <v>2</v>
      </c>
      <c r="I54" s="125">
        <f>AVERAGE(I51:I53)</f>
        <v>2</v>
      </c>
      <c r="J54" s="195"/>
      <c r="K54" s="125">
        <f>AVERAGE(K51:K53)</f>
        <v>2</v>
      </c>
      <c r="L54" s="195"/>
      <c r="M54" s="125">
        <f>AVERAGE(M51:M53)</f>
        <v>2</v>
      </c>
    </row>
    <row r="55" spans="1:13" s="5" customFormat="1" ht="15.6" customHeight="1" x14ac:dyDescent="0.2">
      <c r="A55" s="12" t="s">
        <v>86</v>
      </c>
      <c r="B55" s="190"/>
      <c r="C55" s="191"/>
      <c r="D55" s="24"/>
      <c r="E55" s="209"/>
      <c r="F55" s="24"/>
      <c r="G55" s="24"/>
      <c r="H55" s="24"/>
      <c r="I55" s="24"/>
      <c r="J55" s="195"/>
      <c r="K55" s="24"/>
      <c r="L55" s="195"/>
      <c r="M55" s="25"/>
    </row>
    <row r="56" spans="1:13" x14ac:dyDescent="0.2">
      <c r="A56" s="11" t="s">
        <v>87</v>
      </c>
      <c r="B56" s="190"/>
      <c r="C56" s="191"/>
      <c r="D56" s="22">
        <v>2</v>
      </c>
      <c r="E56" s="209"/>
      <c r="F56" s="22">
        <v>2</v>
      </c>
      <c r="G56" s="22">
        <v>2</v>
      </c>
      <c r="H56" s="22">
        <v>2</v>
      </c>
      <c r="I56" s="22">
        <v>2</v>
      </c>
      <c r="J56" s="195"/>
      <c r="K56" s="22">
        <v>2</v>
      </c>
      <c r="L56" s="195"/>
      <c r="M56" s="23">
        <v>2</v>
      </c>
    </row>
    <row r="57" spans="1:13" x14ac:dyDescent="0.2">
      <c r="A57" s="11" t="s">
        <v>88</v>
      </c>
      <c r="B57" s="190"/>
      <c r="C57" s="191"/>
      <c r="D57" s="22" t="s">
        <v>24</v>
      </c>
      <c r="E57" s="209"/>
      <c r="F57" s="22" t="s">
        <v>24</v>
      </c>
      <c r="G57" s="22">
        <v>2</v>
      </c>
      <c r="H57" s="22" t="s">
        <v>24</v>
      </c>
      <c r="I57" s="22" t="s">
        <v>24</v>
      </c>
      <c r="J57" s="195"/>
      <c r="K57" s="22" t="s">
        <v>24</v>
      </c>
      <c r="L57" s="195"/>
      <c r="M57" s="23" t="s">
        <v>24</v>
      </c>
    </row>
    <row r="58" spans="1:13" ht="30" customHeight="1" x14ac:dyDescent="0.2">
      <c r="A58" s="11" t="s">
        <v>89</v>
      </c>
      <c r="B58" s="190"/>
      <c r="C58" s="191"/>
      <c r="D58" s="22">
        <v>2</v>
      </c>
      <c r="E58" s="209"/>
      <c r="F58" s="22" t="s">
        <v>24</v>
      </c>
      <c r="G58" s="22">
        <v>2</v>
      </c>
      <c r="H58" s="22">
        <v>2</v>
      </c>
      <c r="I58" s="22" t="s">
        <v>24</v>
      </c>
      <c r="J58" s="195"/>
      <c r="K58" s="22">
        <v>2</v>
      </c>
      <c r="L58" s="195"/>
      <c r="M58" s="23">
        <v>2</v>
      </c>
    </row>
    <row r="59" spans="1:13" x14ac:dyDescent="0.2">
      <c r="A59" s="11" t="s">
        <v>90</v>
      </c>
      <c r="B59" s="190"/>
      <c r="C59" s="191"/>
      <c r="D59" s="22" t="s">
        <v>24</v>
      </c>
      <c r="E59" s="209"/>
      <c r="F59" s="22" t="s">
        <v>24</v>
      </c>
      <c r="G59" s="22" t="s">
        <v>24</v>
      </c>
      <c r="H59" s="22" t="s">
        <v>24</v>
      </c>
      <c r="I59" s="22" t="s">
        <v>24</v>
      </c>
      <c r="J59" s="195"/>
      <c r="K59" s="22" t="s">
        <v>24</v>
      </c>
      <c r="L59" s="195"/>
      <c r="M59" s="23" t="s">
        <v>24</v>
      </c>
    </row>
    <row r="60" spans="1:13" s="126" customFormat="1" x14ac:dyDescent="0.2">
      <c r="A60" s="127" t="s">
        <v>94</v>
      </c>
      <c r="B60" s="190"/>
      <c r="C60" s="191"/>
      <c r="D60" s="125">
        <f>AVERAGE(D56:D59)</f>
        <v>2</v>
      </c>
      <c r="E60" s="209"/>
      <c r="F60" s="125">
        <f>AVERAGE(F56:F59)</f>
        <v>2</v>
      </c>
      <c r="G60" s="125">
        <f>AVERAGE(G56:G59)</f>
        <v>2</v>
      </c>
      <c r="H60" s="125">
        <f>AVERAGE(H56:H59)</f>
        <v>2</v>
      </c>
      <c r="I60" s="125">
        <f>AVERAGE(I56:I59)</f>
        <v>2</v>
      </c>
      <c r="J60" s="195"/>
      <c r="K60" s="125">
        <f>AVERAGE(K56:K59)</f>
        <v>2</v>
      </c>
      <c r="L60" s="195"/>
      <c r="M60" s="125">
        <f>AVERAGE(M56:M59)</f>
        <v>2</v>
      </c>
    </row>
    <row r="61" spans="1:13" s="5" customFormat="1" ht="15.6" customHeight="1" x14ac:dyDescent="0.2">
      <c r="A61" s="12" t="s">
        <v>54</v>
      </c>
      <c r="B61" s="190"/>
      <c r="C61" s="191"/>
      <c r="D61" s="24"/>
      <c r="E61" s="209"/>
      <c r="F61" s="24"/>
      <c r="G61" s="24"/>
      <c r="H61" s="24"/>
      <c r="I61" s="24"/>
      <c r="J61" s="195"/>
      <c r="K61" s="24"/>
      <c r="L61" s="195"/>
      <c r="M61" s="25"/>
    </row>
    <row r="62" spans="1:13" ht="30" customHeight="1" x14ac:dyDescent="0.2">
      <c r="A62" s="11" t="s">
        <v>91</v>
      </c>
      <c r="B62" s="190"/>
      <c r="C62" s="191"/>
      <c r="D62" s="22">
        <v>2</v>
      </c>
      <c r="E62" s="209"/>
      <c r="F62" s="22">
        <v>2</v>
      </c>
      <c r="G62" s="22">
        <v>1</v>
      </c>
      <c r="H62" s="22">
        <v>2</v>
      </c>
      <c r="I62" s="22">
        <v>2</v>
      </c>
      <c r="J62" s="195"/>
      <c r="K62" s="22">
        <v>1</v>
      </c>
      <c r="L62" s="195"/>
      <c r="M62" s="23">
        <v>2</v>
      </c>
    </row>
    <row r="63" spans="1:13" x14ac:dyDescent="0.2">
      <c r="A63" s="11" t="s">
        <v>92</v>
      </c>
      <c r="B63" s="190"/>
      <c r="C63" s="191"/>
      <c r="D63" s="22">
        <v>1</v>
      </c>
      <c r="E63" s="209"/>
      <c r="F63" s="22">
        <v>2</v>
      </c>
      <c r="G63" s="22">
        <v>1</v>
      </c>
      <c r="H63" s="22" t="s">
        <v>24</v>
      </c>
      <c r="I63" s="22">
        <v>1</v>
      </c>
      <c r="J63" s="195"/>
      <c r="K63" s="22">
        <v>1</v>
      </c>
      <c r="L63" s="195"/>
      <c r="M63" s="23">
        <v>2</v>
      </c>
    </row>
    <row r="64" spans="1:13" ht="30" customHeight="1" x14ac:dyDescent="0.2">
      <c r="A64" s="9" t="s">
        <v>93</v>
      </c>
      <c r="B64" s="192"/>
      <c r="C64" s="193"/>
      <c r="D64" s="28">
        <v>1</v>
      </c>
      <c r="E64" s="212"/>
      <c r="F64" s="28">
        <v>1</v>
      </c>
      <c r="G64" s="28">
        <v>1</v>
      </c>
      <c r="H64" s="28">
        <v>1</v>
      </c>
      <c r="I64" s="28">
        <v>1</v>
      </c>
      <c r="J64" s="196"/>
      <c r="K64" s="28">
        <v>1</v>
      </c>
      <c r="L64" s="196"/>
      <c r="M64" s="29">
        <v>1</v>
      </c>
    </row>
    <row r="65" spans="1:13" s="132" customFormat="1" x14ac:dyDescent="0.2">
      <c r="A65" s="132" t="s">
        <v>94</v>
      </c>
      <c r="D65" s="132">
        <f>AVERAGE(D62:D64)</f>
        <v>1.3333333333333333</v>
      </c>
      <c r="F65" s="132">
        <f>AVERAGE(F62:F64)</f>
        <v>1.6666666666666667</v>
      </c>
      <c r="G65" s="132">
        <f>AVERAGE(G62:G64)</f>
        <v>1</v>
      </c>
      <c r="H65" s="132">
        <f>AVERAGE(H62:H64)</f>
        <v>1.5</v>
      </c>
      <c r="I65" s="132">
        <f>AVERAGE(I62:I64)</f>
        <v>1.3333333333333333</v>
      </c>
      <c r="K65" s="132">
        <f>AVERAGE(K62:K64)</f>
        <v>1</v>
      </c>
      <c r="M65" s="132">
        <f>AVERAGE(M62:M64)</f>
        <v>1.6666666666666667</v>
      </c>
    </row>
  </sheetData>
  <mergeCells count="4">
    <mergeCell ref="B6:C64"/>
    <mergeCell ref="E6:E64"/>
    <mergeCell ref="J6:J64"/>
    <mergeCell ref="L6:L64"/>
  </mergeCells>
  <pageMargins left="0.7" right="0.7" top="0.78740157499999996" bottom="0.78740157499999996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5C7F-8824-4F4D-BADE-D01D43620FE7}">
  <sheetPr>
    <tabColor rgb="FFFFFF00"/>
  </sheetPr>
  <dimension ref="A1:N55"/>
  <sheetViews>
    <sheetView zoomScale="70" zoomScaleNormal="70" workbookViewId="0">
      <selection activeCell="D33" sqref="D33"/>
    </sheetView>
  </sheetViews>
  <sheetFormatPr baseColWidth="10" defaultColWidth="11.5546875" defaultRowHeight="15" x14ac:dyDescent="0.2"/>
  <cols>
    <col min="1" max="1" width="22.21875" style="2" customWidth="1"/>
    <col min="2" max="16384" width="11.5546875" style="2"/>
  </cols>
  <sheetData>
    <row r="1" spans="1:13" x14ac:dyDescent="0.2">
      <c r="A1" s="4" t="s">
        <v>0</v>
      </c>
      <c r="B1" s="2" t="s">
        <v>1</v>
      </c>
      <c r="C1" s="2" t="s">
        <v>2</v>
      </c>
    </row>
    <row r="2" spans="1:13" x14ac:dyDescent="0.2">
      <c r="A2" s="4" t="s">
        <v>3</v>
      </c>
      <c r="B2" s="2" t="s">
        <v>4</v>
      </c>
    </row>
    <row r="4" spans="1:13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x14ac:dyDescent="0.2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5" customFormat="1" ht="15" customHeight="1" x14ac:dyDescent="0.2">
      <c r="A6" s="10" t="s">
        <v>7</v>
      </c>
      <c r="B6" s="188" t="s">
        <v>8</v>
      </c>
      <c r="C6" s="189"/>
      <c r="D6" s="20"/>
      <c r="E6" s="194" t="s">
        <v>9</v>
      </c>
      <c r="F6" s="20"/>
      <c r="G6" s="20"/>
      <c r="H6" s="20"/>
      <c r="I6" s="20"/>
      <c r="J6" s="194" t="s">
        <v>10</v>
      </c>
      <c r="K6" s="20"/>
      <c r="L6" s="194" t="s">
        <v>11</v>
      </c>
      <c r="M6" s="21"/>
    </row>
    <row r="7" spans="1:13" ht="15" customHeight="1" x14ac:dyDescent="0.2">
      <c r="A7" s="11" t="s">
        <v>12</v>
      </c>
      <c r="B7" s="190"/>
      <c r="C7" s="191"/>
      <c r="D7" s="22">
        <v>2</v>
      </c>
      <c r="E7" s="195"/>
      <c r="F7" s="22">
        <v>2</v>
      </c>
      <c r="G7" s="22">
        <v>3</v>
      </c>
      <c r="H7" s="22">
        <v>2</v>
      </c>
      <c r="I7" s="22">
        <v>2</v>
      </c>
      <c r="J7" s="195"/>
      <c r="K7" s="22">
        <v>2</v>
      </c>
      <c r="L7" s="195"/>
      <c r="M7" s="22">
        <v>2</v>
      </c>
    </row>
    <row r="8" spans="1:13" ht="30" x14ac:dyDescent="0.2">
      <c r="A8" s="11" t="s">
        <v>15</v>
      </c>
      <c r="B8" s="190"/>
      <c r="C8" s="191"/>
      <c r="D8" s="22">
        <v>2</v>
      </c>
      <c r="E8" s="195"/>
      <c r="F8" s="22">
        <v>2</v>
      </c>
      <c r="G8" s="3">
        <v>2</v>
      </c>
      <c r="H8" s="22">
        <v>4</v>
      </c>
      <c r="I8" s="22">
        <v>2</v>
      </c>
      <c r="J8" s="195"/>
      <c r="K8" s="22">
        <v>2</v>
      </c>
      <c r="L8" s="195"/>
      <c r="M8" s="22">
        <v>2</v>
      </c>
    </row>
    <row r="9" spans="1:13" x14ac:dyDescent="0.2">
      <c r="A9" s="11" t="s">
        <v>18</v>
      </c>
      <c r="B9" s="190"/>
      <c r="C9" s="191"/>
      <c r="D9" s="22">
        <v>2</v>
      </c>
      <c r="E9" s="195"/>
      <c r="F9" s="22">
        <v>3</v>
      </c>
      <c r="G9" s="22">
        <v>3</v>
      </c>
      <c r="H9" s="22">
        <v>2</v>
      </c>
      <c r="I9" s="22">
        <v>2</v>
      </c>
      <c r="J9" s="195"/>
      <c r="K9" s="22">
        <v>3</v>
      </c>
      <c r="L9" s="195"/>
      <c r="M9" s="22">
        <v>4</v>
      </c>
    </row>
    <row r="10" spans="1:13" x14ac:dyDescent="0.2">
      <c r="A10" s="11" t="s">
        <v>23</v>
      </c>
      <c r="B10" s="190"/>
      <c r="C10" s="191"/>
      <c r="D10" s="22" t="s">
        <v>24</v>
      </c>
      <c r="E10" s="195"/>
      <c r="F10" s="22" t="s">
        <v>24</v>
      </c>
      <c r="G10" s="22" t="s">
        <v>24</v>
      </c>
      <c r="H10" s="22" t="s">
        <v>24</v>
      </c>
      <c r="I10" s="22" t="s">
        <v>24</v>
      </c>
      <c r="J10" s="195"/>
      <c r="K10" s="22" t="s">
        <v>24</v>
      </c>
      <c r="L10" s="195"/>
      <c r="M10" s="22" t="s">
        <v>24</v>
      </c>
    </row>
    <row r="11" spans="1:13" x14ac:dyDescent="0.2">
      <c r="A11" s="11" t="s">
        <v>25</v>
      </c>
      <c r="B11" s="190"/>
      <c r="C11" s="191"/>
      <c r="D11" s="22" t="s">
        <v>24</v>
      </c>
      <c r="E11" s="195"/>
      <c r="F11" s="22" t="s">
        <v>24</v>
      </c>
      <c r="G11" s="22" t="s">
        <v>24</v>
      </c>
      <c r="H11" s="22" t="s">
        <v>24</v>
      </c>
      <c r="I11" s="22" t="s">
        <v>24</v>
      </c>
      <c r="J11" s="195"/>
      <c r="K11" s="22" t="s">
        <v>24</v>
      </c>
      <c r="L11" s="195"/>
      <c r="M11" s="23" t="s">
        <v>24</v>
      </c>
    </row>
    <row r="12" spans="1:13" ht="30" x14ac:dyDescent="0.2">
      <c r="A12" s="11" t="s">
        <v>26</v>
      </c>
      <c r="B12" s="190"/>
      <c r="C12" s="191"/>
      <c r="D12" s="22">
        <v>2</v>
      </c>
      <c r="E12" s="195"/>
      <c r="F12" s="22">
        <v>2</v>
      </c>
      <c r="G12" s="22">
        <v>2</v>
      </c>
      <c r="H12" s="22">
        <v>2</v>
      </c>
      <c r="I12" s="22">
        <v>2</v>
      </c>
      <c r="J12" s="195"/>
      <c r="K12" s="22">
        <v>2</v>
      </c>
      <c r="L12" s="195"/>
      <c r="M12" s="22">
        <v>2</v>
      </c>
    </row>
    <row r="13" spans="1:13" x14ac:dyDescent="0.2">
      <c r="A13" s="11" t="s">
        <v>27</v>
      </c>
      <c r="B13" s="190"/>
      <c r="C13" s="191"/>
      <c r="D13" s="22">
        <v>2</v>
      </c>
      <c r="E13" s="195"/>
      <c r="F13" s="22">
        <v>3</v>
      </c>
      <c r="G13" s="22">
        <v>2</v>
      </c>
      <c r="H13" s="22"/>
      <c r="I13" s="22">
        <v>4</v>
      </c>
      <c r="J13" s="195"/>
      <c r="K13" s="22">
        <v>2</v>
      </c>
      <c r="L13" s="195"/>
      <c r="M13" s="22">
        <v>2</v>
      </c>
    </row>
    <row r="14" spans="1:13" x14ac:dyDescent="0.2">
      <c r="A14" s="11" t="s">
        <v>30</v>
      </c>
      <c r="B14" s="190"/>
      <c r="C14" s="191"/>
      <c r="D14" s="22">
        <v>1</v>
      </c>
      <c r="E14" s="195"/>
      <c r="F14" s="22">
        <v>2</v>
      </c>
      <c r="G14" s="22">
        <v>2</v>
      </c>
      <c r="H14" s="22">
        <v>2</v>
      </c>
      <c r="I14" s="22">
        <v>2</v>
      </c>
      <c r="J14" s="195"/>
      <c r="K14" s="22">
        <v>2</v>
      </c>
      <c r="L14" s="195"/>
      <c r="M14" s="22">
        <v>2</v>
      </c>
    </row>
    <row r="15" spans="1:13" x14ac:dyDescent="0.2">
      <c r="A15" s="11" t="s">
        <v>32</v>
      </c>
      <c r="B15" s="190"/>
      <c r="C15" s="191"/>
      <c r="D15" s="22">
        <v>4</v>
      </c>
      <c r="E15" s="195"/>
      <c r="F15" s="22">
        <v>2</v>
      </c>
      <c r="G15" s="22">
        <v>4</v>
      </c>
      <c r="H15" s="22">
        <v>4</v>
      </c>
      <c r="I15" s="22">
        <v>2</v>
      </c>
      <c r="J15" s="195"/>
      <c r="K15" s="22">
        <v>2</v>
      </c>
      <c r="L15" s="195"/>
      <c r="M15" s="22">
        <v>2</v>
      </c>
    </row>
    <row r="16" spans="1:13" x14ac:dyDescent="0.2">
      <c r="A16" s="11" t="s">
        <v>36</v>
      </c>
      <c r="B16" s="190"/>
      <c r="C16" s="191"/>
      <c r="D16" s="22">
        <v>2</v>
      </c>
      <c r="E16" s="195"/>
      <c r="F16" s="22">
        <v>2</v>
      </c>
      <c r="G16" s="22">
        <v>2</v>
      </c>
      <c r="H16" s="22">
        <v>2</v>
      </c>
      <c r="I16" s="22">
        <v>2</v>
      </c>
      <c r="J16" s="195"/>
      <c r="K16" s="22">
        <v>2</v>
      </c>
      <c r="L16" s="195"/>
      <c r="M16" s="22">
        <v>2</v>
      </c>
    </row>
    <row r="17" spans="1:14" s="90" customFormat="1" x14ac:dyDescent="0.2">
      <c r="A17" s="88" t="s">
        <v>94</v>
      </c>
      <c r="B17" s="190"/>
      <c r="C17" s="191"/>
      <c r="D17" s="89">
        <f>AVERAGE(D7:D16)</f>
        <v>2.125</v>
      </c>
      <c r="E17" s="195"/>
      <c r="F17" s="89">
        <f>AVERAGE(F7:F16)</f>
        <v>2.25</v>
      </c>
      <c r="G17" s="89">
        <f>AVERAGE(G7:G16)</f>
        <v>2.5</v>
      </c>
      <c r="H17" s="89">
        <f>AVERAGE(H7:H16)</f>
        <v>2.5714285714285716</v>
      </c>
      <c r="I17" s="89">
        <f>AVERAGE(I7:I16)</f>
        <v>2.25</v>
      </c>
      <c r="J17" s="195"/>
      <c r="K17" s="89">
        <f>AVERAGE(K7:K16)</f>
        <v>2.125</v>
      </c>
      <c r="L17" s="195"/>
      <c r="M17" s="89">
        <f>AVERAGE(M7:M16)</f>
        <v>2.25</v>
      </c>
    </row>
    <row r="18" spans="1:14" s="5" customFormat="1" ht="15.75" x14ac:dyDescent="0.2">
      <c r="A18" s="12" t="s">
        <v>37</v>
      </c>
      <c r="B18" s="190"/>
      <c r="C18" s="191"/>
      <c r="D18" s="24"/>
      <c r="E18" s="195"/>
      <c r="F18" s="24"/>
      <c r="G18" s="24"/>
      <c r="H18" s="24"/>
      <c r="I18" s="24"/>
      <c r="J18" s="195"/>
      <c r="K18" s="24"/>
      <c r="L18" s="195"/>
      <c r="M18" s="25"/>
    </row>
    <row r="19" spans="1:14" s="5" customFormat="1" ht="15.75" x14ac:dyDescent="0.2">
      <c r="A19" s="12" t="s">
        <v>38</v>
      </c>
      <c r="B19" s="190"/>
      <c r="C19" s="191"/>
      <c r="D19" s="117">
        <f>AVERAGE(D20:D22)</f>
        <v>0.5</v>
      </c>
      <c r="E19" s="195"/>
      <c r="F19" s="117">
        <f t="shared" ref="F19:I19" si="0">AVERAGE(F20:F22)</f>
        <v>1</v>
      </c>
      <c r="G19" s="117">
        <f t="shared" si="0"/>
        <v>1</v>
      </c>
      <c r="H19" s="117">
        <f t="shared" si="0"/>
        <v>1</v>
      </c>
      <c r="I19" s="117">
        <f t="shared" si="0"/>
        <v>1.5</v>
      </c>
      <c r="J19" s="195"/>
      <c r="K19" s="117">
        <f>AVERAGE(K20:K22)</f>
        <v>2</v>
      </c>
      <c r="L19" s="195"/>
      <c r="M19" s="117">
        <f>AVERAGE(M20:M22)</f>
        <v>0.5</v>
      </c>
    </row>
    <row r="20" spans="1:14" ht="30" x14ac:dyDescent="0.2">
      <c r="A20" s="11" t="s">
        <v>39</v>
      </c>
      <c r="B20" s="190"/>
      <c r="C20" s="191"/>
      <c r="D20" s="22">
        <v>0</v>
      </c>
      <c r="E20" s="195"/>
      <c r="F20" s="22">
        <v>1</v>
      </c>
      <c r="G20" s="22">
        <v>1</v>
      </c>
      <c r="H20" s="22">
        <v>1</v>
      </c>
      <c r="I20" s="22">
        <v>2</v>
      </c>
      <c r="J20" s="195"/>
      <c r="K20" s="22">
        <v>2</v>
      </c>
      <c r="L20" s="195"/>
      <c r="M20" s="22">
        <v>1</v>
      </c>
    </row>
    <row r="21" spans="1:14" x14ac:dyDescent="0.2">
      <c r="A21" s="11" t="s">
        <v>47</v>
      </c>
      <c r="B21" s="190"/>
      <c r="C21" s="191"/>
      <c r="D21" s="22">
        <v>1</v>
      </c>
      <c r="E21" s="195"/>
      <c r="F21" s="22">
        <v>1</v>
      </c>
      <c r="G21" s="22" t="s">
        <v>24</v>
      </c>
      <c r="H21" s="22">
        <v>1</v>
      </c>
      <c r="I21" s="22">
        <v>1</v>
      </c>
      <c r="J21" s="195"/>
      <c r="K21" s="22" t="s">
        <v>24</v>
      </c>
      <c r="L21" s="195"/>
      <c r="M21" s="22">
        <v>0</v>
      </c>
    </row>
    <row r="22" spans="1:14" ht="30" x14ac:dyDescent="0.2">
      <c r="A22" s="11" t="s">
        <v>52</v>
      </c>
      <c r="B22" s="190"/>
      <c r="C22" s="191"/>
      <c r="D22" s="22" t="s">
        <v>24</v>
      </c>
      <c r="E22" s="195"/>
      <c r="F22" s="22" t="s">
        <v>24</v>
      </c>
      <c r="G22" s="22" t="s">
        <v>24</v>
      </c>
      <c r="H22" s="22" t="s">
        <v>24</v>
      </c>
      <c r="I22" s="22" t="s">
        <v>24</v>
      </c>
      <c r="J22" s="195"/>
      <c r="K22" s="22" t="s">
        <v>24</v>
      </c>
      <c r="L22" s="195"/>
      <c r="M22" s="23" t="s">
        <v>24</v>
      </c>
    </row>
    <row r="23" spans="1:14" s="5" customFormat="1" ht="15.75" x14ac:dyDescent="0.2">
      <c r="A23" s="12" t="s">
        <v>53</v>
      </c>
      <c r="B23" s="190"/>
      <c r="C23" s="191"/>
      <c r="D23" s="117">
        <f>AVERAGE(D24:D26)</f>
        <v>3</v>
      </c>
      <c r="E23" s="195"/>
      <c r="F23" s="117">
        <f t="shared" ref="F23:I23" si="1">AVERAGE(F24:F26)</f>
        <v>3</v>
      </c>
      <c r="G23" s="117">
        <f t="shared" si="1"/>
        <v>3</v>
      </c>
      <c r="H23" s="117">
        <f t="shared" si="1"/>
        <v>3</v>
      </c>
      <c r="I23" s="117">
        <f t="shared" si="1"/>
        <v>2.5</v>
      </c>
      <c r="J23" s="195"/>
      <c r="K23" s="117">
        <f>AVERAGE(K24:K26)</f>
        <v>3</v>
      </c>
      <c r="L23" s="195"/>
      <c r="M23" s="117">
        <f>AVERAGE(M24:M26)</f>
        <v>2.5</v>
      </c>
    </row>
    <row r="24" spans="1:14" x14ac:dyDescent="0.2">
      <c r="A24" s="11" t="s">
        <v>54</v>
      </c>
      <c r="B24" s="190"/>
      <c r="C24" s="191"/>
      <c r="D24" s="22" t="s">
        <v>24</v>
      </c>
      <c r="E24" s="195"/>
      <c r="F24" s="22" t="s">
        <v>24</v>
      </c>
      <c r="G24" s="22" t="s">
        <v>24</v>
      </c>
      <c r="H24" s="22" t="s">
        <v>24</v>
      </c>
      <c r="I24" s="22"/>
      <c r="J24" s="195"/>
      <c r="K24" s="22"/>
      <c r="L24" s="195"/>
      <c r="M24" s="23" t="s">
        <v>24</v>
      </c>
    </row>
    <row r="25" spans="1:14" x14ac:dyDescent="0.2">
      <c r="A25" s="11" t="s">
        <v>55</v>
      </c>
      <c r="B25" s="190"/>
      <c r="C25" s="191"/>
      <c r="D25" s="22">
        <v>3</v>
      </c>
      <c r="E25" s="195"/>
      <c r="F25" s="22">
        <v>3</v>
      </c>
      <c r="G25" s="22" t="s">
        <v>24</v>
      </c>
      <c r="H25" s="22">
        <v>3</v>
      </c>
      <c r="I25" s="22">
        <v>2</v>
      </c>
      <c r="J25" s="195"/>
      <c r="K25" s="22">
        <v>3</v>
      </c>
      <c r="L25" s="195"/>
      <c r="M25" s="22">
        <v>2</v>
      </c>
    </row>
    <row r="26" spans="1:14" x14ac:dyDescent="0.2">
      <c r="A26" s="11" t="s">
        <v>59</v>
      </c>
      <c r="B26" s="190"/>
      <c r="C26" s="191"/>
      <c r="D26" s="22">
        <v>3</v>
      </c>
      <c r="E26" s="195"/>
      <c r="F26" s="22">
        <v>3</v>
      </c>
      <c r="G26" s="22">
        <v>3</v>
      </c>
      <c r="H26" s="22">
        <v>3</v>
      </c>
      <c r="I26" s="22">
        <v>3</v>
      </c>
      <c r="J26" s="195"/>
      <c r="K26" s="22">
        <v>3</v>
      </c>
      <c r="L26" s="195"/>
      <c r="M26" s="22">
        <v>3</v>
      </c>
    </row>
    <row r="27" spans="1:14" s="5" customFormat="1" ht="15.75" x14ac:dyDescent="0.2">
      <c r="A27" s="12" t="s">
        <v>60</v>
      </c>
      <c r="B27" s="190"/>
      <c r="C27" s="191"/>
      <c r="D27" s="117">
        <f>AVERAGE(D28:D31)</f>
        <v>2</v>
      </c>
      <c r="E27" s="195"/>
      <c r="F27" s="117">
        <f>AVERAGE(F28:F31)</f>
        <v>3</v>
      </c>
      <c r="G27" s="117">
        <f t="shared" ref="G27:I27" si="2">AVERAGE(G28:G31)</f>
        <v>3</v>
      </c>
      <c r="H27" s="117">
        <f t="shared" si="2"/>
        <v>2</v>
      </c>
      <c r="I27" s="117">
        <f t="shared" si="2"/>
        <v>2</v>
      </c>
      <c r="J27" s="195"/>
      <c r="K27" s="117">
        <f>AVERAGE(K28:K31)</f>
        <v>2</v>
      </c>
      <c r="L27" s="195"/>
      <c r="M27" s="117">
        <f>AVERAGE(M28:M31)</f>
        <v>2</v>
      </c>
    </row>
    <row r="28" spans="1:14" x14ac:dyDescent="0.2">
      <c r="A28" s="11" t="s">
        <v>61</v>
      </c>
      <c r="B28" s="190"/>
      <c r="C28" s="191"/>
      <c r="D28" s="22">
        <v>2</v>
      </c>
      <c r="E28" s="195"/>
      <c r="F28" s="22">
        <v>3</v>
      </c>
      <c r="G28" s="22">
        <v>3</v>
      </c>
      <c r="H28" s="22">
        <v>2</v>
      </c>
      <c r="I28" s="22">
        <v>2</v>
      </c>
      <c r="J28" s="195"/>
      <c r="K28" s="22">
        <v>2</v>
      </c>
      <c r="L28" s="195"/>
      <c r="M28" s="23">
        <v>2</v>
      </c>
      <c r="N28"/>
    </row>
    <row r="29" spans="1:14" x14ac:dyDescent="0.2">
      <c r="A29" s="11" t="s">
        <v>64</v>
      </c>
      <c r="B29" s="190"/>
      <c r="C29" s="191"/>
      <c r="D29" s="22" t="s">
        <v>24</v>
      </c>
      <c r="E29" s="195"/>
      <c r="F29" s="22" t="s">
        <v>24</v>
      </c>
      <c r="G29" s="22" t="s">
        <v>24</v>
      </c>
      <c r="H29" s="22" t="s">
        <v>24</v>
      </c>
      <c r="I29" s="22" t="s">
        <v>24</v>
      </c>
      <c r="J29" s="195"/>
      <c r="K29" s="22" t="s">
        <v>24</v>
      </c>
      <c r="L29" s="195"/>
      <c r="M29" s="23" t="s">
        <v>24</v>
      </c>
    </row>
    <row r="30" spans="1:14" x14ac:dyDescent="0.2">
      <c r="A30" s="11" t="s">
        <v>65</v>
      </c>
      <c r="B30" s="190"/>
      <c r="C30" s="191"/>
      <c r="D30" s="22" t="s">
        <v>24</v>
      </c>
      <c r="E30" s="195"/>
      <c r="F30" s="22" t="s">
        <v>24</v>
      </c>
      <c r="G30" s="22" t="s">
        <v>24</v>
      </c>
      <c r="H30" s="22" t="s">
        <v>24</v>
      </c>
      <c r="I30" s="22" t="s">
        <v>24</v>
      </c>
      <c r="J30" s="195"/>
      <c r="K30" s="22" t="s">
        <v>24</v>
      </c>
      <c r="L30" s="195"/>
      <c r="M30" s="23" t="s">
        <v>24</v>
      </c>
    </row>
    <row r="31" spans="1:14" x14ac:dyDescent="0.2">
      <c r="A31" s="11" t="s">
        <v>66</v>
      </c>
      <c r="B31" s="190"/>
      <c r="C31" s="191"/>
      <c r="D31" s="22" t="s">
        <v>24</v>
      </c>
      <c r="E31" s="195"/>
      <c r="F31" s="22" t="s">
        <v>24</v>
      </c>
      <c r="G31" s="22" t="s">
        <v>24</v>
      </c>
      <c r="H31" s="22" t="s">
        <v>24</v>
      </c>
      <c r="I31" s="22" t="s">
        <v>24</v>
      </c>
      <c r="J31" s="195"/>
      <c r="K31" s="22" t="s">
        <v>24</v>
      </c>
      <c r="L31" s="195"/>
      <c r="M31" s="23" t="s">
        <v>24</v>
      </c>
    </row>
    <row r="32" spans="1:14" s="5" customFormat="1" ht="15.75" x14ac:dyDescent="0.2">
      <c r="A32" s="12" t="s">
        <v>67</v>
      </c>
      <c r="B32" s="190"/>
      <c r="C32" s="191"/>
      <c r="D32" s="24"/>
      <c r="E32" s="195"/>
      <c r="F32" s="24"/>
      <c r="G32" s="24"/>
      <c r="H32" s="24"/>
      <c r="I32" s="24"/>
      <c r="J32" s="195"/>
      <c r="K32" s="24"/>
      <c r="L32" s="195"/>
      <c r="M32" s="24"/>
    </row>
    <row r="33" spans="1:13" x14ac:dyDescent="0.2">
      <c r="A33" s="11" t="s">
        <v>68</v>
      </c>
      <c r="B33" s="190"/>
      <c r="C33" s="191"/>
      <c r="D33" s="22">
        <v>2</v>
      </c>
      <c r="E33" s="195"/>
      <c r="F33" s="22">
        <v>3</v>
      </c>
      <c r="G33" s="22">
        <v>2</v>
      </c>
      <c r="H33" s="22">
        <v>3</v>
      </c>
      <c r="I33" s="22">
        <v>2</v>
      </c>
      <c r="J33" s="195"/>
      <c r="K33" s="22">
        <v>2</v>
      </c>
      <c r="L33" s="195"/>
      <c r="M33" s="22">
        <v>2</v>
      </c>
    </row>
    <row r="34" spans="1:13" x14ac:dyDescent="0.2">
      <c r="A34" s="39"/>
      <c r="B34" s="190"/>
      <c r="C34" s="191"/>
      <c r="D34" s="22"/>
      <c r="E34" s="195"/>
      <c r="F34" s="22"/>
      <c r="G34" s="22"/>
      <c r="H34" s="22"/>
      <c r="I34" s="22"/>
      <c r="J34" s="195"/>
      <c r="K34" s="22"/>
      <c r="L34" s="195"/>
      <c r="M34" s="22"/>
    </row>
    <row r="35" spans="1:13" s="5" customFormat="1" ht="15.75" customHeight="1" x14ac:dyDescent="0.2">
      <c r="A35" s="10" t="s">
        <v>74</v>
      </c>
      <c r="B35" s="190"/>
      <c r="C35" s="191"/>
      <c r="D35" s="20"/>
      <c r="E35" s="195"/>
      <c r="F35" s="20"/>
      <c r="G35" s="20"/>
      <c r="H35" s="20"/>
      <c r="I35" s="20"/>
      <c r="J35" s="195"/>
      <c r="K35" s="20"/>
      <c r="L35" s="195"/>
      <c r="M35" s="21"/>
    </row>
    <row r="36" spans="1:13" s="5" customFormat="1" ht="15.75" customHeight="1" x14ac:dyDescent="0.2">
      <c r="A36" s="12" t="s">
        <v>75</v>
      </c>
      <c r="B36" s="190"/>
      <c r="C36" s="191"/>
      <c r="D36" s="24"/>
      <c r="E36" s="195"/>
      <c r="F36" s="24"/>
      <c r="G36" s="24"/>
      <c r="H36" s="24"/>
      <c r="I36" s="24"/>
      <c r="J36" s="195"/>
      <c r="K36" s="24"/>
      <c r="L36" s="195"/>
      <c r="M36" s="25"/>
    </row>
    <row r="37" spans="1:13" x14ac:dyDescent="0.2">
      <c r="A37" s="11" t="s">
        <v>76</v>
      </c>
      <c r="B37" s="190"/>
      <c r="C37" s="191"/>
      <c r="D37" s="22">
        <v>2</v>
      </c>
      <c r="E37" s="195"/>
      <c r="F37" s="22">
        <v>2</v>
      </c>
      <c r="G37" s="22">
        <v>2</v>
      </c>
      <c r="H37" s="22">
        <v>2</v>
      </c>
      <c r="I37" s="22">
        <v>2</v>
      </c>
      <c r="J37" s="195"/>
      <c r="K37" s="22">
        <v>2</v>
      </c>
      <c r="L37" s="195"/>
      <c r="M37" s="23">
        <v>2</v>
      </c>
    </row>
    <row r="38" spans="1:13" x14ac:dyDescent="0.2">
      <c r="A38" s="11" t="s">
        <v>77</v>
      </c>
      <c r="B38" s="190"/>
      <c r="C38" s="191"/>
      <c r="D38" s="22">
        <v>1</v>
      </c>
      <c r="E38" s="195"/>
      <c r="F38" s="22">
        <v>1</v>
      </c>
      <c r="G38" s="22">
        <v>1</v>
      </c>
      <c r="H38" s="22">
        <v>2</v>
      </c>
      <c r="I38" s="22">
        <v>1</v>
      </c>
      <c r="J38" s="195"/>
      <c r="K38" s="22">
        <v>1</v>
      </c>
      <c r="L38" s="195"/>
      <c r="M38" s="23">
        <v>1</v>
      </c>
    </row>
    <row r="39" spans="1:13" ht="30" x14ac:dyDescent="0.2">
      <c r="A39" s="11" t="s">
        <v>78</v>
      </c>
      <c r="B39" s="190"/>
      <c r="C39" s="191"/>
      <c r="D39" s="22">
        <v>1</v>
      </c>
      <c r="E39" s="195"/>
      <c r="F39" s="22">
        <v>1</v>
      </c>
      <c r="G39" s="22">
        <v>1</v>
      </c>
      <c r="H39" s="22">
        <v>2</v>
      </c>
      <c r="I39" s="22">
        <v>1</v>
      </c>
      <c r="J39" s="195"/>
      <c r="K39" s="22">
        <v>1</v>
      </c>
      <c r="L39" s="195"/>
      <c r="M39" s="23">
        <v>1</v>
      </c>
    </row>
    <row r="40" spans="1:13" s="5" customFormat="1" ht="15.75" x14ac:dyDescent="0.2">
      <c r="A40" s="12" t="s">
        <v>79</v>
      </c>
      <c r="B40" s="190"/>
      <c r="C40" s="191"/>
      <c r="D40" s="24"/>
      <c r="E40" s="195"/>
      <c r="F40" s="24"/>
      <c r="G40" s="24"/>
      <c r="H40" s="24"/>
      <c r="I40" s="24"/>
      <c r="J40" s="195"/>
      <c r="K40" s="24"/>
      <c r="L40" s="195"/>
      <c r="M40" s="25"/>
    </row>
    <row r="41" spans="1:13" x14ac:dyDescent="0.2">
      <c r="A41" s="11" t="s">
        <v>80</v>
      </c>
      <c r="B41" s="190"/>
      <c r="C41" s="191"/>
      <c r="D41" s="22" t="s">
        <v>24</v>
      </c>
      <c r="E41" s="195"/>
      <c r="F41" s="22">
        <v>2</v>
      </c>
      <c r="G41" s="22" t="s">
        <v>24</v>
      </c>
      <c r="H41" s="22" t="s">
        <v>24</v>
      </c>
      <c r="I41" s="22" t="s">
        <v>24</v>
      </c>
      <c r="J41" s="195"/>
      <c r="K41" s="22">
        <v>2</v>
      </c>
      <c r="L41" s="195"/>
      <c r="M41" s="23">
        <v>2</v>
      </c>
    </row>
    <row r="42" spans="1:13" x14ac:dyDescent="0.2">
      <c r="A42" s="11" t="s">
        <v>81</v>
      </c>
      <c r="B42" s="190"/>
      <c r="C42" s="191"/>
      <c r="D42" s="22" t="s">
        <v>24</v>
      </c>
      <c r="E42" s="195"/>
      <c r="F42" s="22">
        <v>2</v>
      </c>
      <c r="G42" s="22">
        <v>2</v>
      </c>
      <c r="H42" s="22">
        <v>2</v>
      </c>
      <c r="I42" s="22">
        <v>2</v>
      </c>
      <c r="J42" s="195"/>
      <c r="K42" s="22">
        <v>2</v>
      </c>
      <c r="L42" s="195"/>
      <c r="M42" s="23">
        <v>2</v>
      </c>
    </row>
    <row r="43" spans="1:13" s="5" customFormat="1" ht="15.75" x14ac:dyDescent="0.2">
      <c r="A43" s="12" t="s">
        <v>82</v>
      </c>
      <c r="B43" s="190"/>
      <c r="C43" s="191"/>
      <c r="D43" s="24"/>
      <c r="E43" s="195"/>
      <c r="F43" s="24"/>
      <c r="G43" s="24"/>
      <c r="H43" s="24"/>
      <c r="I43" s="24"/>
      <c r="J43" s="195"/>
      <c r="K43" s="24"/>
      <c r="L43" s="195"/>
      <c r="M43" s="25"/>
    </row>
    <row r="44" spans="1:13" x14ac:dyDescent="0.2">
      <c r="A44" s="11" t="s">
        <v>83</v>
      </c>
      <c r="B44" s="190"/>
      <c r="C44" s="191"/>
      <c r="D44" s="22" t="s">
        <v>24</v>
      </c>
      <c r="E44" s="195"/>
      <c r="F44" s="22" t="s">
        <v>24</v>
      </c>
      <c r="G44" s="22" t="s">
        <v>24</v>
      </c>
      <c r="H44" s="22" t="s">
        <v>24</v>
      </c>
      <c r="I44" s="22" t="s">
        <v>24</v>
      </c>
      <c r="J44" s="195"/>
      <c r="K44" s="22" t="s">
        <v>24</v>
      </c>
      <c r="L44" s="195"/>
      <c r="M44" s="23" t="s">
        <v>24</v>
      </c>
    </row>
    <row r="45" spans="1:13" ht="30" x14ac:dyDescent="0.2">
      <c r="A45" s="11" t="s">
        <v>84</v>
      </c>
      <c r="B45" s="190"/>
      <c r="C45" s="191"/>
      <c r="D45" s="22">
        <v>2</v>
      </c>
      <c r="E45" s="195"/>
      <c r="F45" s="22">
        <v>2</v>
      </c>
      <c r="G45" s="22">
        <v>2</v>
      </c>
      <c r="H45" s="22">
        <v>2</v>
      </c>
      <c r="I45" s="22">
        <v>2</v>
      </c>
      <c r="J45" s="195"/>
      <c r="K45" s="22">
        <v>2</v>
      </c>
      <c r="L45" s="195"/>
      <c r="M45" s="23">
        <v>2</v>
      </c>
    </row>
    <row r="46" spans="1:13" ht="30" x14ac:dyDescent="0.2">
      <c r="A46" s="11" t="s">
        <v>85</v>
      </c>
      <c r="B46" s="190"/>
      <c r="C46" s="191"/>
      <c r="D46" s="22" t="s">
        <v>24</v>
      </c>
      <c r="E46" s="195"/>
      <c r="F46" s="22">
        <v>1</v>
      </c>
      <c r="G46" s="22">
        <v>2</v>
      </c>
      <c r="H46" s="22">
        <v>2</v>
      </c>
      <c r="I46" s="22">
        <v>2</v>
      </c>
      <c r="J46" s="195"/>
      <c r="K46" s="22">
        <v>2</v>
      </c>
      <c r="L46" s="195"/>
      <c r="M46" s="23">
        <v>2</v>
      </c>
    </row>
    <row r="47" spans="1:13" s="5" customFormat="1" ht="15.75" x14ac:dyDescent="0.2">
      <c r="A47" s="12" t="s">
        <v>86</v>
      </c>
      <c r="B47" s="190"/>
      <c r="C47" s="191"/>
      <c r="D47" s="24"/>
      <c r="E47" s="195"/>
      <c r="F47" s="24"/>
      <c r="G47" s="24"/>
      <c r="H47" s="24"/>
      <c r="I47" s="24"/>
      <c r="J47" s="195"/>
      <c r="K47" s="24"/>
      <c r="L47" s="195"/>
      <c r="M47" s="25"/>
    </row>
    <row r="48" spans="1:13" x14ac:dyDescent="0.2">
      <c r="A48" s="11" t="s">
        <v>87</v>
      </c>
      <c r="B48" s="190"/>
      <c r="C48" s="191"/>
      <c r="D48" s="22">
        <v>2</v>
      </c>
      <c r="E48" s="195"/>
      <c r="F48" s="22">
        <v>2</v>
      </c>
      <c r="G48" s="22">
        <v>2</v>
      </c>
      <c r="H48" s="22">
        <v>2</v>
      </c>
      <c r="I48" s="22">
        <v>2</v>
      </c>
      <c r="J48" s="195"/>
      <c r="K48" s="22">
        <v>2</v>
      </c>
      <c r="L48" s="195"/>
      <c r="M48" s="23">
        <v>2</v>
      </c>
    </row>
    <row r="49" spans="1:13" x14ac:dyDescent="0.2">
      <c r="A49" s="11" t="s">
        <v>88</v>
      </c>
      <c r="B49" s="190"/>
      <c r="C49" s="191"/>
      <c r="D49" s="22" t="s">
        <v>24</v>
      </c>
      <c r="E49" s="195"/>
      <c r="F49" s="22" t="s">
        <v>24</v>
      </c>
      <c r="G49" s="22">
        <v>2</v>
      </c>
      <c r="H49" s="22" t="s">
        <v>24</v>
      </c>
      <c r="I49" s="22" t="s">
        <v>24</v>
      </c>
      <c r="J49" s="195"/>
      <c r="K49" s="22" t="s">
        <v>24</v>
      </c>
      <c r="L49" s="195"/>
      <c r="M49" s="23" t="s">
        <v>24</v>
      </c>
    </row>
    <row r="50" spans="1:13" ht="29.25" customHeight="1" x14ac:dyDescent="0.2">
      <c r="A50" s="11" t="s">
        <v>89</v>
      </c>
      <c r="B50" s="190"/>
      <c r="C50" s="191"/>
      <c r="D50" s="22">
        <v>2</v>
      </c>
      <c r="E50" s="195"/>
      <c r="F50" s="22" t="s">
        <v>24</v>
      </c>
      <c r="G50" s="22">
        <v>2</v>
      </c>
      <c r="H50" s="22">
        <v>2</v>
      </c>
      <c r="I50" s="22" t="s">
        <v>24</v>
      </c>
      <c r="J50" s="195"/>
      <c r="K50" s="22">
        <v>2</v>
      </c>
      <c r="L50" s="195"/>
      <c r="M50" s="23">
        <v>2</v>
      </c>
    </row>
    <row r="51" spans="1:13" x14ac:dyDescent="0.2">
      <c r="A51" s="11" t="s">
        <v>90</v>
      </c>
      <c r="B51" s="190"/>
      <c r="C51" s="191"/>
      <c r="D51" s="22" t="s">
        <v>24</v>
      </c>
      <c r="E51" s="195"/>
      <c r="F51" s="22" t="s">
        <v>24</v>
      </c>
      <c r="G51" s="22" t="s">
        <v>24</v>
      </c>
      <c r="H51" s="22" t="s">
        <v>24</v>
      </c>
      <c r="I51" s="22" t="s">
        <v>24</v>
      </c>
      <c r="J51" s="195"/>
      <c r="K51" s="22" t="s">
        <v>24</v>
      </c>
      <c r="L51" s="195"/>
      <c r="M51" s="23" t="s">
        <v>24</v>
      </c>
    </row>
    <row r="52" spans="1:13" s="5" customFormat="1" ht="15.75" x14ac:dyDescent="0.2">
      <c r="A52" s="12" t="s">
        <v>54</v>
      </c>
      <c r="B52" s="190"/>
      <c r="C52" s="191"/>
      <c r="D52" s="24"/>
      <c r="E52" s="195"/>
      <c r="F52" s="24"/>
      <c r="G52" s="24"/>
      <c r="H52" s="24"/>
      <c r="I52" s="24"/>
      <c r="J52" s="195"/>
      <c r="K52" s="24"/>
      <c r="L52" s="195"/>
      <c r="M52" s="25"/>
    </row>
    <row r="53" spans="1:13" ht="30" x14ac:dyDescent="0.2">
      <c r="A53" s="11" t="s">
        <v>91</v>
      </c>
      <c r="B53" s="190"/>
      <c r="C53" s="191"/>
      <c r="D53" s="22">
        <v>2</v>
      </c>
      <c r="E53" s="195"/>
      <c r="F53" s="22">
        <v>2</v>
      </c>
      <c r="G53" s="22">
        <v>1</v>
      </c>
      <c r="H53" s="22">
        <v>2</v>
      </c>
      <c r="I53" s="22">
        <v>2</v>
      </c>
      <c r="J53" s="195"/>
      <c r="K53" s="22">
        <v>1</v>
      </c>
      <c r="L53" s="195"/>
      <c r="M53" s="23">
        <v>2</v>
      </c>
    </row>
    <row r="54" spans="1:13" x14ac:dyDescent="0.2">
      <c r="A54" s="11" t="s">
        <v>92</v>
      </c>
      <c r="B54" s="190"/>
      <c r="C54" s="191"/>
      <c r="D54" s="22">
        <v>1</v>
      </c>
      <c r="E54" s="195"/>
      <c r="F54" s="22">
        <v>2</v>
      </c>
      <c r="G54" s="22">
        <v>1</v>
      </c>
      <c r="H54" s="22" t="s">
        <v>24</v>
      </c>
      <c r="I54" s="22">
        <v>1</v>
      </c>
      <c r="J54" s="195"/>
      <c r="K54" s="22">
        <v>1</v>
      </c>
      <c r="L54" s="195"/>
      <c r="M54" s="23">
        <v>2</v>
      </c>
    </row>
    <row r="55" spans="1:13" ht="15" customHeight="1" x14ac:dyDescent="0.2">
      <c r="A55" s="9" t="s">
        <v>93</v>
      </c>
      <c r="B55" s="192"/>
      <c r="C55" s="193"/>
      <c r="D55" s="28">
        <v>1</v>
      </c>
      <c r="E55" s="196"/>
      <c r="F55" s="28">
        <v>1</v>
      </c>
      <c r="G55" s="28">
        <v>1</v>
      </c>
      <c r="H55" s="28">
        <v>1</v>
      </c>
      <c r="I55" s="28">
        <v>1</v>
      </c>
      <c r="J55" s="196"/>
      <c r="K55" s="28">
        <v>1</v>
      </c>
      <c r="L55" s="196"/>
      <c r="M55" s="29">
        <v>1</v>
      </c>
    </row>
  </sheetData>
  <mergeCells count="4">
    <mergeCell ref="B6:C55"/>
    <mergeCell ref="E6:E55"/>
    <mergeCell ref="J6:J55"/>
    <mergeCell ref="L6:L55"/>
  </mergeCells>
  <pageMargins left="0.7" right="0.7" top="0.78740157499999996" bottom="0.78740157499999996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0A05-83D6-4ACC-9BC0-7D1E7B61753F}">
  <sheetPr>
    <tabColor rgb="FFFFFF00"/>
  </sheetPr>
  <dimension ref="A1:M70"/>
  <sheetViews>
    <sheetView topLeftCell="A25" workbookViewId="0">
      <selection activeCell="C40" sqref="C40"/>
    </sheetView>
  </sheetViews>
  <sheetFormatPr baseColWidth="10" defaultColWidth="11.5546875" defaultRowHeight="15" x14ac:dyDescent="0.2"/>
  <cols>
    <col min="1" max="1" width="22.21875" style="2" customWidth="1"/>
    <col min="2" max="16384" width="11.5546875" style="2"/>
  </cols>
  <sheetData>
    <row r="1" spans="1:13" x14ac:dyDescent="0.2">
      <c r="A1" s="4" t="s">
        <v>0</v>
      </c>
      <c r="B1" s="2" t="s">
        <v>95</v>
      </c>
      <c r="C1" s="2" t="s">
        <v>96</v>
      </c>
    </row>
    <row r="2" spans="1:13" x14ac:dyDescent="0.2">
      <c r="A2" s="4" t="s">
        <v>3</v>
      </c>
      <c r="B2" s="2" t="s">
        <v>4</v>
      </c>
    </row>
    <row r="3" spans="1:13" ht="15.75" thickBot="1" x14ac:dyDescent="0.25"/>
    <row r="4" spans="1:13" x14ac:dyDescent="0.2">
      <c r="A4" s="30" t="s">
        <v>5</v>
      </c>
      <c r="B4" s="31">
        <v>1</v>
      </c>
      <c r="C4" s="32">
        <v>2</v>
      </c>
      <c r="D4" s="32">
        <v>3</v>
      </c>
      <c r="E4" s="32">
        <v>4</v>
      </c>
      <c r="F4" s="32">
        <v>5</v>
      </c>
      <c r="G4" s="32">
        <v>6</v>
      </c>
      <c r="H4" s="32">
        <v>7</v>
      </c>
      <c r="I4" s="32">
        <v>8</v>
      </c>
      <c r="J4" s="32">
        <v>9</v>
      </c>
      <c r="K4" s="32">
        <v>10</v>
      </c>
      <c r="L4" s="32">
        <v>11</v>
      </c>
      <c r="M4" s="33">
        <v>12</v>
      </c>
    </row>
    <row r="5" spans="1:13" ht="15.75" thickBot="1" x14ac:dyDescent="0.25">
      <c r="A5" s="34" t="s">
        <v>6</v>
      </c>
      <c r="B5" s="35">
        <v>44449</v>
      </c>
      <c r="C5" s="36">
        <v>44456</v>
      </c>
      <c r="D5" s="36">
        <v>44463</v>
      </c>
      <c r="E5" s="36">
        <v>44470</v>
      </c>
      <c r="F5" s="36">
        <v>44477</v>
      </c>
      <c r="G5" s="36">
        <v>44484</v>
      </c>
      <c r="H5" s="36">
        <v>44491</v>
      </c>
      <c r="I5" s="36">
        <v>44498</v>
      </c>
      <c r="J5" s="36">
        <v>44505</v>
      </c>
      <c r="K5" s="36">
        <v>44512</v>
      </c>
      <c r="L5" s="36">
        <v>44519</v>
      </c>
      <c r="M5" s="37">
        <v>44526</v>
      </c>
    </row>
    <row r="6" spans="1:13" s="5" customFormat="1" ht="30" customHeight="1" x14ac:dyDescent="0.2">
      <c r="A6" s="38" t="s">
        <v>7</v>
      </c>
      <c r="B6" s="160"/>
      <c r="C6" s="20"/>
      <c r="D6" s="20"/>
      <c r="E6" s="96"/>
      <c r="F6" s="96" t="s">
        <v>11</v>
      </c>
      <c r="G6" s="20"/>
      <c r="H6" s="20"/>
      <c r="I6" s="20"/>
      <c r="J6" s="96" t="s">
        <v>10</v>
      </c>
      <c r="K6" s="96" t="s">
        <v>11</v>
      </c>
      <c r="L6" s="20"/>
      <c r="M6" s="21"/>
    </row>
    <row r="7" spans="1:13" x14ac:dyDescent="0.2">
      <c r="A7" s="11" t="s">
        <v>12</v>
      </c>
      <c r="B7" s="161"/>
      <c r="C7" s="22" t="s">
        <v>13</v>
      </c>
      <c r="D7" s="22" t="s">
        <v>13</v>
      </c>
      <c r="E7" s="99"/>
      <c r="F7" s="99"/>
      <c r="G7" s="22" t="s">
        <v>13</v>
      </c>
      <c r="H7" s="22" t="s">
        <v>13</v>
      </c>
      <c r="I7" s="22" t="s">
        <v>13</v>
      </c>
      <c r="J7" s="99"/>
      <c r="K7" s="99"/>
      <c r="L7" s="22" t="s">
        <v>13</v>
      </c>
      <c r="M7" s="22" t="s">
        <v>13</v>
      </c>
    </row>
    <row r="8" spans="1:13" ht="30" x14ac:dyDescent="0.2">
      <c r="A8" s="11" t="s">
        <v>15</v>
      </c>
      <c r="B8" s="161"/>
      <c r="C8" s="22" t="s">
        <v>13</v>
      </c>
      <c r="D8" s="22" t="s">
        <v>13</v>
      </c>
      <c r="E8" s="99"/>
      <c r="F8" s="99"/>
      <c r="G8" s="22" t="s">
        <v>13</v>
      </c>
      <c r="H8" s="22" t="s">
        <v>13</v>
      </c>
      <c r="I8" s="22" t="s">
        <v>13</v>
      </c>
      <c r="J8" s="99"/>
      <c r="K8" s="99"/>
      <c r="L8" s="22" t="s">
        <v>13</v>
      </c>
      <c r="M8" s="22" t="s">
        <v>13</v>
      </c>
    </row>
    <row r="9" spans="1:13" x14ac:dyDescent="0.2">
      <c r="A9" s="11" t="s">
        <v>18</v>
      </c>
      <c r="B9" s="161"/>
      <c r="C9" s="22" t="s">
        <v>13</v>
      </c>
      <c r="D9" s="22" t="s">
        <v>13</v>
      </c>
      <c r="E9" s="99"/>
      <c r="F9" s="99"/>
      <c r="G9" s="22" t="s">
        <v>13</v>
      </c>
      <c r="H9" s="22" t="s">
        <v>13</v>
      </c>
      <c r="I9" s="22" t="s">
        <v>13</v>
      </c>
      <c r="J9" s="99"/>
      <c r="K9" s="99"/>
      <c r="L9" s="22" t="s">
        <v>13</v>
      </c>
      <c r="M9" s="22" t="s">
        <v>13</v>
      </c>
    </row>
    <row r="10" spans="1:13" x14ac:dyDescent="0.2">
      <c r="A10" s="11" t="s">
        <v>23</v>
      </c>
      <c r="B10" s="161"/>
      <c r="C10" s="22" t="s">
        <v>24</v>
      </c>
      <c r="D10" s="22" t="s">
        <v>24</v>
      </c>
      <c r="E10" s="99"/>
      <c r="F10" s="99"/>
      <c r="G10" s="22" t="s">
        <v>24</v>
      </c>
      <c r="H10" s="22"/>
      <c r="I10" s="22"/>
      <c r="J10" s="99"/>
      <c r="K10" s="99"/>
      <c r="L10" s="22"/>
      <c r="M10" s="23"/>
    </row>
    <row r="11" spans="1:13" ht="60" x14ac:dyDescent="0.2">
      <c r="A11" s="11" t="s">
        <v>25</v>
      </c>
      <c r="B11" s="161"/>
      <c r="C11" s="22" t="s">
        <v>97</v>
      </c>
      <c r="D11" s="22" t="s">
        <v>98</v>
      </c>
      <c r="E11" s="99"/>
      <c r="F11" s="99"/>
      <c r="G11" s="22" t="s">
        <v>99</v>
      </c>
      <c r="H11" s="22" t="s">
        <v>100</v>
      </c>
      <c r="I11" s="22" t="s">
        <v>13</v>
      </c>
      <c r="J11" s="99"/>
      <c r="K11" s="99"/>
      <c r="L11" s="22" t="s">
        <v>101</v>
      </c>
      <c r="M11" s="23" t="s">
        <v>100</v>
      </c>
    </row>
    <row r="12" spans="1:13" ht="30" x14ac:dyDescent="0.2">
      <c r="A12" s="11" t="s">
        <v>26</v>
      </c>
      <c r="B12" s="161"/>
      <c r="C12" s="22" t="s">
        <v>13</v>
      </c>
      <c r="D12" s="22" t="s">
        <v>13</v>
      </c>
      <c r="E12" s="99"/>
      <c r="F12" s="99"/>
      <c r="G12" s="22" t="s">
        <v>13</v>
      </c>
      <c r="H12" s="22" t="s">
        <v>13</v>
      </c>
      <c r="I12" s="22" t="s">
        <v>13</v>
      </c>
      <c r="J12" s="99"/>
      <c r="K12" s="99"/>
      <c r="L12" s="22" t="s">
        <v>13</v>
      </c>
      <c r="M12" s="22" t="s">
        <v>13</v>
      </c>
    </row>
    <row r="13" spans="1:13" x14ac:dyDescent="0.2">
      <c r="A13" s="11" t="s">
        <v>27</v>
      </c>
      <c r="B13" s="161"/>
      <c r="C13" s="22" t="s">
        <v>13</v>
      </c>
      <c r="D13" s="22" t="s">
        <v>13</v>
      </c>
      <c r="E13" s="99"/>
      <c r="F13" s="99"/>
      <c r="G13" s="22" t="s">
        <v>13</v>
      </c>
      <c r="H13" s="22" t="s">
        <v>13</v>
      </c>
      <c r="I13" s="22" t="s">
        <v>13</v>
      </c>
      <c r="J13" s="99"/>
      <c r="K13" s="99"/>
      <c r="L13" s="22" t="s">
        <v>13</v>
      </c>
      <c r="M13" s="22" t="s">
        <v>13</v>
      </c>
    </row>
    <row r="14" spans="1:13" x14ac:dyDescent="0.2">
      <c r="A14" s="11" t="s">
        <v>30</v>
      </c>
      <c r="B14" s="161"/>
      <c r="C14" s="22" t="s">
        <v>13</v>
      </c>
      <c r="D14" s="22" t="s">
        <v>13</v>
      </c>
      <c r="E14" s="99"/>
      <c r="F14" s="99"/>
      <c r="G14" s="22" t="s">
        <v>13</v>
      </c>
      <c r="H14" s="22" t="s">
        <v>13</v>
      </c>
      <c r="I14" s="22" t="s">
        <v>13</v>
      </c>
      <c r="J14" s="99"/>
      <c r="K14" s="99"/>
      <c r="L14" s="22" t="s">
        <v>13</v>
      </c>
      <c r="M14" s="22" t="s">
        <v>13</v>
      </c>
    </row>
    <row r="15" spans="1:13" ht="90" x14ac:dyDescent="0.2">
      <c r="A15" s="11" t="s">
        <v>32</v>
      </c>
      <c r="B15" s="161"/>
      <c r="C15" s="22" t="s">
        <v>102</v>
      </c>
      <c r="D15" s="22" t="s">
        <v>103</v>
      </c>
      <c r="E15" s="99"/>
      <c r="F15" s="99"/>
      <c r="G15" s="22" t="s">
        <v>104</v>
      </c>
      <c r="H15" s="22" t="s">
        <v>105</v>
      </c>
      <c r="I15" s="22" t="s">
        <v>106</v>
      </c>
      <c r="J15" s="99"/>
      <c r="K15" s="99"/>
      <c r="L15" s="22" t="s">
        <v>107</v>
      </c>
      <c r="M15" s="22" t="s">
        <v>108</v>
      </c>
    </row>
    <row r="16" spans="1:13" x14ac:dyDescent="0.2">
      <c r="A16" s="11" t="s">
        <v>36</v>
      </c>
      <c r="B16" s="161"/>
      <c r="C16" s="22" t="s">
        <v>13</v>
      </c>
      <c r="D16" s="22" t="s">
        <v>13</v>
      </c>
      <c r="E16" s="99"/>
      <c r="F16" s="99"/>
      <c r="G16" s="22" t="s">
        <v>13</v>
      </c>
      <c r="H16" s="22" t="s">
        <v>13</v>
      </c>
      <c r="I16" s="22" t="s">
        <v>13</v>
      </c>
      <c r="J16" s="99"/>
      <c r="K16" s="99"/>
      <c r="L16" s="22" t="s">
        <v>13</v>
      </c>
      <c r="M16" s="22" t="s">
        <v>13</v>
      </c>
    </row>
    <row r="17" spans="1:13" x14ac:dyDescent="0.2">
      <c r="A17" s="39"/>
      <c r="B17" s="161"/>
      <c r="C17" s="22"/>
      <c r="D17" s="22"/>
      <c r="E17" s="99"/>
      <c r="F17" s="99"/>
      <c r="G17" s="22"/>
      <c r="H17" s="22"/>
      <c r="I17" s="22"/>
      <c r="J17" s="99"/>
      <c r="K17" s="99"/>
      <c r="L17" s="22"/>
      <c r="M17" s="23"/>
    </row>
    <row r="18" spans="1:13" s="5" customFormat="1" ht="15.75" x14ac:dyDescent="0.2">
      <c r="A18" s="12" t="s">
        <v>37</v>
      </c>
      <c r="B18" s="161"/>
      <c r="C18" s="24"/>
      <c r="D18" s="24"/>
      <c r="E18" s="99"/>
      <c r="F18" s="99"/>
      <c r="G18" s="24"/>
      <c r="H18" s="24"/>
      <c r="I18" s="24"/>
      <c r="J18" s="99"/>
      <c r="K18" s="99"/>
      <c r="L18" s="24"/>
      <c r="M18" s="25"/>
    </row>
    <row r="19" spans="1:13" s="5" customFormat="1" ht="15.75" x14ac:dyDescent="0.2">
      <c r="A19" s="12" t="s">
        <v>38</v>
      </c>
      <c r="B19" s="161"/>
      <c r="C19" s="24"/>
      <c r="D19" s="24"/>
      <c r="E19" s="99"/>
      <c r="F19" s="99"/>
      <c r="G19" s="24"/>
      <c r="H19" s="24"/>
      <c r="I19" s="24"/>
      <c r="J19" s="99"/>
      <c r="K19" s="99"/>
      <c r="L19" s="24"/>
      <c r="M19" s="25"/>
    </row>
    <row r="20" spans="1:13" ht="30" x14ac:dyDescent="0.2">
      <c r="A20" s="11" t="s">
        <v>39</v>
      </c>
      <c r="B20" s="161"/>
      <c r="C20" s="22" t="s">
        <v>46</v>
      </c>
      <c r="D20" s="22" t="s">
        <v>51</v>
      </c>
      <c r="E20" s="99"/>
      <c r="F20" s="99"/>
      <c r="G20" s="22" t="s">
        <v>46</v>
      </c>
      <c r="H20" s="22" t="s">
        <v>109</v>
      </c>
      <c r="I20" s="22" t="s">
        <v>110</v>
      </c>
      <c r="J20" s="99"/>
      <c r="K20" s="99"/>
      <c r="L20" s="22" t="s">
        <v>46</v>
      </c>
      <c r="M20" s="22" t="s">
        <v>109</v>
      </c>
    </row>
    <row r="21" spans="1:13" ht="45" x14ac:dyDescent="0.2">
      <c r="A21" s="11" t="s">
        <v>47</v>
      </c>
      <c r="B21" s="161"/>
      <c r="C21" s="22" t="s">
        <v>48</v>
      </c>
      <c r="D21" s="22" t="s">
        <v>111</v>
      </c>
      <c r="E21" s="99"/>
      <c r="F21" s="99"/>
      <c r="G21" s="22" t="s">
        <v>112</v>
      </c>
      <c r="H21" s="22" t="s">
        <v>48</v>
      </c>
      <c r="I21" s="22" t="s">
        <v>113</v>
      </c>
      <c r="J21" s="99"/>
      <c r="K21" s="99"/>
      <c r="L21" s="22" t="s">
        <v>114</v>
      </c>
      <c r="M21" s="22" t="s">
        <v>115</v>
      </c>
    </row>
    <row r="22" spans="1:13" ht="60" x14ac:dyDescent="0.2">
      <c r="A22" s="11" t="s">
        <v>52</v>
      </c>
      <c r="B22" s="161"/>
      <c r="C22" s="22" t="s">
        <v>116</v>
      </c>
      <c r="D22" s="22" t="s">
        <v>24</v>
      </c>
      <c r="E22" s="99"/>
      <c r="F22" s="99"/>
      <c r="G22" s="22" t="s">
        <v>24</v>
      </c>
      <c r="H22" s="22" t="s">
        <v>24</v>
      </c>
      <c r="I22" s="22" t="s">
        <v>24</v>
      </c>
      <c r="J22" s="99"/>
      <c r="K22" s="99"/>
      <c r="L22" s="22" t="s">
        <v>24</v>
      </c>
      <c r="M22" s="23" t="s">
        <v>24</v>
      </c>
    </row>
    <row r="23" spans="1:13" s="5" customFormat="1" ht="15.75" x14ac:dyDescent="0.2">
      <c r="A23" s="12" t="s">
        <v>53</v>
      </c>
      <c r="B23" s="161"/>
      <c r="C23" s="24"/>
      <c r="D23" s="24"/>
      <c r="E23" s="99"/>
      <c r="F23" s="99"/>
      <c r="G23" s="24"/>
      <c r="H23" s="24"/>
      <c r="I23" s="24"/>
      <c r="J23" s="99"/>
      <c r="K23" s="99"/>
      <c r="L23" s="24"/>
      <c r="M23" s="25"/>
    </row>
    <row r="24" spans="1:13" x14ac:dyDescent="0.2">
      <c r="A24" s="11" t="s">
        <v>54</v>
      </c>
      <c r="B24" s="161"/>
      <c r="C24" s="3" t="s">
        <v>24</v>
      </c>
      <c r="D24" s="22" t="s">
        <v>24</v>
      </c>
      <c r="E24" s="99"/>
      <c r="F24" s="99"/>
      <c r="G24" s="22" t="s">
        <v>24</v>
      </c>
      <c r="H24" s="22" t="s">
        <v>24</v>
      </c>
      <c r="I24" s="22" t="s">
        <v>24</v>
      </c>
      <c r="J24" s="99"/>
      <c r="K24" s="99"/>
      <c r="L24" s="22" t="s">
        <v>24</v>
      </c>
      <c r="M24" s="23"/>
    </row>
    <row r="25" spans="1:13" x14ac:dyDescent="0.2">
      <c r="A25" s="11" t="s">
        <v>55</v>
      </c>
      <c r="B25" s="161"/>
      <c r="C25" s="22" t="s">
        <v>56</v>
      </c>
      <c r="D25" s="22" t="s">
        <v>56</v>
      </c>
      <c r="E25" s="99"/>
      <c r="F25" s="99"/>
      <c r="G25" s="22" t="s">
        <v>56</v>
      </c>
      <c r="H25" s="22" t="s">
        <v>56</v>
      </c>
      <c r="I25" s="22" t="s">
        <v>56</v>
      </c>
      <c r="J25" s="99"/>
      <c r="K25" s="99"/>
      <c r="L25" s="22" t="s">
        <v>56</v>
      </c>
      <c r="M25" s="22" t="s">
        <v>56</v>
      </c>
    </row>
    <row r="26" spans="1:13" x14ac:dyDescent="0.2">
      <c r="A26" s="11" t="s">
        <v>59</v>
      </c>
      <c r="B26" s="161"/>
      <c r="C26" s="22" t="s">
        <v>56</v>
      </c>
      <c r="D26" s="22" t="s">
        <v>56</v>
      </c>
      <c r="E26" s="99"/>
      <c r="F26" s="99"/>
      <c r="G26" s="22" t="s">
        <v>56</v>
      </c>
      <c r="H26" s="22" t="s">
        <v>56</v>
      </c>
      <c r="I26" s="22" t="s">
        <v>56</v>
      </c>
      <c r="J26" s="99"/>
      <c r="K26" s="99"/>
      <c r="L26" s="22" t="s">
        <v>56</v>
      </c>
      <c r="M26" s="22" t="s">
        <v>56</v>
      </c>
    </row>
    <row r="27" spans="1:13" s="5" customFormat="1" ht="15.75" x14ac:dyDescent="0.2">
      <c r="A27" s="12" t="s">
        <v>60</v>
      </c>
      <c r="B27" s="161"/>
      <c r="C27" s="24"/>
      <c r="D27" s="24"/>
      <c r="E27" s="99"/>
      <c r="F27" s="99"/>
      <c r="G27" s="24"/>
      <c r="H27" s="24"/>
      <c r="I27" s="24"/>
      <c r="J27" s="99"/>
      <c r="K27" s="99"/>
      <c r="L27" s="24"/>
      <c r="M27" s="25"/>
    </row>
    <row r="28" spans="1:13" x14ac:dyDescent="0.2">
      <c r="A28" s="11" t="s">
        <v>61</v>
      </c>
      <c r="B28" s="161"/>
      <c r="C28" s="22" t="s">
        <v>13</v>
      </c>
      <c r="D28" s="22" t="s">
        <v>13</v>
      </c>
      <c r="E28" s="99"/>
      <c r="F28" s="99"/>
      <c r="G28" s="22" t="s">
        <v>13</v>
      </c>
      <c r="H28" s="22" t="s">
        <v>13</v>
      </c>
      <c r="I28" s="22" t="s">
        <v>13</v>
      </c>
      <c r="J28" s="99"/>
      <c r="K28" s="99"/>
      <c r="L28" s="22" t="s">
        <v>13</v>
      </c>
      <c r="M28" s="22" t="s">
        <v>13</v>
      </c>
    </row>
    <row r="29" spans="1:13" x14ac:dyDescent="0.2">
      <c r="A29" s="11" t="s">
        <v>64</v>
      </c>
      <c r="B29" s="161"/>
      <c r="C29" s="22" t="s">
        <v>24</v>
      </c>
      <c r="D29" s="22" t="s">
        <v>24</v>
      </c>
      <c r="E29" s="99"/>
      <c r="F29" s="99"/>
      <c r="G29" s="22" t="s">
        <v>24</v>
      </c>
      <c r="H29" s="22" t="s">
        <v>24</v>
      </c>
      <c r="I29" s="22" t="s">
        <v>24</v>
      </c>
      <c r="J29" s="99"/>
      <c r="K29" s="99"/>
      <c r="L29" s="22" t="s">
        <v>24</v>
      </c>
      <c r="M29" s="23" t="s">
        <v>24</v>
      </c>
    </row>
    <row r="30" spans="1:13" x14ac:dyDescent="0.2">
      <c r="A30" s="11" t="s">
        <v>65</v>
      </c>
      <c r="B30" s="161"/>
      <c r="C30" s="22" t="s">
        <v>24</v>
      </c>
      <c r="D30" s="22" t="s">
        <v>24</v>
      </c>
      <c r="E30" s="99"/>
      <c r="F30" s="99"/>
      <c r="G30" s="22" t="s">
        <v>24</v>
      </c>
      <c r="H30" s="22" t="s">
        <v>24</v>
      </c>
      <c r="I30" s="22" t="s">
        <v>24</v>
      </c>
      <c r="J30" s="99"/>
      <c r="K30" s="99"/>
      <c r="L30" s="22" t="s">
        <v>24</v>
      </c>
      <c r="M30" s="23" t="s">
        <v>24</v>
      </c>
    </row>
    <row r="31" spans="1:13" x14ac:dyDescent="0.2">
      <c r="A31" s="11" t="s">
        <v>66</v>
      </c>
      <c r="B31" s="161"/>
      <c r="C31" s="22" t="s">
        <v>24</v>
      </c>
      <c r="D31" s="22" t="s">
        <v>24</v>
      </c>
      <c r="E31" s="99"/>
      <c r="F31" s="99"/>
      <c r="G31" s="22" t="s">
        <v>24</v>
      </c>
      <c r="H31" s="22" t="s">
        <v>24</v>
      </c>
      <c r="I31" s="22" t="s">
        <v>24</v>
      </c>
      <c r="J31" s="99"/>
      <c r="K31" s="99"/>
      <c r="L31" s="22" t="s">
        <v>24</v>
      </c>
      <c r="M31" s="23" t="s">
        <v>24</v>
      </c>
    </row>
    <row r="32" spans="1:13" s="5" customFormat="1" ht="15.75" x14ac:dyDescent="0.2">
      <c r="A32" s="12" t="s">
        <v>67</v>
      </c>
      <c r="B32" s="161"/>
      <c r="C32" s="24"/>
      <c r="D32" s="24"/>
      <c r="E32" s="99"/>
      <c r="F32" s="99"/>
      <c r="G32" s="24"/>
      <c r="H32" s="24"/>
      <c r="I32" s="24"/>
      <c r="J32" s="99"/>
      <c r="K32" s="99"/>
      <c r="L32" s="24"/>
      <c r="M32" s="25"/>
    </row>
    <row r="33" spans="1:13" ht="30" x14ac:dyDescent="0.2">
      <c r="A33" s="11" t="s">
        <v>68</v>
      </c>
      <c r="B33" s="161"/>
      <c r="C33" s="22" t="s">
        <v>70</v>
      </c>
      <c r="D33" s="22" t="s">
        <v>117</v>
      </c>
      <c r="E33" s="99"/>
      <c r="F33" s="99"/>
      <c r="G33" s="22" t="s">
        <v>118</v>
      </c>
      <c r="H33" s="22" t="s">
        <v>13</v>
      </c>
      <c r="I33" s="22" t="s">
        <v>70</v>
      </c>
      <c r="J33" s="99"/>
      <c r="K33" s="99"/>
      <c r="L33" s="22" t="s">
        <v>70</v>
      </c>
      <c r="M33" s="22" t="s">
        <v>70</v>
      </c>
    </row>
    <row r="34" spans="1:13" ht="15.75" thickBot="1" x14ac:dyDescent="0.25">
      <c r="A34" s="40"/>
      <c r="B34" s="161"/>
      <c r="C34" s="26"/>
      <c r="D34" s="26"/>
      <c r="E34" s="99"/>
      <c r="F34" s="99"/>
      <c r="G34" s="26"/>
      <c r="H34" s="26"/>
      <c r="I34" s="26"/>
      <c r="J34" s="99"/>
      <c r="K34" s="99"/>
      <c r="L34" s="26"/>
      <c r="M34" s="27"/>
    </row>
    <row r="35" spans="1:13" s="5" customFormat="1" ht="31.5" x14ac:dyDescent="0.2">
      <c r="A35" s="10" t="s">
        <v>74</v>
      </c>
      <c r="B35" s="161"/>
      <c r="C35" s="20"/>
      <c r="D35" s="20"/>
      <c r="E35" s="99"/>
      <c r="F35" s="99"/>
      <c r="G35" s="20"/>
      <c r="H35" s="20"/>
      <c r="I35" s="20"/>
      <c r="J35" s="99"/>
      <c r="K35" s="99"/>
      <c r="L35" s="20"/>
      <c r="M35" s="21"/>
    </row>
    <row r="36" spans="1:13" s="5" customFormat="1" ht="15.75" x14ac:dyDescent="0.2">
      <c r="A36" s="12" t="s">
        <v>75</v>
      </c>
      <c r="B36" s="161"/>
      <c r="C36" s="24">
        <f>AVERAGE(C37:C39)</f>
        <v>1.3333333333333333</v>
      </c>
      <c r="D36" s="24">
        <f>AVERAGE(D37:D39)</f>
        <v>1.3333333333333333</v>
      </c>
      <c r="E36" s="99"/>
      <c r="F36" s="99"/>
      <c r="G36" s="24">
        <f>AVERAGE(G37:G39)</f>
        <v>1.3333333333333333</v>
      </c>
      <c r="H36" s="24">
        <f>AVERAGE(H37:H39)</f>
        <v>1.3333333333333333</v>
      </c>
      <c r="I36" s="24">
        <f>AVERAGE(I37:I39)</f>
        <v>1.3333333333333333</v>
      </c>
      <c r="J36" s="99"/>
      <c r="K36" s="99"/>
      <c r="L36" s="24">
        <f>AVERAGE(L37:L39)</f>
        <v>1.3333333333333333</v>
      </c>
      <c r="M36" s="24">
        <f>AVERAGE(M37:M39)</f>
        <v>1.3333333333333333</v>
      </c>
    </row>
    <row r="37" spans="1:13" x14ac:dyDescent="0.2">
      <c r="A37" s="11" t="s">
        <v>76</v>
      </c>
      <c r="B37" s="161"/>
      <c r="C37" s="22">
        <v>2</v>
      </c>
      <c r="D37" s="22">
        <v>2</v>
      </c>
      <c r="E37" s="99"/>
      <c r="F37" s="99"/>
      <c r="G37" s="22">
        <v>2</v>
      </c>
      <c r="H37" s="22">
        <v>2</v>
      </c>
      <c r="I37" s="22">
        <v>2</v>
      </c>
      <c r="J37" s="99"/>
      <c r="K37" s="99"/>
      <c r="L37" s="22">
        <v>2</v>
      </c>
      <c r="M37" s="22">
        <v>2</v>
      </c>
    </row>
    <row r="38" spans="1:13" x14ac:dyDescent="0.2">
      <c r="A38" s="11" t="s">
        <v>77</v>
      </c>
      <c r="B38" s="161"/>
      <c r="C38" s="22">
        <v>1</v>
      </c>
      <c r="D38" s="22">
        <v>1</v>
      </c>
      <c r="E38" s="99"/>
      <c r="F38" s="99"/>
      <c r="G38" s="22">
        <v>1</v>
      </c>
      <c r="H38" s="22">
        <v>1</v>
      </c>
      <c r="I38" s="22">
        <v>1</v>
      </c>
      <c r="J38" s="99"/>
      <c r="K38" s="99"/>
      <c r="L38" s="22">
        <v>1</v>
      </c>
      <c r="M38" s="22">
        <v>1</v>
      </c>
    </row>
    <row r="39" spans="1:13" ht="30" x14ac:dyDescent="0.2">
      <c r="A39" s="11" t="s">
        <v>78</v>
      </c>
      <c r="B39" s="161"/>
      <c r="C39" s="22">
        <v>1</v>
      </c>
      <c r="D39" s="22">
        <v>1</v>
      </c>
      <c r="E39" s="99"/>
      <c r="F39" s="99"/>
      <c r="G39" s="22">
        <v>1</v>
      </c>
      <c r="H39" s="22">
        <v>1</v>
      </c>
      <c r="I39" s="22">
        <v>1</v>
      </c>
      <c r="J39" s="99"/>
      <c r="K39" s="99"/>
      <c r="L39" s="22">
        <v>1</v>
      </c>
      <c r="M39" s="22">
        <v>1</v>
      </c>
    </row>
    <row r="40" spans="1:13" s="5" customFormat="1" ht="15.75" x14ac:dyDescent="0.2">
      <c r="A40" s="12" t="s">
        <v>79</v>
      </c>
      <c r="B40" s="161"/>
      <c r="C40" s="24"/>
      <c r="D40" s="24">
        <f>AVERAGE(D41:D42)</f>
        <v>2</v>
      </c>
      <c r="E40" s="99"/>
      <c r="F40" s="99"/>
      <c r="G40" s="24">
        <f>AVERAGE(G41:G42)</f>
        <v>2</v>
      </c>
      <c r="H40" s="24">
        <f>AVERAGE(H41:H42)</f>
        <v>2</v>
      </c>
      <c r="I40" s="24">
        <f>AVERAGE(I41:I42)</f>
        <v>2</v>
      </c>
      <c r="J40" s="99"/>
      <c r="K40" s="99"/>
      <c r="L40" s="24">
        <f>AVERAGE(L41:L42)</f>
        <v>2</v>
      </c>
      <c r="M40" s="24">
        <f>AVERAGE(M41:M42)</f>
        <v>2</v>
      </c>
    </row>
    <row r="41" spans="1:13" x14ac:dyDescent="0.2">
      <c r="A41" s="11" t="s">
        <v>80</v>
      </c>
      <c r="B41" s="161"/>
      <c r="C41" s="22" t="s">
        <v>24</v>
      </c>
      <c r="D41" s="22" t="s">
        <v>24</v>
      </c>
      <c r="E41" s="99"/>
      <c r="F41" s="99"/>
      <c r="G41" s="22" t="s">
        <v>24</v>
      </c>
      <c r="H41" s="22" t="s">
        <v>24</v>
      </c>
      <c r="I41" s="22" t="s">
        <v>24</v>
      </c>
      <c r="J41" s="99"/>
      <c r="K41" s="99"/>
      <c r="L41" s="22" t="s">
        <v>24</v>
      </c>
      <c r="M41" s="22" t="s">
        <v>24</v>
      </c>
    </row>
    <row r="42" spans="1:13" x14ac:dyDescent="0.2">
      <c r="A42" s="11" t="s">
        <v>81</v>
      </c>
      <c r="B42" s="161"/>
      <c r="C42" s="22" t="s">
        <v>24</v>
      </c>
      <c r="D42" s="22">
        <v>2</v>
      </c>
      <c r="E42" s="99"/>
      <c r="F42" s="99"/>
      <c r="G42" s="22">
        <v>2</v>
      </c>
      <c r="H42" s="22">
        <v>2</v>
      </c>
      <c r="I42" s="22">
        <v>2</v>
      </c>
      <c r="J42" s="99"/>
      <c r="K42" s="99"/>
      <c r="L42" s="22">
        <v>2</v>
      </c>
      <c r="M42" s="22">
        <v>2</v>
      </c>
    </row>
    <row r="43" spans="1:13" s="5" customFormat="1" ht="15.75" x14ac:dyDescent="0.2">
      <c r="A43" s="12" t="s">
        <v>82</v>
      </c>
      <c r="B43" s="161"/>
      <c r="C43" s="24">
        <f>AVERAGE(C44:C46)</f>
        <v>1.5</v>
      </c>
      <c r="D43" s="24">
        <f>AVERAGE(D44:D46)</f>
        <v>1.5</v>
      </c>
      <c r="E43" s="99"/>
      <c r="F43" s="99"/>
      <c r="G43" s="24">
        <f>AVERAGE(G44:G46)</f>
        <v>1.5</v>
      </c>
      <c r="H43" s="24">
        <f>AVERAGE(H44:H46)</f>
        <v>1.5</v>
      </c>
      <c r="I43" s="24">
        <f>AVERAGE(I44:I46)</f>
        <v>1.5</v>
      </c>
      <c r="J43" s="99"/>
      <c r="K43" s="99"/>
      <c r="L43" s="24">
        <f>AVERAGE(L44:L46)</f>
        <v>1.5</v>
      </c>
      <c r="M43" s="24">
        <f>AVERAGE(M44:M46)</f>
        <v>1.5</v>
      </c>
    </row>
    <row r="44" spans="1:13" x14ac:dyDescent="0.2">
      <c r="A44" s="11" t="s">
        <v>83</v>
      </c>
      <c r="B44" s="161"/>
      <c r="C44" s="22">
        <v>1</v>
      </c>
      <c r="D44" s="22">
        <v>1</v>
      </c>
      <c r="E44" s="99"/>
      <c r="F44" s="99"/>
      <c r="G44" s="22">
        <v>1</v>
      </c>
      <c r="H44" s="22">
        <v>1</v>
      </c>
      <c r="I44" s="22">
        <v>1</v>
      </c>
      <c r="J44" s="99"/>
      <c r="K44" s="99"/>
      <c r="L44" s="22">
        <v>1</v>
      </c>
      <c r="M44" s="22">
        <v>1</v>
      </c>
    </row>
    <row r="45" spans="1:13" ht="30" x14ac:dyDescent="0.2">
      <c r="A45" s="11" t="s">
        <v>84</v>
      </c>
      <c r="B45" s="161"/>
      <c r="C45" s="22">
        <v>2</v>
      </c>
      <c r="D45" s="22">
        <v>2</v>
      </c>
      <c r="E45" s="99"/>
      <c r="F45" s="99"/>
      <c r="G45" s="22">
        <v>2</v>
      </c>
      <c r="H45" s="22">
        <v>2</v>
      </c>
      <c r="I45" s="22">
        <v>2</v>
      </c>
      <c r="J45" s="99"/>
      <c r="K45" s="99"/>
      <c r="L45" s="22">
        <v>2</v>
      </c>
      <c r="M45" s="22">
        <v>2</v>
      </c>
    </row>
    <row r="46" spans="1:13" ht="30" x14ac:dyDescent="0.2">
      <c r="A46" s="11" t="s">
        <v>85</v>
      </c>
      <c r="B46" s="161"/>
      <c r="C46" s="22" t="s">
        <v>24</v>
      </c>
      <c r="D46" s="22" t="s">
        <v>24</v>
      </c>
      <c r="E46" s="99"/>
      <c r="F46" s="99"/>
      <c r="G46" s="22" t="s">
        <v>24</v>
      </c>
      <c r="H46" s="22" t="s">
        <v>24</v>
      </c>
      <c r="I46" s="22" t="s">
        <v>24</v>
      </c>
      <c r="J46" s="99"/>
      <c r="K46" s="99"/>
      <c r="L46" s="22" t="s">
        <v>24</v>
      </c>
      <c r="M46" s="22" t="s">
        <v>24</v>
      </c>
    </row>
    <row r="47" spans="1:13" s="5" customFormat="1" ht="15.75" x14ac:dyDescent="0.2">
      <c r="A47" s="12" t="s">
        <v>86</v>
      </c>
      <c r="B47" s="161"/>
      <c r="C47" s="24">
        <f>AVERAGE(C48:C51)</f>
        <v>2</v>
      </c>
      <c r="D47" s="24">
        <f>AVERAGE(D48:D51)</f>
        <v>2</v>
      </c>
      <c r="E47" s="99"/>
      <c r="F47" s="99"/>
      <c r="G47" s="24">
        <f>AVERAGE(G48:G51)</f>
        <v>2</v>
      </c>
      <c r="H47" s="24">
        <f>AVERAGE(H48:H51)</f>
        <v>2</v>
      </c>
      <c r="I47" s="24">
        <f>AVERAGE(I48:I51)</f>
        <v>2</v>
      </c>
      <c r="J47" s="99"/>
      <c r="K47" s="99"/>
      <c r="L47" s="24">
        <f>AVERAGE(L48:L51)</f>
        <v>2</v>
      </c>
      <c r="M47" s="24">
        <f>AVERAGE(M48:M51)</f>
        <v>2</v>
      </c>
    </row>
    <row r="48" spans="1:13" x14ac:dyDescent="0.2">
      <c r="A48" s="11" t="s">
        <v>87</v>
      </c>
      <c r="B48" s="161"/>
      <c r="C48" s="22">
        <v>2</v>
      </c>
      <c r="D48" s="22">
        <v>2</v>
      </c>
      <c r="E48" s="99"/>
      <c r="F48" s="99"/>
      <c r="G48" s="22">
        <v>2</v>
      </c>
      <c r="H48" s="22">
        <v>2</v>
      </c>
      <c r="I48" s="22">
        <v>2</v>
      </c>
      <c r="J48" s="99"/>
      <c r="K48" s="99"/>
      <c r="L48" s="22">
        <v>2</v>
      </c>
      <c r="M48" s="22">
        <v>2</v>
      </c>
    </row>
    <row r="49" spans="1:13" x14ac:dyDescent="0.2">
      <c r="A49" s="11" t="s">
        <v>88</v>
      </c>
      <c r="B49" s="161"/>
      <c r="C49" s="22" t="s">
        <v>24</v>
      </c>
      <c r="D49" s="22" t="s">
        <v>24</v>
      </c>
      <c r="E49" s="99"/>
      <c r="F49" s="99"/>
      <c r="G49" s="22" t="s">
        <v>24</v>
      </c>
      <c r="H49" s="22" t="s">
        <v>24</v>
      </c>
      <c r="I49" s="22" t="s">
        <v>24</v>
      </c>
      <c r="J49" s="99"/>
      <c r="K49" s="99"/>
      <c r="L49" s="22" t="s">
        <v>24</v>
      </c>
      <c r="M49" s="22" t="s">
        <v>24</v>
      </c>
    </row>
    <row r="50" spans="1:13" ht="30" x14ac:dyDescent="0.2">
      <c r="A50" s="11" t="s">
        <v>119</v>
      </c>
      <c r="B50" s="161"/>
      <c r="C50" s="22">
        <v>2</v>
      </c>
      <c r="D50" s="22">
        <v>2</v>
      </c>
      <c r="E50" s="99"/>
      <c r="F50" s="99"/>
      <c r="G50" s="22">
        <v>2</v>
      </c>
      <c r="H50" s="22">
        <v>2</v>
      </c>
      <c r="I50" s="22">
        <v>2</v>
      </c>
      <c r="J50" s="99"/>
      <c r="K50" s="99"/>
      <c r="L50" s="22">
        <v>2</v>
      </c>
      <c r="M50" s="22">
        <v>2</v>
      </c>
    </row>
    <row r="51" spans="1:13" x14ac:dyDescent="0.2">
      <c r="A51" s="11" t="s">
        <v>90</v>
      </c>
      <c r="B51" s="161"/>
      <c r="C51" s="22" t="s">
        <v>24</v>
      </c>
      <c r="D51" s="22" t="s">
        <v>24</v>
      </c>
      <c r="E51" s="99"/>
      <c r="F51" s="99"/>
      <c r="G51" s="22" t="s">
        <v>24</v>
      </c>
      <c r="H51" s="22" t="s">
        <v>24</v>
      </c>
      <c r="I51" s="22" t="s">
        <v>24</v>
      </c>
      <c r="J51" s="99"/>
      <c r="K51" s="99"/>
      <c r="L51" s="22" t="s">
        <v>24</v>
      </c>
      <c r="M51" s="22" t="s">
        <v>24</v>
      </c>
    </row>
    <row r="52" spans="1:13" s="5" customFormat="1" ht="15.75" x14ac:dyDescent="0.2">
      <c r="A52" s="12" t="s">
        <v>54</v>
      </c>
      <c r="B52" s="161"/>
      <c r="C52" s="24">
        <f>AVERAGE(C53:C55)</f>
        <v>1.6666666666666667</v>
      </c>
      <c r="D52" s="24">
        <f>AVERAGE(D53:D55)</f>
        <v>1.6666666666666667</v>
      </c>
      <c r="E52" s="99"/>
      <c r="F52" s="99"/>
      <c r="G52" s="24">
        <f>AVERAGE(G53:G55)</f>
        <v>1.6666666666666667</v>
      </c>
      <c r="H52" s="24">
        <f>AVERAGE(H53:H55)</f>
        <v>1.6666666666666667</v>
      </c>
      <c r="I52" s="24">
        <f>AVERAGE(I53:I55)</f>
        <v>1.6666666666666667</v>
      </c>
      <c r="J52" s="99"/>
      <c r="K52" s="99"/>
      <c r="L52" s="24">
        <f>AVERAGE(L53:L55)</f>
        <v>1.6666666666666667</v>
      </c>
      <c r="M52" s="24">
        <f>AVERAGE(M53:M55)</f>
        <v>1.6666666666666667</v>
      </c>
    </row>
    <row r="53" spans="1:13" ht="30" x14ac:dyDescent="0.2">
      <c r="A53" s="11" t="s">
        <v>91</v>
      </c>
      <c r="B53" s="161"/>
      <c r="C53" s="22">
        <v>2</v>
      </c>
      <c r="D53" s="22">
        <v>2</v>
      </c>
      <c r="E53" s="99"/>
      <c r="F53" s="99"/>
      <c r="G53" s="22">
        <v>2</v>
      </c>
      <c r="H53" s="22">
        <v>2</v>
      </c>
      <c r="I53" s="22">
        <v>2</v>
      </c>
      <c r="J53" s="99"/>
      <c r="K53" s="99"/>
      <c r="L53" s="22">
        <v>2</v>
      </c>
      <c r="M53" s="22">
        <v>2</v>
      </c>
    </row>
    <row r="54" spans="1:13" x14ac:dyDescent="0.2">
      <c r="A54" s="11" t="s">
        <v>92</v>
      </c>
      <c r="B54" s="161"/>
      <c r="C54" s="22">
        <v>2</v>
      </c>
      <c r="D54" s="22">
        <v>2</v>
      </c>
      <c r="E54" s="99"/>
      <c r="F54" s="99"/>
      <c r="G54" s="22">
        <v>2</v>
      </c>
      <c r="H54" s="22">
        <v>2</v>
      </c>
      <c r="I54" s="22">
        <v>2</v>
      </c>
      <c r="J54" s="99"/>
      <c r="K54" s="99"/>
      <c r="L54" s="22">
        <v>2</v>
      </c>
      <c r="M54" s="22">
        <v>2</v>
      </c>
    </row>
    <row r="55" spans="1:13" ht="30.75" thickBot="1" x14ac:dyDescent="0.25">
      <c r="A55" s="9" t="s">
        <v>93</v>
      </c>
      <c r="B55" s="164"/>
      <c r="C55" s="28">
        <v>1</v>
      </c>
      <c r="D55" s="28">
        <v>1</v>
      </c>
      <c r="E55" s="159"/>
      <c r="F55" s="159"/>
      <c r="G55" s="28">
        <v>1</v>
      </c>
      <c r="H55" s="28">
        <v>1</v>
      </c>
      <c r="I55" s="28">
        <v>1</v>
      </c>
      <c r="J55" s="159"/>
      <c r="K55" s="159"/>
      <c r="L55" s="28">
        <v>1</v>
      </c>
      <c r="M55" s="28">
        <v>1</v>
      </c>
    </row>
    <row r="70" spans="5:5" x14ac:dyDescent="0.2">
      <c r="E70"/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642A-11E9-46FB-97C4-68F4F5FDB76C}">
  <sheetPr>
    <tabColor rgb="FFFFFF00"/>
  </sheetPr>
  <dimension ref="A1:M77"/>
  <sheetViews>
    <sheetView topLeftCell="A13" zoomScale="70" zoomScaleNormal="70" workbookViewId="0">
      <selection activeCell="C36" sqref="C36"/>
    </sheetView>
  </sheetViews>
  <sheetFormatPr baseColWidth="10" defaultColWidth="11.5546875" defaultRowHeight="15" x14ac:dyDescent="0.2"/>
  <cols>
    <col min="1" max="1" width="22.21875" style="2" customWidth="1"/>
    <col min="2" max="16384" width="11.5546875" style="2"/>
  </cols>
  <sheetData>
    <row r="1" spans="1:13" x14ac:dyDescent="0.2">
      <c r="A1" s="4" t="s">
        <v>0</v>
      </c>
      <c r="B1" s="2" t="s">
        <v>95</v>
      </c>
      <c r="C1" s="2" t="s">
        <v>96</v>
      </c>
    </row>
    <row r="2" spans="1:13" x14ac:dyDescent="0.2">
      <c r="A2" s="4" t="s">
        <v>3</v>
      </c>
      <c r="B2" s="2" t="s">
        <v>4</v>
      </c>
    </row>
    <row r="4" spans="1:13" x14ac:dyDescent="0.2">
      <c r="A4" s="30" t="s">
        <v>5</v>
      </c>
      <c r="B4" s="31">
        <v>1</v>
      </c>
      <c r="C4" s="32">
        <v>2</v>
      </c>
      <c r="D4" s="32">
        <v>3</v>
      </c>
      <c r="E4" s="32">
        <v>4</v>
      </c>
      <c r="F4" s="32">
        <v>5</v>
      </c>
      <c r="G4" s="32">
        <v>6</v>
      </c>
      <c r="H4" s="32">
        <v>7</v>
      </c>
      <c r="I4" s="32">
        <v>8</v>
      </c>
      <c r="J4" s="32">
        <v>9</v>
      </c>
      <c r="K4" s="32">
        <v>10</v>
      </c>
      <c r="L4" s="32">
        <v>11</v>
      </c>
      <c r="M4" s="33">
        <v>12</v>
      </c>
    </row>
    <row r="5" spans="1:13" x14ac:dyDescent="0.2">
      <c r="A5" s="34" t="s">
        <v>6</v>
      </c>
      <c r="B5" s="35">
        <v>44449</v>
      </c>
      <c r="C5" s="36">
        <v>44456</v>
      </c>
      <c r="D5" s="36">
        <v>44463</v>
      </c>
      <c r="E5" s="36">
        <v>44470</v>
      </c>
      <c r="F5" s="36">
        <v>44477</v>
      </c>
      <c r="G5" s="36">
        <v>44484</v>
      </c>
      <c r="H5" s="36">
        <v>44491</v>
      </c>
      <c r="I5" s="36">
        <v>44498</v>
      </c>
      <c r="J5" s="36">
        <v>44505</v>
      </c>
      <c r="K5" s="36">
        <v>44512</v>
      </c>
      <c r="L5" s="36">
        <v>44519</v>
      </c>
      <c r="M5" s="37">
        <v>44526</v>
      </c>
    </row>
    <row r="6" spans="1:13" s="5" customFormat="1" ht="30" customHeight="1" x14ac:dyDescent="0.2">
      <c r="A6" s="38" t="s">
        <v>7</v>
      </c>
      <c r="B6" s="197"/>
      <c r="C6" s="20"/>
      <c r="D6" s="20"/>
      <c r="E6" s="194"/>
      <c r="F6" s="194" t="s">
        <v>11</v>
      </c>
      <c r="G6" s="20"/>
      <c r="H6" s="20"/>
      <c r="I6" s="20"/>
      <c r="J6" s="194" t="s">
        <v>10</v>
      </c>
      <c r="K6" s="194" t="s">
        <v>11</v>
      </c>
      <c r="L6" s="20"/>
      <c r="M6" s="21"/>
    </row>
    <row r="7" spans="1:13" x14ac:dyDescent="0.2">
      <c r="A7" s="11" t="s">
        <v>12</v>
      </c>
      <c r="B7" s="198"/>
      <c r="C7" s="22">
        <v>2</v>
      </c>
      <c r="D7" s="22">
        <v>2</v>
      </c>
      <c r="E7" s="195"/>
      <c r="F7" s="195"/>
      <c r="G7" s="22">
        <v>2</v>
      </c>
      <c r="H7" s="22">
        <v>2</v>
      </c>
      <c r="I7" s="22">
        <v>2</v>
      </c>
      <c r="J7" s="195"/>
      <c r="K7" s="195"/>
      <c r="L7" s="22">
        <v>2</v>
      </c>
      <c r="M7" s="22">
        <v>2</v>
      </c>
    </row>
    <row r="8" spans="1:13" ht="30" x14ac:dyDescent="0.2">
      <c r="A8" s="11" t="s">
        <v>15</v>
      </c>
      <c r="B8" s="198"/>
      <c r="C8" s="22">
        <v>2</v>
      </c>
      <c r="D8" s="22">
        <v>2</v>
      </c>
      <c r="E8" s="195"/>
      <c r="F8" s="195"/>
      <c r="G8" s="22">
        <v>2</v>
      </c>
      <c r="H8" s="22">
        <v>2</v>
      </c>
      <c r="I8" s="22">
        <v>2</v>
      </c>
      <c r="J8" s="195"/>
      <c r="K8" s="195"/>
      <c r="L8" s="22">
        <v>2</v>
      </c>
      <c r="M8" s="22">
        <v>2</v>
      </c>
    </row>
    <row r="9" spans="1:13" x14ac:dyDescent="0.2">
      <c r="A9" s="11" t="s">
        <v>18</v>
      </c>
      <c r="B9" s="198"/>
      <c r="C9" s="22">
        <v>2</v>
      </c>
      <c r="D9" s="22">
        <v>2</v>
      </c>
      <c r="E9" s="195"/>
      <c r="F9" s="195"/>
      <c r="G9" s="22">
        <v>2</v>
      </c>
      <c r="H9" s="22">
        <v>2</v>
      </c>
      <c r="I9" s="22">
        <v>2</v>
      </c>
      <c r="J9" s="195"/>
      <c r="K9" s="195"/>
      <c r="L9" s="22">
        <v>2</v>
      </c>
      <c r="M9" s="22">
        <v>2</v>
      </c>
    </row>
    <row r="10" spans="1:13" x14ac:dyDescent="0.2">
      <c r="A10" s="11" t="s">
        <v>23</v>
      </c>
      <c r="B10" s="198"/>
      <c r="C10" s="22" t="s">
        <v>24</v>
      </c>
      <c r="D10" s="22" t="s">
        <v>24</v>
      </c>
      <c r="E10" s="195"/>
      <c r="F10" s="195"/>
      <c r="G10" s="22" t="s">
        <v>24</v>
      </c>
      <c r="H10" s="22"/>
      <c r="I10" s="22"/>
      <c r="J10" s="195"/>
      <c r="K10" s="195"/>
      <c r="L10" s="22"/>
      <c r="M10" s="23"/>
    </row>
    <row r="11" spans="1:13" x14ac:dyDescent="0.2">
      <c r="A11" s="11" t="s">
        <v>25</v>
      </c>
      <c r="B11" s="198"/>
      <c r="C11" s="22">
        <v>3</v>
      </c>
      <c r="D11" s="22">
        <v>3</v>
      </c>
      <c r="E11" s="195"/>
      <c r="F11" s="195"/>
      <c r="G11" s="22">
        <v>3</v>
      </c>
      <c r="H11" s="22" t="s">
        <v>100</v>
      </c>
      <c r="I11" s="22">
        <v>2</v>
      </c>
      <c r="J11" s="195"/>
      <c r="K11" s="195"/>
      <c r="L11" s="22">
        <v>3</v>
      </c>
      <c r="M11" s="23" t="s">
        <v>100</v>
      </c>
    </row>
    <row r="12" spans="1:13" ht="30" x14ac:dyDescent="0.2">
      <c r="A12" s="11" t="s">
        <v>26</v>
      </c>
      <c r="B12" s="198"/>
      <c r="C12" s="22">
        <v>2</v>
      </c>
      <c r="D12" s="22">
        <v>2</v>
      </c>
      <c r="E12" s="195"/>
      <c r="F12" s="195"/>
      <c r="G12" s="22">
        <v>2</v>
      </c>
      <c r="H12" s="22">
        <v>2</v>
      </c>
      <c r="I12" s="22">
        <v>2</v>
      </c>
      <c r="J12" s="195"/>
      <c r="K12" s="195"/>
      <c r="L12" s="22">
        <v>2</v>
      </c>
      <c r="M12" s="22">
        <v>2</v>
      </c>
    </row>
    <row r="13" spans="1:13" x14ac:dyDescent="0.2">
      <c r="A13" s="11" t="s">
        <v>27</v>
      </c>
      <c r="B13" s="198"/>
      <c r="C13" s="22">
        <v>2</v>
      </c>
      <c r="D13" s="22">
        <v>2</v>
      </c>
      <c r="E13" s="195"/>
      <c r="F13" s="195"/>
      <c r="G13" s="22">
        <v>2</v>
      </c>
      <c r="H13" s="22">
        <v>2</v>
      </c>
      <c r="I13" s="22">
        <v>2</v>
      </c>
      <c r="J13" s="195"/>
      <c r="K13" s="195"/>
      <c r="L13" s="22">
        <v>2</v>
      </c>
      <c r="M13" s="22">
        <v>2</v>
      </c>
    </row>
    <row r="14" spans="1:13" x14ac:dyDescent="0.2">
      <c r="A14" s="11" t="s">
        <v>30</v>
      </c>
      <c r="B14" s="198"/>
      <c r="C14" s="22">
        <v>2</v>
      </c>
      <c r="D14" s="22">
        <v>2</v>
      </c>
      <c r="E14" s="195"/>
      <c r="F14" s="195"/>
      <c r="G14" s="22">
        <v>2</v>
      </c>
      <c r="H14" s="22">
        <v>2</v>
      </c>
      <c r="I14" s="22">
        <v>2</v>
      </c>
      <c r="J14" s="195"/>
      <c r="K14" s="195"/>
      <c r="L14" s="22">
        <v>2</v>
      </c>
      <c r="M14" s="22">
        <v>2</v>
      </c>
    </row>
    <row r="15" spans="1:13" x14ac:dyDescent="0.2">
      <c r="A15" s="11" t="s">
        <v>32</v>
      </c>
      <c r="B15" s="198"/>
      <c r="C15" s="22">
        <v>0</v>
      </c>
      <c r="D15" s="22">
        <v>1</v>
      </c>
      <c r="E15" s="195"/>
      <c r="F15" s="195"/>
      <c r="G15" s="22">
        <v>1</v>
      </c>
      <c r="H15" s="22">
        <v>1</v>
      </c>
      <c r="I15" s="22">
        <v>1</v>
      </c>
      <c r="J15" s="195"/>
      <c r="K15" s="195"/>
      <c r="L15" s="22">
        <v>1</v>
      </c>
      <c r="M15" s="22">
        <v>1</v>
      </c>
    </row>
    <row r="16" spans="1:13" x14ac:dyDescent="0.2">
      <c r="A16" s="11" t="s">
        <v>36</v>
      </c>
      <c r="B16" s="198"/>
      <c r="C16" s="22">
        <v>2</v>
      </c>
      <c r="D16" s="22">
        <v>2</v>
      </c>
      <c r="E16" s="195"/>
      <c r="F16" s="195"/>
      <c r="G16" s="22">
        <v>2</v>
      </c>
      <c r="H16" s="22">
        <v>2</v>
      </c>
      <c r="I16" s="22">
        <v>2</v>
      </c>
      <c r="J16" s="195"/>
      <c r="K16" s="195"/>
      <c r="L16" s="22">
        <v>2</v>
      </c>
      <c r="M16" s="22">
        <v>2</v>
      </c>
    </row>
    <row r="17" spans="1:13" s="126" customFormat="1" x14ac:dyDescent="0.2">
      <c r="A17" s="154" t="s">
        <v>94</v>
      </c>
      <c r="B17" s="198"/>
      <c r="C17" s="150">
        <f>AVERAGE(C7:C16)</f>
        <v>1.8888888888888888</v>
      </c>
      <c r="D17" s="150">
        <f>AVERAGE(D7:D16)</f>
        <v>2</v>
      </c>
      <c r="E17" s="195"/>
      <c r="F17" s="195"/>
      <c r="G17" s="150">
        <f>AVERAGE(G7:G16)</f>
        <v>2</v>
      </c>
      <c r="H17" s="150">
        <f>AVERAGE(H7:H16)</f>
        <v>1.875</v>
      </c>
      <c r="I17" s="150">
        <f>AVERAGE(I7:I16)</f>
        <v>1.8888888888888888</v>
      </c>
      <c r="J17" s="195"/>
      <c r="K17" s="195"/>
      <c r="L17" s="150">
        <f>AVERAGE(L7:L16)</f>
        <v>2</v>
      </c>
      <c r="M17" s="150">
        <f>AVERAGE(M7:M16)</f>
        <v>1.875</v>
      </c>
    </row>
    <row r="18" spans="1:13" s="5" customFormat="1" ht="15.75" x14ac:dyDescent="0.2">
      <c r="A18" s="12" t="s">
        <v>37</v>
      </c>
      <c r="B18" s="198"/>
      <c r="C18" s="24"/>
      <c r="D18" s="24"/>
      <c r="E18" s="195"/>
      <c r="F18" s="195"/>
      <c r="G18" s="24"/>
      <c r="H18" s="24"/>
      <c r="I18" s="24"/>
      <c r="J18" s="195"/>
      <c r="K18" s="195"/>
      <c r="L18" s="24"/>
      <c r="M18" s="25"/>
    </row>
    <row r="19" spans="1:13" s="5" customFormat="1" ht="15.75" x14ac:dyDescent="0.2">
      <c r="A19" s="12" t="s">
        <v>38</v>
      </c>
      <c r="B19" s="198"/>
      <c r="C19" s="24"/>
      <c r="D19" s="24"/>
      <c r="E19" s="195"/>
      <c r="F19" s="195"/>
      <c r="G19" s="24"/>
      <c r="H19" s="24"/>
      <c r="I19" s="24"/>
      <c r="J19" s="195"/>
      <c r="K19" s="195"/>
      <c r="L19" s="24"/>
      <c r="M19" s="25"/>
    </row>
    <row r="20" spans="1:13" ht="30" x14ac:dyDescent="0.2">
      <c r="A20" s="11" t="s">
        <v>39</v>
      </c>
      <c r="B20" s="198"/>
      <c r="C20" s="22">
        <v>1</v>
      </c>
      <c r="D20" s="22">
        <v>1</v>
      </c>
      <c r="E20" s="195"/>
      <c r="F20" s="195"/>
      <c r="G20" s="22">
        <v>1</v>
      </c>
      <c r="H20" s="22">
        <v>1</v>
      </c>
      <c r="I20" s="22">
        <v>1</v>
      </c>
      <c r="J20" s="195"/>
      <c r="K20" s="195"/>
      <c r="L20" s="22">
        <v>1</v>
      </c>
      <c r="M20" s="22">
        <v>1</v>
      </c>
    </row>
    <row r="21" spans="1:13" x14ac:dyDescent="0.2">
      <c r="A21" s="11" t="s">
        <v>47</v>
      </c>
      <c r="B21" s="198"/>
      <c r="C21" s="22">
        <v>1</v>
      </c>
      <c r="D21" s="22">
        <v>1</v>
      </c>
      <c r="E21" s="195"/>
      <c r="F21" s="195"/>
      <c r="G21" s="22">
        <v>1</v>
      </c>
      <c r="H21" s="22">
        <v>1</v>
      </c>
      <c r="I21" s="22">
        <v>1</v>
      </c>
      <c r="J21" s="195"/>
      <c r="K21" s="195"/>
      <c r="L21" s="22">
        <v>1</v>
      </c>
      <c r="M21" s="22">
        <v>1</v>
      </c>
    </row>
    <row r="22" spans="1:13" ht="30" x14ac:dyDescent="0.2">
      <c r="A22" s="11" t="s">
        <v>52</v>
      </c>
      <c r="B22" s="198"/>
      <c r="C22" s="22">
        <v>3</v>
      </c>
      <c r="D22" s="22" t="s">
        <v>24</v>
      </c>
      <c r="E22" s="195"/>
      <c r="F22" s="195"/>
      <c r="G22" s="22" t="s">
        <v>24</v>
      </c>
      <c r="H22" s="22" t="s">
        <v>24</v>
      </c>
      <c r="I22" s="22" t="s">
        <v>24</v>
      </c>
      <c r="J22" s="195"/>
      <c r="K22" s="195"/>
      <c r="L22" s="22" t="s">
        <v>24</v>
      </c>
      <c r="M22" s="23" t="s">
        <v>24</v>
      </c>
    </row>
    <row r="23" spans="1:13" s="126" customFormat="1" x14ac:dyDescent="0.2">
      <c r="A23" s="155" t="s">
        <v>94</v>
      </c>
      <c r="B23" s="198"/>
      <c r="C23" s="150">
        <f>AVERAGE(C20:C22)</f>
        <v>1.6666666666666667</v>
      </c>
      <c r="D23" s="150">
        <f>AVERAGE(D20:D22)</f>
        <v>1</v>
      </c>
      <c r="E23" s="195"/>
      <c r="F23" s="195"/>
      <c r="G23" s="150">
        <f>AVERAGE(G20:G22)</f>
        <v>1</v>
      </c>
      <c r="H23" s="150">
        <f>AVERAGE(H20:H22)</f>
        <v>1</v>
      </c>
      <c r="I23" s="150">
        <f>AVERAGE(I20:I22)</f>
        <v>1</v>
      </c>
      <c r="J23" s="195"/>
      <c r="K23" s="195"/>
      <c r="L23" s="150">
        <f>AVERAGE(L20:L22)</f>
        <v>1</v>
      </c>
      <c r="M23" s="150">
        <f>AVERAGE(M20:M22)</f>
        <v>1</v>
      </c>
    </row>
    <row r="24" spans="1:13" s="5" customFormat="1" ht="15.75" x14ac:dyDescent="0.2">
      <c r="A24" s="12" t="s">
        <v>53</v>
      </c>
      <c r="B24" s="198"/>
      <c r="C24" s="24"/>
      <c r="D24" s="24"/>
      <c r="E24" s="195"/>
      <c r="F24" s="195"/>
      <c r="G24" s="24"/>
      <c r="H24" s="24"/>
      <c r="I24" s="24"/>
      <c r="J24" s="195"/>
      <c r="K24" s="195"/>
      <c r="L24" s="24"/>
      <c r="M24" s="25"/>
    </row>
    <row r="25" spans="1:13" x14ac:dyDescent="0.2">
      <c r="A25" s="11" t="s">
        <v>54</v>
      </c>
      <c r="B25" s="198"/>
      <c r="C25" s="3" t="s">
        <v>24</v>
      </c>
      <c r="D25" s="22" t="s">
        <v>24</v>
      </c>
      <c r="E25" s="195"/>
      <c r="F25" s="195"/>
      <c r="G25" s="22" t="s">
        <v>24</v>
      </c>
      <c r="H25" s="22" t="s">
        <v>24</v>
      </c>
      <c r="I25" s="22" t="s">
        <v>24</v>
      </c>
      <c r="J25" s="195"/>
      <c r="K25" s="195"/>
      <c r="L25" s="22" t="s">
        <v>24</v>
      </c>
      <c r="M25" s="23"/>
    </row>
    <row r="26" spans="1:13" x14ac:dyDescent="0.2">
      <c r="A26" s="11" t="s">
        <v>55</v>
      </c>
      <c r="B26" s="198"/>
      <c r="C26" s="22">
        <v>2</v>
      </c>
      <c r="D26" s="22">
        <v>2</v>
      </c>
      <c r="E26" s="195"/>
      <c r="F26" s="195"/>
      <c r="G26" s="22">
        <v>2</v>
      </c>
      <c r="H26" s="22">
        <v>2</v>
      </c>
      <c r="I26" s="22">
        <v>2</v>
      </c>
      <c r="J26" s="195"/>
      <c r="K26" s="195"/>
      <c r="L26" s="22">
        <v>2</v>
      </c>
      <c r="M26" s="22">
        <v>2</v>
      </c>
    </row>
    <row r="27" spans="1:13" x14ac:dyDescent="0.2">
      <c r="A27" s="11" t="s">
        <v>59</v>
      </c>
      <c r="B27" s="198"/>
      <c r="C27" s="22">
        <v>2</v>
      </c>
      <c r="D27" s="22">
        <v>2</v>
      </c>
      <c r="E27" s="195"/>
      <c r="F27" s="195"/>
      <c r="G27" s="22">
        <v>2</v>
      </c>
      <c r="H27" s="22">
        <v>2</v>
      </c>
      <c r="I27" s="22">
        <v>2</v>
      </c>
      <c r="J27" s="195"/>
      <c r="K27" s="195"/>
      <c r="L27" s="22">
        <v>2</v>
      </c>
      <c r="M27" s="22">
        <v>2</v>
      </c>
    </row>
    <row r="28" spans="1:13" s="126" customFormat="1" x14ac:dyDescent="0.2">
      <c r="A28" s="155" t="s">
        <v>94</v>
      </c>
      <c r="B28" s="198"/>
      <c r="C28" s="150">
        <f>AVERAGE(C26:C27)</f>
        <v>2</v>
      </c>
      <c r="D28" s="150">
        <f>AVERAGE(D26:D27)</f>
        <v>2</v>
      </c>
      <c r="E28" s="195"/>
      <c r="F28" s="195"/>
      <c r="G28" s="150">
        <f>AVERAGE(G26:G27)</f>
        <v>2</v>
      </c>
      <c r="H28" s="150">
        <f>AVERAGE(H26:H27)</f>
        <v>2</v>
      </c>
      <c r="I28" s="150">
        <f>AVERAGE(I26:I27)</f>
        <v>2</v>
      </c>
      <c r="J28" s="195"/>
      <c r="K28" s="195"/>
      <c r="L28" s="150">
        <f>AVERAGE(L26:L27)</f>
        <v>2</v>
      </c>
      <c r="M28" s="150">
        <f>AVERAGE(M26:M27)</f>
        <v>2</v>
      </c>
    </row>
    <row r="29" spans="1:13" s="5" customFormat="1" ht="15.75" x14ac:dyDescent="0.2">
      <c r="A29" s="12" t="s">
        <v>60</v>
      </c>
      <c r="B29" s="198"/>
      <c r="C29" s="24"/>
      <c r="D29" s="24"/>
      <c r="E29" s="195"/>
      <c r="F29" s="195"/>
      <c r="G29" s="24"/>
      <c r="H29" s="24"/>
      <c r="I29" s="24"/>
      <c r="J29" s="195"/>
      <c r="K29" s="195"/>
      <c r="L29" s="24"/>
      <c r="M29" s="25"/>
    </row>
    <row r="30" spans="1:13" x14ac:dyDescent="0.2">
      <c r="A30" s="11" t="s">
        <v>61</v>
      </c>
      <c r="B30" s="198"/>
      <c r="C30" s="22">
        <v>2</v>
      </c>
      <c r="D30" s="22">
        <v>2</v>
      </c>
      <c r="E30" s="195"/>
      <c r="F30" s="195"/>
      <c r="G30" s="22">
        <v>2</v>
      </c>
      <c r="H30" s="22">
        <v>2</v>
      </c>
      <c r="I30" s="22">
        <v>2</v>
      </c>
      <c r="J30" s="195"/>
      <c r="K30" s="195"/>
      <c r="L30" s="22">
        <v>2</v>
      </c>
      <c r="M30" s="22">
        <v>2</v>
      </c>
    </row>
    <row r="31" spans="1:13" x14ac:dyDescent="0.2">
      <c r="A31" s="11" t="s">
        <v>64</v>
      </c>
      <c r="B31" s="198"/>
      <c r="C31" s="22" t="s">
        <v>24</v>
      </c>
      <c r="D31" s="22" t="s">
        <v>24</v>
      </c>
      <c r="E31" s="195"/>
      <c r="F31" s="195"/>
      <c r="G31" s="22" t="s">
        <v>24</v>
      </c>
      <c r="H31" s="22" t="s">
        <v>24</v>
      </c>
      <c r="I31" s="22" t="s">
        <v>24</v>
      </c>
      <c r="J31" s="195"/>
      <c r="K31" s="195"/>
      <c r="L31" s="22" t="s">
        <v>24</v>
      </c>
      <c r="M31" s="23" t="s">
        <v>24</v>
      </c>
    </row>
    <row r="32" spans="1:13" x14ac:dyDescent="0.2">
      <c r="A32" s="11" t="s">
        <v>65</v>
      </c>
      <c r="B32" s="198"/>
      <c r="C32" s="22" t="s">
        <v>24</v>
      </c>
      <c r="D32" s="22" t="s">
        <v>24</v>
      </c>
      <c r="E32" s="195"/>
      <c r="F32" s="195"/>
      <c r="G32" s="22" t="s">
        <v>24</v>
      </c>
      <c r="H32" s="22" t="s">
        <v>24</v>
      </c>
      <c r="I32" s="22" t="s">
        <v>24</v>
      </c>
      <c r="J32" s="195"/>
      <c r="K32" s="195"/>
      <c r="L32" s="22" t="s">
        <v>24</v>
      </c>
      <c r="M32" s="23" t="s">
        <v>24</v>
      </c>
    </row>
    <row r="33" spans="1:13" x14ac:dyDescent="0.2">
      <c r="A33" s="11" t="s">
        <v>66</v>
      </c>
      <c r="B33" s="198"/>
      <c r="C33" s="22" t="s">
        <v>24</v>
      </c>
      <c r="D33" s="22" t="s">
        <v>24</v>
      </c>
      <c r="E33" s="195"/>
      <c r="F33" s="195"/>
      <c r="G33" s="22" t="s">
        <v>24</v>
      </c>
      <c r="H33" s="22" t="s">
        <v>24</v>
      </c>
      <c r="I33" s="22" t="s">
        <v>24</v>
      </c>
      <c r="J33" s="195"/>
      <c r="K33" s="195"/>
      <c r="L33" s="22" t="s">
        <v>24</v>
      </c>
      <c r="M33" s="23" t="s">
        <v>24</v>
      </c>
    </row>
    <row r="34" spans="1:13" s="126" customFormat="1" x14ac:dyDescent="0.2">
      <c r="A34" s="155" t="s">
        <v>94</v>
      </c>
      <c r="B34" s="198"/>
      <c r="C34" s="150">
        <f>AVERAGE(C30:C33)</f>
        <v>2</v>
      </c>
      <c r="D34" s="150">
        <f>AVERAGE(D30:D33)</f>
        <v>2</v>
      </c>
      <c r="E34" s="195"/>
      <c r="F34" s="195"/>
      <c r="G34" s="150">
        <f>AVERAGE(G30:G33)</f>
        <v>2</v>
      </c>
      <c r="H34" s="150">
        <f>AVERAGE(H30:H33)</f>
        <v>2</v>
      </c>
      <c r="I34" s="150">
        <f>AVERAGE(I30:I33)</f>
        <v>2</v>
      </c>
      <c r="J34" s="195"/>
      <c r="K34" s="195"/>
      <c r="L34" s="150">
        <f>AVERAGE(L30:L33)</f>
        <v>2</v>
      </c>
      <c r="M34" s="150">
        <f>AVERAGE(M30:M33)</f>
        <v>2</v>
      </c>
    </row>
    <row r="35" spans="1:13" s="5" customFormat="1" ht="15.75" x14ac:dyDescent="0.2">
      <c r="A35" s="12" t="s">
        <v>67</v>
      </c>
      <c r="B35" s="198"/>
      <c r="C35" s="24"/>
      <c r="D35" s="24"/>
      <c r="E35" s="195"/>
      <c r="F35" s="195"/>
      <c r="G35" s="24"/>
      <c r="H35" s="24"/>
      <c r="I35" s="24"/>
      <c r="J35" s="195"/>
      <c r="K35" s="195"/>
      <c r="L35" s="24"/>
      <c r="M35" s="25"/>
    </row>
    <row r="36" spans="1:13" x14ac:dyDescent="0.2">
      <c r="A36" s="11" t="s">
        <v>68</v>
      </c>
      <c r="B36" s="198"/>
      <c r="C36" s="22">
        <v>2</v>
      </c>
      <c r="D36" s="22">
        <v>2</v>
      </c>
      <c r="E36" s="195"/>
      <c r="F36" s="195"/>
      <c r="G36" s="22">
        <v>2</v>
      </c>
      <c r="H36" s="22">
        <v>2</v>
      </c>
      <c r="I36" s="22">
        <v>2</v>
      </c>
      <c r="J36" s="195"/>
      <c r="K36" s="195"/>
      <c r="L36" s="22">
        <v>2</v>
      </c>
      <c r="M36" s="22">
        <v>2</v>
      </c>
    </row>
    <row r="37" spans="1:13" s="126" customFormat="1" x14ac:dyDescent="0.2">
      <c r="A37" s="156" t="s">
        <v>94</v>
      </c>
      <c r="B37" s="198"/>
      <c r="C37" s="151">
        <v>2</v>
      </c>
      <c r="D37" s="151">
        <v>2</v>
      </c>
      <c r="E37" s="195"/>
      <c r="F37" s="195"/>
      <c r="G37" s="151">
        <v>2</v>
      </c>
      <c r="H37" s="151">
        <v>2</v>
      </c>
      <c r="I37" s="151">
        <v>2</v>
      </c>
      <c r="J37" s="195"/>
      <c r="K37" s="195"/>
      <c r="L37" s="151">
        <v>2</v>
      </c>
      <c r="M37" s="153">
        <v>2</v>
      </c>
    </row>
    <row r="38" spans="1:13" s="5" customFormat="1" ht="31.5" x14ac:dyDescent="0.2">
      <c r="A38" s="10" t="s">
        <v>74</v>
      </c>
      <c r="B38" s="198"/>
      <c r="C38" s="20"/>
      <c r="D38" s="20"/>
      <c r="E38" s="195"/>
      <c r="F38" s="195"/>
      <c r="G38" s="20"/>
      <c r="H38" s="20"/>
      <c r="I38" s="20"/>
      <c r="J38" s="195"/>
      <c r="K38" s="195"/>
      <c r="L38" s="20"/>
      <c r="M38" s="21"/>
    </row>
    <row r="39" spans="1:13" s="5" customFormat="1" ht="15.75" x14ac:dyDescent="0.2">
      <c r="A39" s="12" t="s">
        <v>75</v>
      </c>
      <c r="B39" s="198"/>
      <c r="C39" s="24"/>
      <c r="D39" s="24"/>
      <c r="E39" s="195"/>
      <c r="F39" s="195"/>
      <c r="G39" s="24"/>
      <c r="H39" s="24"/>
      <c r="I39" s="24"/>
      <c r="J39" s="195"/>
      <c r="K39" s="195"/>
      <c r="L39" s="24"/>
      <c r="M39" s="25"/>
    </row>
    <row r="40" spans="1:13" x14ac:dyDescent="0.2">
      <c r="A40" s="11" t="s">
        <v>76</v>
      </c>
      <c r="B40" s="198"/>
      <c r="C40" s="22">
        <v>2</v>
      </c>
      <c r="D40" s="22">
        <v>2</v>
      </c>
      <c r="E40" s="195"/>
      <c r="F40" s="195"/>
      <c r="G40" s="22">
        <v>2</v>
      </c>
      <c r="H40" s="22">
        <v>2</v>
      </c>
      <c r="I40" s="22">
        <v>2</v>
      </c>
      <c r="J40" s="195"/>
      <c r="K40" s="195"/>
      <c r="L40" s="22">
        <v>2</v>
      </c>
      <c r="M40" s="22">
        <v>2</v>
      </c>
    </row>
    <row r="41" spans="1:13" x14ac:dyDescent="0.2">
      <c r="A41" s="11" t="s">
        <v>77</v>
      </c>
      <c r="B41" s="198"/>
      <c r="C41" s="22">
        <v>1</v>
      </c>
      <c r="D41" s="22">
        <v>1</v>
      </c>
      <c r="E41" s="195"/>
      <c r="F41" s="195"/>
      <c r="G41" s="22">
        <v>1</v>
      </c>
      <c r="H41" s="22">
        <v>1</v>
      </c>
      <c r="I41" s="22">
        <v>1</v>
      </c>
      <c r="J41" s="195"/>
      <c r="K41" s="195"/>
      <c r="L41" s="22">
        <v>1</v>
      </c>
      <c r="M41" s="22">
        <v>1</v>
      </c>
    </row>
    <row r="42" spans="1:13" ht="30" x14ac:dyDescent="0.2">
      <c r="A42" s="11" t="s">
        <v>78</v>
      </c>
      <c r="B42" s="198"/>
      <c r="C42" s="22">
        <v>1</v>
      </c>
      <c r="D42" s="22">
        <v>1</v>
      </c>
      <c r="E42" s="195"/>
      <c r="F42" s="195"/>
      <c r="G42" s="22">
        <v>1</v>
      </c>
      <c r="H42" s="22">
        <v>1</v>
      </c>
      <c r="I42" s="22">
        <v>1</v>
      </c>
      <c r="J42" s="195"/>
      <c r="K42" s="195"/>
      <c r="L42" s="22">
        <v>1</v>
      </c>
      <c r="M42" s="22">
        <v>1</v>
      </c>
    </row>
    <row r="43" spans="1:13" s="126" customFormat="1" x14ac:dyDescent="0.2">
      <c r="A43" s="127" t="s">
        <v>94</v>
      </c>
      <c r="B43" s="198"/>
      <c r="C43" s="125">
        <f>AVERAGE(C40:C42)</f>
        <v>1.3333333333333333</v>
      </c>
      <c r="D43" s="125">
        <f>AVERAGE(D40:D42)</f>
        <v>1.3333333333333333</v>
      </c>
      <c r="E43" s="195"/>
      <c r="F43" s="195"/>
      <c r="G43" s="125">
        <f>AVERAGE(G40:G42)</f>
        <v>1.3333333333333333</v>
      </c>
      <c r="H43" s="125">
        <f>AVERAGE(H40:H42)</f>
        <v>1.3333333333333333</v>
      </c>
      <c r="I43" s="125">
        <f>AVERAGE(I40:I42)</f>
        <v>1.3333333333333333</v>
      </c>
      <c r="J43" s="195"/>
      <c r="K43" s="195"/>
      <c r="L43" s="125">
        <f>AVERAGE(L40:L42)</f>
        <v>1.3333333333333333</v>
      </c>
      <c r="M43" s="125">
        <f>AVERAGE(M40:M42)</f>
        <v>1.3333333333333333</v>
      </c>
    </row>
    <row r="44" spans="1:13" s="5" customFormat="1" ht="15.75" x14ac:dyDescent="0.2">
      <c r="A44" s="12" t="s">
        <v>79</v>
      </c>
      <c r="B44" s="198"/>
      <c r="C44" s="24"/>
      <c r="D44" s="24"/>
      <c r="E44" s="195"/>
      <c r="F44" s="195"/>
      <c r="G44" s="24"/>
      <c r="H44" s="24"/>
      <c r="I44" s="24"/>
      <c r="J44" s="195"/>
      <c r="K44" s="195"/>
      <c r="L44" s="24"/>
      <c r="M44" s="24"/>
    </row>
    <row r="45" spans="1:13" x14ac:dyDescent="0.2">
      <c r="A45" s="11" t="s">
        <v>80</v>
      </c>
      <c r="B45" s="198"/>
      <c r="C45" s="22" t="s">
        <v>24</v>
      </c>
      <c r="D45" s="22" t="s">
        <v>24</v>
      </c>
      <c r="E45" s="195"/>
      <c r="F45" s="195"/>
      <c r="G45" s="22" t="s">
        <v>24</v>
      </c>
      <c r="H45" s="22" t="s">
        <v>24</v>
      </c>
      <c r="I45" s="22" t="s">
        <v>24</v>
      </c>
      <c r="J45" s="195"/>
      <c r="K45" s="195"/>
      <c r="L45" s="22" t="s">
        <v>24</v>
      </c>
      <c r="M45" s="22" t="s">
        <v>24</v>
      </c>
    </row>
    <row r="46" spans="1:13" x14ac:dyDescent="0.2">
      <c r="A46" s="11" t="s">
        <v>81</v>
      </c>
      <c r="B46" s="198"/>
      <c r="C46" s="22" t="s">
        <v>24</v>
      </c>
      <c r="D46" s="22">
        <v>2</v>
      </c>
      <c r="E46" s="195"/>
      <c r="F46" s="195"/>
      <c r="G46" s="22">
        <v>2</v>
      </c>
      <c r="H46" s="22">
        <v>2</v>
      </c>
      <c r="I46" s="22">
        <v>2</v>
      </c>
      <c r="J46" s="195"/>
      <c r="K46" s="195"/>
      <c r="L46" s="22">
        <v>2</v>
      </c>
      <c r="M46" s="22">
        <v>2</v>
      </c>
    </row>
    <row r="47" spans="1:13" s="126" customFormat="1" x14ac:dyDescent="0.2">
      <c r="A47" s="127" t="s">
        <v>94</v>
      </c>
      <c r="B47" s="198"/>
      <c r="C47" s="125"/>
      <c r="D47" s="125">
        <v>2</v>
      </c>
      <c r="E47" s="195"/>
      <c r="F47" s="195"/>
      <c r="G47" s="125">
        <v>2</v>
      </c>
      <c r="H47" s="125">
        <v>2</v>
      </c>
      <c r="I47" s="125">
        <v>2</v>
      </c>
      <c r="J47" s="195"/>
      <c r="K47" s="195"/>
      <c r="L47" s="125">
        <v>2</v>
      </c>
      <c r="M47" s="125">
        <v>2</v>
      </c>
    </row>
    <row r="48" spans="1:13" s="5" customFormat="1" ht="15.75" x14ac:dyDescent="0.2">
      <c r="A48" s="12" t="s">
        <v>82</v>
      </c>
      <c r="B48" s="198"/>
      <c r="C48" s="24"/>
      <c r="D48" s="24"/>
      <c r="E48" s="195"/>
      <c r="F48" s="195"/>
      <c r="G48" s="24"/>
      <c r="H48" s="24"/>
      <c r="I48" s="24"/>
      <c r="J48" s="195"/>
      <c r="K48" s="195"/>
      <c r="L48" s="24"/>
      <c r="M48" s="24"/>
    </row>
    <row r="49" spans="1:13" x14ac:dyDescent="0.2">
      <c r="A49" s="11" t="s">
        <v>83</v>
      </c>
      <c r="B49" s="198"/>
      <c r="C49" s="22">
        <v>1</v>
      </c>
      <c r="D49" s="22">
        <v>1</v>
      </c>
      <c r="E49" s="195"/>
      <c r="F49" s="195"/>
      <c r="G49" s="22">
        <v>1</v>
      </c>
      <c r="H49" s="22">
        <v>1</v>
      </c>
      <c r="I49" s="22">
        <v>1</v>
      </c>
      <c r="J49" s="195"/>
      <c r="K49" s="195"/>
      <c r="L49" s="22">
        <v>1</v>
      </c>
      <c r="M49" s="22">
        <v>1</v>
      </c>
    </row>
    <row r="50" spans="1:13" ht="30" x14ac:dyDescent="0.2">
      <c r="A50" s="11" t="s">
        <v>84</v>
      </c>
      <c r="B50" s="198"/>
      <c r="C50" s="22">
        <v>2</v>
      </c>
      <c r="D50" s="22">
        <v>2</v>
      </c>
      <c r="E50" s="195"/>
      <c r="F50" s="195"/>
      <c r="G50" s="22">
        <v>2</v>
      </c>
      <c r="H50" s="22">
        <v>2</v>
      </c>
      <c r="I50" s="22">
        <v>2</v>
      </c>
      <c r="J50" s="195"/>
      <c r="K50" s="195"/>
      <c r="L50" s="22">
        <v>2</v>
      </c>
      <c r="M50" s="22">
        <v>2</v>
      </c>
    </row>
    <row r="51" spans="1:13" ht="30" x14ac:dyDescent="0.2">
      <c r="A51" s="11" t="s">
        <v>85</v>
      </c>
      <c r="B51" s="198"/>
      <c r="C51" s="22" t="s">
        <v>24</v>
      </c>
      <c r="D51" s="22" t="s">
        <v>24</v>
      </c>
      <c r="E51" s="195"/>
      <c r="F51" s="195"/>
      <c r="G51" s="22" t="s">
        <v>24</v>
      </c>
      <c r="H51" s="22" t="s">
        <v>24</v>
      </c>
      <c r="I51" s="22" t="s">
        <v>24</v>
      </c>
      <c r="J51" s="195"/>
      <c r="K51" s="195"/>
      <c r="L51" s="22" t="s">
        <v>24</v>
      </c>
      <c r="M51" s="22" t="s">
        <v>24</v>
      </c>
    </row>
    <row r="52" spans="1:13" s="126" customFormat="1" x14ac:dyDescent="0.2">
      <c r="A52" s="127" t="s">
        <v>94</v>
      </c>
      <c r="B52" s="198"/>
      <c r="C52" s="125">
        <f>AVERAGE(C49:C51)</f>
        <v>1.5</v>
      </c>
      <c r="D52" s="125">
        <f>AVERAGE(D49:D51)</f>
        <v>1.5</v>
      </c>
      <c r="E52" s="195"/>
      <c r="F52" s="195"/>
      <c r="G52" s="125">
        <f>AVERAGE(G49:G51)</f>
        <v>1.5</v>
      </c>
      <c r="H52" s="125">
        <f>AVERAGE(H49:H51)</f>
        <v>1.5</v>
      </c>
      <c r="I52" s="125">
        <f>AVERAGE(I49:I51)</f>
        <v>1.5</v>
      </c>
      <c r="J52" s="195"/>
      <c r="K52" s="195"/>
      <c r="L52" s="125">
        <f>AVERAGE(L49:L51)</f>
        <v>1.5</v>
      </c>
      <c r="M52" s="125">
        <f>AVERAGE(M49:M51)</f>
        <v>1.5</v>
      </c>
    </row>
    <row r="53" spans="1:13" s="5" customFormat="1" ht="15.75" x14ac:dyDescent="0.2">
      <c r="A53" s="12" t="s">
        <v>86</v>
      </c>
      <c r="B53" s="198"/>
      <c r="C53" s="24"/>
      <c r="D53" s="24"/>
      <c r="E53" s="195"/>
      <c r="F53" s="195"/>
      <c r="G53" s="24"/>
      <c r="H53" s="24"/>
      <c r="I53" s="24"/>
      <c r="J53" s="195"/>
      <c r="K53" s="195"/>
      <c r="L53" s="24"/>
      <c r="M53" s="24"/>
    </row>
    <row r="54" spans="1:13" x14ac:dyDescent="0.2">
      <c r="A54" s="11" t="s">
        <v>87</v>
      </c>
      <c r="B54" s="198"/>
      <c r="C54" s="22">
        <v>2</v>
      </c>
      <c r="D54" s="22">
        <v>2</v>
      </c>
      <c r="E54" s="195"/>
      <c r="F54" s="195"/>
      <c r="G54" s="22">
        <v>2</v>
      </c>
      <c r="H54" s="22">
        <v>2</v>
      </c>
      <c r="I54" s="22">
        <v>2</v>
      </c>
      <c r="J54" s="195"/>
      <c r="K54" s="195"/>
      <c r="L54" s="22">
        <v>2</v>
      </c>
      <c r="M54" s="22">
        <v>2</v>
      </c>
    </row>
    <row r="55" spans="1:13" x14ac:dyDescent="0.2">
      <c r="A55" s="11" t="s">
        <v>88</v>
      </c>
      <c r="B55" s="198"/>
      <c r="C55" s="22" t="s">
        <v>24</v>
      </c>
      <c r="D55" s="22" t="s">
        <v>24</v>
      </c>
      <c r="E55" s="195"/>
      <c r="F55" s="195"/>
      <c r="G55" s="22" t="s">
        <v>24</v>
      </c>
      <c r="H55" s="22" t="s">
        <v>24</v>
      </c>
      <c r="I55" s="22" t="s">
        <v>24</v>
      </c>
      <c r="J55" s="195"/>
      <c r="K55" s="195"/>
      <c r="L55" s="22" t="s">
        <v>24</v>
      </c>
      <c r="M55" s="22" t="s">
        <v>24</v>
      </c>
    </row>
    <row r="56" spans="1:13" ht="30" x14ac:dyDescent="0.2">
      <c r="A56" s="11" t="s">
        <v>119</v>
      </c>
      <c r="B56" s="198"/>
      <c r="C56" s="22">
        <v>2</v>
      </c>
      <c r="D56" s="22">
        <v>2</v>
      </c>
      <c r="E56" s="195"/>
      <c r="F56" s="195"/>
      <c r="G56" s="22">
        <v>2</v>
      </c>
      <c r="H56" s="22">
        <v>2</v>
      </c>
      <c r="I56" s="22">
        <v>2</v>
      </c>
      <c r="J56" s="195"/>
      <c r="K56" s="195"/>
      <c r="L56" s="22">
        <v>2</v>
      </c>
      <c r="M56" s="22">
        <v>2</v>
      </c>
    </row>
    <row r="57" spans="1:13" x14ac:dyDescent="0.2">
      <c r="A57" s="11" t="s">
        <v>90</v>
      </c>
      <c r="B57" s="198"/>
      <c r="C57" s="22" t="s">
        <v>24</v>
      </c>
      <c r="D57" s="22" t="s">
        <v>24</v>
      </c>
      <c r="E57" s="195"/>
      <c r="F57" s="195"/>
      <c r="G57" s="22" t="s">
        <v>24</v>
      </c>
      <c r="H57" s="22" t="s">
        <v>24</v>
      </c>
      <c r="I57" s="22" t="s">
        <v>24</v>
      </c>
      <c r="J57" s="195"/>
      <c r="K57" s="195"/>
      <c r="L57" s="22" t="s">
        <v>24</v>
      </c>
      <c r="M57" s="22" t="s">
        <v>24</v>
      </c>
    </row>
    <row r="58" spans="1:13" s="126" customFormat="1" x14ac:dyDescent="0.2">
      <c r="A58" s="127" t="s">
        <v>94</v>
      </c>
      <c r="B58" s="198"/>
      <c r="C58" s="125">
        <f>AVERAGE(C54:C57)</f>
        <v>2</v>
      </c>
      <c r="D58" s="125">
        <f>AVERAGE(D54:D57)</f>
        <v>2</v>
      </c>
      <c r="E58" s="195"/>
      <c r="F58" s="195"/>
      <c r="G58" s="125">
        <f>AVERAGE(G54:G57)</f>
        <v>2</v>
      </c>
      <c r="H58" s="125">
        <f>AVERAGE(H54:H57)</f>
        <v>2</v>
      </c>
      <c r="I58" s="125">
        <f>AVERAGE(I54:I57)</f>
        <v>2</v>
      </c>
      <c r="J58" s="195"/>
      <c r="K58" s="195"/>
      <c r="L58" s="125">
        <f>AVERAGE(L54:L57)</f>
        <v>2</v>
      </c>
      <c r="M58" s="125">
        <f>AVERAGE(M54:M57)</f>
        <v>2</v>
      </c>
    </row>
    <row r="59" spans="1:13" s="5" customFormat="1" ht="15.75" x14ac:dyDescent="0.2">
      <c r="A59" s="12" t="s">
        <v>54</v>
      </c>
      <c r="B59" s="198"/>
      <c r="C59" s="24"/>
      <c r="D59" s="24"/>
      <c r="E59" s="195"/>
      <c r="F59" s="195"/>
      <c r="G59" s="24"/>
      <c r="H59" s="24"/>
      <c r="I59" s="24"/>
      <c r="J59" s="195"/>
      <c r="K59" s="195"/>
      <c r="L59" s="24"/>
      <c r="M59" s="24"/>
    </row>
    <row r="60" spans="1:13" ht="30" x14ac:dyDescent="0.2">
      <c r="A60" s="11" t="s">
        <v>91</v>
      </c>
      <c r="B60" s="198"/>
      <c r="C60" s="22">
        <v>2</v>
      </c>
      <c r="D60" s="22">
        <v>2</v>
      </c>
      <c r="E60" s="195"/>
      <c r="F60" s="195"/>
      <c r="G60" s="22">
        <v>2</v>
      </c>
      <c r="H60" s="22">
        <v>2</v>
      </c>
      <c r="I60" s="22">
        <v>2</v>
      </c>
      <c r="J60" s="195"/>
      <c r="K60" s="195"/>
      <c r="L60" s="22">
        <v>2</v>
      </c>
      <c r="M60" s="22">
        <v>2</v>
      </c>
    </row>
    <row r="61" spans="1:13" x14ac:dyDescent="0.2">
      <c r="A61" s="11" t="s">
        <v>92</v>
      </c>
      <c r="B61" s="198"/>
      <c r="C61" s="22">
        <v>2</v>
      </c>
      <c r="D61" s="22">
        <v>2</v>
      </c>
      <c r="E61" s="195"/>
      <c r="F61" s="195"/>
      <c r="G61" s="22">
        <v>2</v>
      </c>
      <c r="H61" s="22">
        <v>2</v>
      </c>
      <c r="I61" s="22">
        <v>2</v>
      </c>
      <c r="J61" s="195"/>
      <c r="K61" s="195"/>
      <c r="L61" s="22">
        <v>2</v>
      </c>
      <c r="M61" s="22">
        <v>2</v>
      </c>
    </row>
    <row r="62" spans="1:13" ht="30" x14ac:dyDescent="0.2">
      <c r="A62" s="9" t="s">
        <v>93</v>
      </c>
      <c r="B62" s="199"/>
      <c r="C62" s="28">
        <v>1</v>
      </c>
      <c r="D62" s="28">
        <v>1</v>
      </c>
      <c r="E62" s="196"/>
      <c r="F62" s="196"/>
      <c r="G62" s="28">
        <v>1</v>
      </c>
      <c r="H62" s="28">
        <v>1</v>
      </c>
      <c r="I62" s="28">
        <v>1</v>
      </c>
      <c r="J62" s="196"/>
      <c r="K62" s="196"/>
      <c r="L62" s="28">
        <v>1</v>
      </c>
      <c r="M62" s="28">
        <v>1</v>
      </c>
    </row>
    <row r="63" spans="1:13" s="126" customFormat="1" x14ac:dyDescent="0.2">
      <c r="A63" s="126" t="s">
        <v>94</v>
      </c>
      <c r="C63" s="126">
        <f>AVERAGE(C60:C62)</f>
        <v>1.6666666666666667</v>
      </c>
      <c r="D63" s="126">
        <f>AVERAGE(D60:D62)</f>
        <v>1.6666666666666667</v>
      </c>
      <c r="G63" s="126">
        <f>AVERAGE(G60:G62)</f>
        <v>1.6666666666666667</v>
      </c>
      <c r="H63" s="126">
        <f>AVERAGE(H60:H62)</f>
        <v>1.6666666666666667</v>
      </c>
      <c r="I63" s="126">
        <f>AVERAGE(I60:I62)</f>
        <v>1.6666666666666667</v>
      </c>
      <c r="L63" s="126">
        <f>AVERAGE(L60:L62)</f>
        <v>1.6666666666666667</v>
      </c>
      <c r="M63" s="126">
        <f>AVERAGE(M60:M62)</f>
        <v>1.6666666666666667</v>
      </c>
    </row>
    <row r="77" spans="5:5" x14ac:dyDescent="0.2">
      <c r="E77"/>
    </row>
  </sheetData>
  <mergeCells count="5">
    <mergeCell ref="B6:B62"/>
    <mergeCell ref="E6:E62"/>
    <mergeCell ref="F6:F62"/>
    <mergeCell ref="J6:J62"/>
    <mergeCell ref="K6:K62"/>
  </mergeCells>
  <pageMargins left="0.7" right="0.7" top="0.78740157499999996" bottom="0.78740157499999996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900F-B8B0-4D10-ABDF-B8B766CB4D9A}">
  <sheetPr>
    <tabColor rgb="FFFFFF00"/>
  </sheetPr>
  <dimension ref="A1:M70"/>
  <sheetViews>
    <sheetView topLeftCell="A8" zoomScale="70" zoomScaleNormal="70" workbookViewId="0">
      <selection activeCell="C33" sqref="C33"/>
    </sheetView>
  </sheetViews>
  <sheetFormatPr baseColWidth="10" defaultColWidth="11.5546875" defaultRowHeight="15" x14ac:dyDescent="0.2"/>
  <cols>
    <col min="1" max="1" width="22.21875" style="2" customWidth="1"/>
    <col min="2" max="16384" width="11.5546875" style="2"/>
  </cols>
  <sheetData>
    <row r="1" spans="1:13" x14ac:dyDescent="0.2">
      <c r="A1" s="4" t="s">
        <v>0</v>
      </c>
      <c r="B1" s="2" t="s">
        <v>95</v>
      </c>
      <c r="C1" s="2" t="s">
        <v>96</v>
      </c>
    </row>
    <row r="2" spans="1:13" x14ac:dyDescent="0.2">
      <c r="A2" s="4" t="s">
        <v>3</v>
      </c>
      <c r="B2" s="2" t="s">
        <v>4</v>
      </c>
    </row>
    <row r="4" spans="1:13" x14ac:dyDescent="0.2">
      <c r="A4" s="30" t="s">
        <v>5</v>
      </c>
      <c r="B4" s="31">
        <v>1</v>
      </c>
      <c r="C4" s="32">
        <v>2</v>
      </c>
      <c r="D4" s="32">
        <v>3</v>
      </c>
      <c r="E4" s="32">
        <v>4</v>
      </c>
      <c r="F4" s="32">
        <v>5</v>
      </c>
      <c r="G4" s="32">
        <v>6</v>
      </c>
      <c r="H4" s="32">
        <v>7</v>
      </c>
      <c r="I4" s="32">
        <v>8</v>
      </c>
      <c r="J4" s="32">
        <v>9</v>
      </c>
      <c r="K4" s="32">
        <v>10</v>
      </c>
      <c r="L4" s="32">
        <v>11</v>
      </c>
      <c r="M4" s="33">
        <v>12</v>
      </c>
    </row>
    <row r="5" spans="1:13" x14ac:dyDescent="0.2">
      <c r="A5" s="34" t="s">
        <v>6</v>
      </c>
      <c r="B5" s="35">
        <v>44449</v>
      </c>
      <c r="C5" s="36">
        <v>44456</v>
      </c>
      <c r="D5" s="36">
        <v>44463</v>
      </c>
      <c r="E5" s="36">
        <v>44470</v>
      </c>
      <c r="F5" s="36">
        <v>44477</v>
      </c>
      <c r="G5" s="36">
        <v>44484</v>
      </c>
      <c r="H5" s="36">
        <v>44491</v>
      </c>
      <c r="I5" s="36">
        <v>44498</v>
      </c>
      <c r="J5" s="36">
        <v>44505</v>
      </c>
      <c r="K5" s="36">
        <v>44512</v>
      </c>
      <c r="L5" s="36">
        <v>44519</v>
      </c>
      <c r="M5" s="37">
        <v>44526</v>
      </c>
    </row>
    <row r="6" spans="1:13" s="5" customFormat="1" ht="30" customHeight="1" x14ac:dyDescent="0.2">
      <c r="A6" s="38" t="s">
        <v>7</v>
      </c>
      <c r="B6" s="197"/>
      <c r="C6" s="20"/>
      <c r="D6" s="20"/>
      <c r="E6" s="194"/>
      <c r="F6" s="194" t="s">
        <v>11</v>
      </c>
      <c r="G6" s="20"/>
      <c r="H6" s="20"/>
      <c r="I6" s="20"/>
      <c r="J6" s="194" t="s">
        <v>10</v>
      </c>
      <c r="K6" s="194" t="s">
        <v>11</v>
      </c>
      <c r="L6" s="20"/>
      <c r="M6" s="21"/>
    </row>
    <row r="7" spans="1:13" x14ac:dyDescent="0.2">
      <c r="A7" s="11" t="s">
        <v>12</v>
      </c>
      <c r="B7" s="198"/>
      <c r="C7" s="22">
        <v>2</v>
      </c>
      <c r="D7" s="22">
        <v>2</v>
      </c>
      <c r="E7" s="195"/>
      <c r="F7" s="195"/>
      <c r="G7" s="22">
        <v>2</v>
      </c>
      <c r="H7" s="22">
        <v>2</v>
      </c>
      <c r="I7" s="22">
        <v>2</v>
      </c>
      <c r="J7" s="195"/>
      <c r="K7" s="195"/>
      <c r="L7" s="22">
        <v>2</v>
      </c>
      <c r="M7" s="22">
        <v>2</v>
      </c>
    </row>
    <row r="8" spans="1:13" ht="30" x14ac:dyDescent="0.2">
      <c r="A8" s="11" t="s">
        <v>15</v>
      </c>
      <c r="B8" s="198"/>
      <c r="C8" s="22">
        <v>2</v>
      </c>
      <c r="D8" s="22">
        <v>2</v>
      </c>
      <c r="E8" s="195"/>
      <c r="F8" s="195"/>
      <c r="G8" s="22">
        <v>2</v>
      </c>
      <c r="H8" s="22">
        <v>2</v>
      </c>
      <c r="I8" s="22">
        <v>2</v>
      </c>
      <c r="J8" s="195"/>
      <c r="K8" s="195"/>
      <c r="L8" s="22">
        <v>2</v>
      </c>
      <c r="M8" s="22">
        <v>2</v>
      </c>
    </row>
    <row r="9" spans="1:13" x14ac:dyDescent="0.2">
      <c r="A9" s="11" t="s">
        <v>18</v>
      </c>
      <c r="B9" s="198"/>
      <c r="C9" s="22">
        <v>2</v>
      </c>
      <c r="D9" s="22">
        <v>2</v>
      </c>
      <c r="E9" s="195"/>
      <c r="F9" s="195"/>
      <c r="G9" s="22">
        <v>2</v>
      </c>
      <c r="H9" s="22">
        <v>2</v>
      </c>
      <c r="I9" s="22">
        <v>2</v>
      </c>
      <c r="J9" s="195"/>
      <c r="K9" s="195"/>
      <c r="L9" s="22">
        <v>2</v>
      </c>
      <c r="M9" s="22">
        <v>2</v>
      </c>
    </row>
    <row r="10" spans="1:13" x14ac:dyDescent="0.2">
      <c r="A10" s="11" t="s">
        <v>23</v>
      </c>
      <c r="B10" s="198"/>
      <c r="C10" s="22" t="s">
        <v>24</v>
      </c>
      <c r="D10" s="22" t="s">
        <v>24</v>
      </c>
      <c r="E10" s="195"/>
      <c r="F10" s="195"/>
      <c r="G10" s="22" t="s">
        <v>24</v>
      </c>
      <c r="H10" s="22"/>
      <c r="I10" s="22"/>
      <c r="J10" s="195"/>
      <c r="K10" s="195"/>
      <c r="L10" s="22"/>
      <c r="M10" s="23"/>
    </row>
    <row r="11" spans="1:13" x14ac:dyDescent="0.2">
      <c r="A11" s="11" t="s">
        <v>25</v>
      </c>
      <c r="B11" s="198"/>
      <c r="C11" s="22">
        <v>3</v>
      </c>
      <c r="D11" s="22">
        <v>3</v>
      </c>
      <c r="E11" s="195"/>
      <c r="F11" s="195"/>
      <c r="G11" s="22">
        <v>3</v>
      </c>
      <c r="H11" s="22" t="s">
        <v>24</v>
      </c>
      <c r="I11" s="22">
        <v>2</v>
      </c>
      <c r="J11" s="195"/>
      <c r="K11" s="195"/>
      <c r="L11" s="22">
        <v>3</v>
      </c>
      <c r="M11" s="23" t="s">
        <v>24</v>
      </c>
    </row>
    <row r="12" spans="1:13" ht="30" x14ac:dyDescent="0.2">
      <c r="A12" s="11" t="s">
        <v>26</v>
      </c>
      <c r="B12" s="198"/>
      <c r="C12" s="22">
        <v>2</v>
      </c>
      <c r="D12" s="22">
        <v>2</v>
      </c>
      <c r="E12" s="195"/>
      <c r="F12" s="195"/>
      <c r="G12" s="22">
        <v>2</v>
      </c>
      <c r="H12" s="22">
        <v>2</v>
      </c>
      <c r="I12" s="22">
        <v>2</v>
      </c>
      <c r="J12" s="195"/>
      <c r="K12" s="195"/>
      <c r="L12" s="22">
        <v>2</v>
      </c>
      <c r="M12" s="22">
        <v>2</v>
      </c>
    </row>
    <row r="13" spans="1:13" x14ac:dyDescent="0.2">
      <c r="A13" s="11" t="s">
        <v>27</v>
      </c>
      <c r="B13" s="198"/>
      <c r="C13" s="22">
        <v>2</v>
      </c>
      <c r="D13" s="22">
        <v>2</v>
      </c>
      <c r="E13" s="195"/>
      <c r="F13" s="195"/>
      <c r="G13" s="22">
        <v>2</v>
      </c>
      <c r="H13" s="22">
        <v>2</v>
      </c>
      <c r="I13" s="22">
        <v>2</v>
      </c>
      <c r="J13" s="195"/>
      <c r="K13" s="195"/>
      <c r="L13" s="22">
        <v>2</v>
      </c>
      <c r="M13" s="22">
        <v>2</v>
      </c>
    </row>
    <row r="14" spans="1:13" x14ac:dyDescent="0.2">
      <c r="A14" s="11" t="s">
        <v>30</v>
      </c>
      <c r="B14" s="198"/>
      <c r="C14" s="22">
        <v>2</v>
      </c>
      <c r="D14" s="22">
        <v>2</v>
      </c>
      <c r="E14" s="195"/>
      <c r="F14" s="195"/>
      <c r="G14" s="22">
        <v>2</v>
      </c>
      <c r="H14" s="22">
        <v>2</v>
      </c>
      <c r="I14" s="22">
        <v>2</v>
      </c>
      <c r="J14" s="195"/>
      <c r="K14" s="195"/>
      <c r="L14" s="22">
        <v>2</v>
      </c>
      <c r="M14" s="22">
        <v>2</v>
      </c>
    </row>
    <row r="15" spans="1:13" x14ac:dyDescent="0.2">
      <c r="A15" s="11" t="s">
        <v>32</v>
      </c>
      <c r="B15" s="198"/>
      <c r="C15" s="22">
        <v>1</v>
      </c>
      <c r="D15" s="22">
        <v>2</v>
      </c>
      <c r="E15" s="195"/>
      <c r="F15" s="195"/>
      <c r="G15" s="22">
        <v>2</v>
      </c>
      <c r="H15" s="22">
        <v>2</v>
      </c>
      <c r="I15" s="22">
        <v>2</v>
      </c>
      <c r="J15" s="195"/>
      <c r="K15" s="195"/>
      <c r="L15" s="22">
        <v>2</v>
      </c>
      <c r="M15" s="22">
        <v>2</v>
      </c>
    </row>
    <row r="16" spans="1:13" x14ac:dyDescent="0.2">
      <c r="A16" s="11" t="s">
        <v>36</v>
      </c>
      <c r="B16" s="198"/>
      <c r="C16" s="22">
        <v>2</v>
      </c>
      <c r="D16" s="22">
        <v>2</v>
      </c>
      <c r="E16" s="195"/>
      <c r="F16" s="195"/>
      <c r="G16" s="22">
        <v>2</v>
      </c>
      <c r="H16" s="22">
        <v>2</v>
      </c>
      <c r="I16" s="22">
        <v>2</v>
      </c>
      <c r="J16" s="195"/>
      <c r="K16" s="195"/>
      <c r="L16" s="22">
        <v>2</v>
      </c>
      <c r="M16" s="22">
        <v>2</v>
      </c>
    </row>
    <row r="17" spans="1:13" x14ac:dyDescent="0.2">
      <c r="A17" s="39" t="s">
        <v>94</v>
      </c>
      <c r="B17" s="198"/>
      <c r="C17" s="89">
        <f>AVERAGE(C7:C16)</f>
        <v>2</v>
      </c>
      <c r="D17" s="89">
        <f>AVERAGE(D7:D16)</f>
        <v>2.1111111111111112</v>
      </c>
      <c r="E17" s="195"/>
      <c r="F17" s="195"/>
      <c r="G17" s="89">
        <f>AVERAGE(G7:G16)</f>
        <v>2.1111111111111112</v>
      </c>
      <c r="H17" s="89">
        <f>AVERAGE(H7:H16)</f>
        <v>2</v>
      </c>
      <c r="I17" s="89">
        <f>AVERAGE(I7:I16)</f>
        <v>2</v>
      </c>
      <c r="J17" s="195"/>
      <c r="K17" s="195"/>
      <c r="L17" s="89">
        <f>AVERAGE(L7:L16)</f>
        <v>2.1111111111111112</v>
      </c>
      <c r="M17" s="89">
        <f>AVERAGE(M7:M16)</f>
        <v>2</v>
      </c>
    </row>
    <row r="18" spans="1:13" s="5" customFormat="1" ht="15.75" x14ac:dyDescent="0.2">
      <c r="A18" s="12" t="s">
        <v>37</v>
      </c>
      <c r="B18" s="198"/>
      <c r="C18" s="24"/>
      <c r="D18" s="24"/>
      <c r="E18" s="195"/>
      <c r="F18" s="195"/>
      <c r="G18" s="24"/>
      <c r="H18" s="24"/>
      <c r="I18" s="24"/>
      <c r="J18" s="195"/>
      <c r="K18" s="195"/>
      <c r="L18" s="24"/>
      <c r="M18" s="25"/>
    </row>
    <row r="19" spans="1:13" s="5" customFormat="1" ht="15.75" x14ac:dyDescent="0.2">
      <c r="A19" s="12" t="s">
        <v>38</v>
      </c>
      <c r="B19" s="198"/>
      <c r="C19" s="24">
        <f>AVERAGE(C20:C22)</f>
        <v>1.6666666666666667</v>
      </c>
      <c r="D19" s="24">
        <f>AVERAGE(D20:D22)</f>
        <v>1</v>
      </c>
      <c r="E19" s="195"/>
      <c r="F19" s="195"/>
      <c r="G19" s="24">
        <f>AVERAGE(G20:G22)</f>
        <v>1</v>
      </c>
      <c r="H19" s="24">
        <f>AVERAGE(H20:H22)</f>
        <v>1</v>
      </c>
      <c r="I19" s="24">
        <f>AVERAGE(I20:I22)</f>
        <v>1</v>
      </c>
      <c r="J19" s="195"/>
      <c r="K19" s="195"/>
      <c r="L19" s="24">
        <f>AVERAGE(L20:L22)</f>
        <v>1</v>
      </c>
      <c r="M19" s="24">
        <f>AVERAGE(M20:M22)</f>
        <v>1</v>
      </c>
    </row>
    <row r="20" spans="1:13" ht="30" x14ac:dyDescent="0.2">
      <c r="A20" s="11" t="s">
        <v>39</v>
      </c>
      <c r="B20" s="198"/>
      <c r="C20" s="22">
        <v>1</v>
      </c>
      <c r="D20" s="22">
        <v>1</v>
      </c>
      <c r="E20" s="195"/>
      <c r="F20" s="195"/>
      <c r="G20" s="22">
        <v>1</v>
      </c>
      <c r="H20" s="22">
        <v>1</v>
      </c>
      <c r="I20" s="22">
        <v>1</v>
      </c>
      <c r="J20" s="195"/>
      <c r="K20" s="195"/>
      <c r="L20" s="22">
        <v>1</v>
      </c>
      <c r="M20" s="22">
        <v>1</v>
      </c>
    </row>
    <row r="21" spans="1:13" x14ac:dyDescent="0.2">
      <c r="A21" s="11" t="s">
        <v>47</v>
      </c>
      <c r="B21" s="198"/>
      <c r="C21" s="22">
        <v>1</v>
      </c>
      <c r="D21" s="22">
        <v>1</v>
      </c>
      <c r="E21" s="195"/>
      <c r="F21" s="195"/>
      <c r="G21" s="22">
        <v>1</v>
      </c>
      <c r="H21" s="22">
        <v>1</v>
      </c>
      <c r="I21" s="22">
        <v>1</v>
      </c>
      <c r="J21" s="195"/>
      <c r="K21" s="195"/>
      <c r="L21" s="22">
        <v>1</v>
      </c>
      <c r="M21" s="22">
        <v>1</v>
      </c>
    </row>
    <row r="22" spans="1:13" ht="30" x14ac:dyDescent="0.2">
      <c r="A22" s="11" t="s">
        <v>52</v>
      </c>
      <c r="B22" s="198"/>
      <c r="C22" s="22">
        <v>3</v>
      </c>
      <c r="D22" s="22" t="s">
        <v>24</v>
      </c>
      <c r="E22" s="195"/>
      <c r="F22" s="195"/>
      <c r="G22" s="22" t="s">
        <v>24</v>
      </c>
      <c r="H22" s="22" t="s">
        <v>24</v>
      </c>
      <c r="I22" s="22" t="s">
        <v>24</v>
      </c>
      <c r="J22" s="195"/>
      <c r="K22" s="195"/>
      <c r="L22" s="22" t="s">
        <v>24</v>
      </c>
      <c r="M22" s="23" t="s">
        <v>24</v>
      </c>
    </row>
    <row r="23" spans="1:13" s="5" customFormat="1" ht="15.75" x14ac:dyDescent="0.2">
      <c r="A23" s="12" t="s">
        <v>53</v>
      </c>
      <c r="B23" s="198"/>
      <c r="C23" s="24">
        <f>AVERAGE(C24:C26)</f>
        <v>3</v>
      </c>
      <c r="D23" s="24">
        <f>AVERAGE(D24:D26)</f>
        <v>3</v>
      </c>
      <c r="E23" s="195"/>
      <c r="F23" s="195"/>
      <c r="G23" s="24">
        <f t="shared" ref="G23:I23" si="0">AVERAGE(G24:G26)</f>
        <v>3</v>
      </c>
      <c r="H23" s="24">
        <f t="shared" si="0"/>
        <v>3</v>
      </c>
      <c r="I23" s="24">
        <f t="shared" si="0"/>
        <v>3</v>
      </c>
      <c r="J23" s="195"/>
      <c r="K23" s="195"/>
      <c r="L23" s="24">
        <f t="shared" ref="L23:M23" si="1">AVERAGE(L24:L26)</f>
        <v>3</v>
      </c>
      <c r="M23" s="24">
        <f t="shared" si="1"/>
        <v>3</v>
      </c>
    </row>
    <row r="24" spans="1:13" x14ac:dyDescent="0.2">
      <c r="A24" s="11" t="s">
        <v>54</v>
      </c>
      <c r="B24" s="198"/>
      <c r="C24" s="3" t="s">
        <v>24</v>
      </c>
      <c r="D24" s="22" t="s">
        <v>24</v>
      </c>
      <c r="E24" s="195"/>
      <c r="F24" s="195"/>
      <c r="G24" s="22" t="s">
        <v>24</v>
      </c>
      <c r="H24" s="22" t="s">
        <v>24</v>
      </c>
      <c r="I24" s="22" t="s">
        <v>24</v>
      </c>
      <c r="J24" s="195"/>
      <c r="K24" s="195"/>
      <c r="L24" s="22" t="s">
        <v>24</v>
      </c>
      <c r="M24" s="23"/>
    </row>
    <row r="25" spans="1:13" x14ac:dyDescent="0.2">
      <c r="A25" s="11" t="s">
        <v>55</v>
      </c>
      <c r="B25" s="198"/>
      <c r="C25" s="22">
        <v>3</v>
      </c>
      <c r="D25" s="22">
        <v>3</v>
      </c>
      <c r="E25" s="195"/>
      <c r="F25" s="195"/>
      <c r="G25" s="22">
        <v>3</v>
      </c>
      <c r="H25" s="22">
        <v>3</v>
      </c>
      <c r="I25" s="22">
        <v>3</v>
      </c>
      <c r="J25" s="195"/>
      <c r="K25" s="195"/>
      <c r="L25" s="22">
        <v>3</v>
      </c>
      <c r="M25" s="22">
        <v>3</v>
      </c>
    </row>
    <row r="26" spans="1:13" x14ac:dyDescent="0.2">
      <c r="A26" s="11" t="s">
        <v>59</v>
      </c>
      <c r="B26" s="198"/>
      <c r="C26" s="22">
        <v>3</v>
      </c>
      <c r="D26" s="22">
        <v>3</v>
      </c>
      <c r="E26" s="195"/>
      <c r="F26" s="195"/>
      <c r="G26" s="22">
        <v>3</v>
      </c>
      <c r="H26" s="22">
        <v>3</v>
      </c>
      <c r="I26" s="22">
        <v>3</v>
      </c>
      <c r="J26" s="195"/>
      <c r="K26" s="195"/>
      <c r="L26" s="22">
        <v>3</v>
      </c>
      <c r="M26" s="22">
        <v>3</v>
      </c>
    </row>
    <row r="27" spans="1:13" s="5" customFormat="1" ht="15.75" x14ac:dyDescent="0.2">
      <c r="A27" s="12" t="s">
        <v>60</v>
      </c>
      <c r="B27" s="198"/>
      <c r="C27" s="24">
        <f>AVERAGE(C28:C31)</f>
        <v>2</v>
      </c>
      <c r="D27" s="24">
        <f>AVERAGE(D28:D31)</f>
        <v>2</v>
      </c>
      <c r="E27" s="195"/>
      <c r="F27" s="195"/>
      <c r="G27" s="24">
        <f t="shared" ref="G27:I27" si="2">AVERAGE(G28:G31)</f>
        <v>2</v>
      </c>
      <c r="H27" s="24">
        <f t="shared" si="2"/>
        <v>2</v>
      </c>
      <c r="I27" s="24">
        <f t="shared" si="2"/>
        <v>2</v>
      </c>
      <c r="J27" s="195"/>
      <c r="K27" s="195"/>
      <c r="L27" s="24">
        <f t="shared" ref="L27:M27" si="3">AVERAGE(L28:L31)</f>
        <v>2</v>
      </c>
      <c r="M27" s="24">
        <f t="shared" si="3"/>
        <v>2</v>
      </c>
    </row>
    <row r="28" spans="1:13" x14ac:dyDescent="0.2">
      <c r="A28" s="11" t="s">
        <v>61</v>
      </c>
      <c r="B28" s="198"/>
      <c r="C28" s="22">
        <v>2</v>
      </c>
      <c r="D28" s="22">
        <v>2</v>
      </c>
      <c r="E28" s="195"/>
      <c r="F28" s="195"/>
      <c r="G28" s="22">
        <v>2</v>
      </c>
      <c r="H28" s="22">
        <v>2</v>
      </c>
      <c r="I28" s="22">
        <v>2</v>
      </c>
      <c r="J28" s="195"/>
      <c r="K28" s="195"/>
      <c r="L28" s="22">
        <v>2</v>
      </c>
      <c r="M28" s="22">
        <v>2</v>
      </c>
    </row>
    <row r="29" spans="1:13" x14ac:dyDescent="0.2">
      <c r="A29" s="11" t="s">
        <v>64</v>
      </c>
      <c r="B29" s="198"/>
      <c r="C29" s="22" t="s">
        <v>24</v>
      </c>
      <c r="D29" s="22" t="s">
        <v>24</v>
      </c>
      <c r="E29" s="195"/>
      <c r="F29" s="195"/>
      <c r="G29" s="22" t="s">
        <v>24</v>
      </c>
      <c r="H29" s="22" t="s">
        <v>24</v>
      </c>
      <c r="I29" s="22" t="s">
        <v>24</v>
      </c>
      <c r="J29" s="195"/>
      <c r="K29" s="195"/>
      <c r="L29" s="22" t="s">
        <v>24</v>
      </c>
      <c r="M29" s="23" t="s">
        <v>24</v>
      </c>
    </row>
    <row r="30" spans="1:13" x14ac:dyDescent="0.2">
      <c r="A30" s="11" t="s">
        <v>65</v>
      </c>
      <c r="B30" s="198"/>
      <c r="C30" s="22" t="s">
        <v>24</v>
      </c>
      <c r="D30" s="22" t="s">
        <v>24</v>
      </c>
      <c r="E30" s="195"/>
      <c r="F30" s="195"/>
      <c r="G30" s="22" t="s">
        <v>24</v>
      </c>
      <c r="H30" s="22" t="s">
        <v>24</v>
      </c>
      <c r="I30" s="22" t="s">
        <v>24</v>
      </c>
      <c r="J30" s="195"/>
      <c r="K30" s="195"/>
      <c r="L30" s="22" t="s">
        <v>24</v>
      </c>
      <c r="M30" s="23" t="s">
        <v>24</v>
      </c>
    </row>
    <row r="31" spans="1:13" x14ac:dyDescent="0.2">
      <c r="A31" s="11" t="s">
        <v>66</v>
      </c>
      <c r="B31" s="198"/>
      <c r="C31" s="22" t="s">
        <v>24</v>
      </c>
      <c r="D31" s="22" t="s">
        <v>24</v>
      </c>
      <c r="E31" s="195"/>
      <c r="F31" s="195"/>
      <c r="G31" s="22" t="s">
        <v>24</v>
      </c>
      <c r="H31" s="22" t="s">
        <v>24</v>
      </c>
      <c r="I31" s="22" t="s">
        <v>24</v>
      </c>
      <c r="J31" s="195"/>
      <c r="K31" s="195"/>
      <c r="L31" s="22" t="s">
        <v>24</v>
      </c>
      <c r="M31" s="23" t="s">
        <v>24</v>
      </c>
    </row>
    <row r="32" spans="1:13" s="5" customFormat="1" ht="15.75" x14ac:dyDescent="0.2">
      <c r="A32" s="12" t="s">
        <v>67</v>
      </c>
      <c r="B32" s="198"/>
      <c r="C32" s="24">
        <f>AVERAGE(C33)</f>
        <v>3</v>
      </c>
      <c r="D32" s="24">
        <f>AVERAGE(D33)</f>
        <v>3</v>
      </c>
      <c r="E32" s="195"/>
      <c r="F32" s="195"/>
      <c r="G32" s="24">
        <f t="shared" ref="G32:I32" si="4">AVERAGE(G33)</f>
        <v>3</v>
      </c>
      <c r="H32" s="24">
        <f t="shared" si="4"/>
        <v>3</v>
      </c>
      <c r="I32" s="24">
        <f t="shared" si="4"/>
        <v>3</v>
      </c>
      <c r="J32" s="195"/>
      <c r="K32" s="195"/>
      <c r="L32" s="24">
        <f t="shared" ref="L32:M32" si="5">AVERAGE(L33)</f>
        <v>3</v>
      </c>
      <c r="M32" s="24">
        <f t="shared" si="5"/>
        <v>3</v>
      </c>
    </row>
    <row r="33" spans="1:13" x14ac:dyDescent="0.2">
      <c r="A33" s="11" t="s">
        <v>68</v>
      </c>
      <c r="B33" s="198"/>
      <c r="C33" s="22">
        <v>3</v>
      </c>
      <c r="D33" s="22">
        <v>3</v>
      </c>
      <c r="E33" s="195"/>
      <c r="F33" s="195"/>
      <c r="G33" s="22">
        <v>3</v>
      </c>
      <c r="H33" s="22">
        <v>3</v>
      </c>
      <c r="I33" s="22">
        <v>3</v>
      </c>
      <c r="J33" s="195"/>
      <c r="K33" s="195"/>
      <c r="L33" s="22">
        <v>3</v>
      </c>
      <c r="M33" s="22">
        <v>3</v>
      </c>
    </row>
    <row r="34" spans="1:13" x14ac:dyDescent="0.2">
      <c r="A34" s="40"/>
      <c r="B34" s="198"/>
      <c r="C34" s="26"/>
      <c r="D34" s="26"/>
      <c r="E34" s="195"/>
      <c r="F34" s="195"/>
      <c r="G34" s="26"/>
      <c r="H34" s="26"/>
      <c r="I34" s="26"/>
      <c r="J34" s="195"/>
      <c r="K34" s="195"/>
      <c r="L34" s="26"/>
      <c r="M34" s="27"/>
    </row>
    <row r="35" spans="1:13" s="5" customFormat="1" ht="31.5" x14ac:dyDescent="0.2">
      <c r="A35" s="10" t="s">
        <v>74</v>
      </c>
      <c r="B35" s="198"/>
      <c r="C35" s="20"/>
      <c r="D35" s="20"/>
      <c r="E35" s="195"/>
      <c r="F35" s="195"/>
      <c r="G35" s="20"/>
      <c r="H35" s="20"/>
      <c r="I35" s="20"/>
      <c r="J35" s="195"/>
      <c r="K35" s="195"/>
      <c r="L35" s="20"/>
      <c r="M35" s="21"/>
    </row>
    <row r="36" spans="1:13" s="5" customFormat="1" ht="15.75" x14ac:dyDescent="0.2">
      <c r="A36" s="12" t="s">
        <v>75</v>
      </c>
      <c r="B36" s="198"/>
      <c r="C36" s="24"/>
      <c r="D36" s="24"/>
      <c r="E36" s="195"/>
      <c r="F36" s="195"/>
      <c r="G36" s="24"/>
      <c r="H36" s="24"/>
      <c r="I36" s="24"/>
      <c r="J36" s="195"/>
      <c r="K36" s="195"/>
      <c r="L36" s="24"/>
      <c r="M36" s="25"/>
    </row>
    <row r="37" spans="1:13" x14ac:dyDescent="0.2">
      <c r="A37" s="11" t="s">
        <v>76</v>
      </c>
      <c r="B37" s="198"/>
      <c r="C37" s="22">
        <v>2</v>
      </c>
      <c r="D37" s="22">
        <v>2</v>
      </c>
      <c r="E37" s="195"/>
      <c r="F37" s="195"/>
      <c r="G37" s="22">
        <v>2</v>
      </c>
      <c r="H37" s="22">
        <v>2</v>
      </c>
      <c r="I37" s="22">
        <v>2</v>
      </c>
      <c r="J37" s="195"/>
      <c r="K37" s="195"/>
      <c r="L37" s="22">
        <v>2</v>
      </c>
      <c r="M37" s="22">
        <v>2</v>
      </c>
    </row>
    <row r="38" spans="1:13" x14ac:dyDescent="0.2">
      <c r="A38" s="11" t="s">
        <v>77</v>
      </c>
      <c r="B38" s="198"/>
      <c r="C38" s="22">
        <v>1</v>
      </c>
      <c r="D38" s="22">
        <v>1</v>
      </c>
      <c r="E38" s="195"/>
      <c r="F38" s="195"/>
      <c r="G38" s="22">
        <v>1</v>
      </c>
      <c r="H38" s="22">
        <v>1</v>
      </c>
      <c r="I38" s="22">
        <v>1</v>
      </c>
      <c r="J38" s="195"/>
      <c r="K38" s="195"/>
      <c r="L38" s="22">
        <v>1</v>
      </c>
      <c r="M38" s="22">
        <v>1</v>
      </c>
    </row>
    <row r="39" spans="1:13" ht="30" x14ac:dyDescent="0.2">
      <c r="A39" s="11" t="s">
        <v>78</v>
      </c>
      <c r="B39" s="198"/>
      <c r="C39" s="22">
        <v>1</v>
      </c>
      <c r="D39" s="22">
        <v>1</v>
      </c>
      <c r="E39" s="195"/>
      <c r="F39" s="195"/>
      <c r="G39" s="22">
        <v>1</v>
      </c>
      <c r="H39" s="22">
        <v>1</v>
      </c>
      <c r="I39" s="22">
        <v>1</v>
      </c>
      <c r="J39" s="195"/>
      <c r="K39" s="195"/>
      <c r="L39" s="22">
        <v>1</v>
      </c>
      <c r="M39" s="22">
        <v>1</v>
      </c>
    </row>
    <row r="40" spans="1:13" s="5" customFormat="1" ht="15.75" x14ac:dyDescent="0.2">
      <c r="A40" s="12" t="s">
        <v>79</v>
      </c>
      <c r="B40" s="198"/>
      <c r="C40" s="24"/>
      <c r="D40" s="24"/>
      <c r="E40" s="195"/>
      <c r="F40" s="195"/>
      <c r="G40" s="24"/>
      <c r="H40" s="24"/>
      <c r="I40" s="24"/>
      <c r="J40" s="195"/>
      <c r="K40" s="195"/>
      <c r="L40" s="24"/>
      <c r="M40" s="24"/>
    </row>
    <row r="41" spans="1:13" x14ac:dyDescent="0.2">
      <c r="A41" s="11" t="s">
        <v>80</v>
      </c>
      <c r="B41" s="198"/>
      <c r="C41" s="22" t="s">
        <v>24</v>
      </c>
      <c r="D41" s="22" t="s">
        <v>24</v>
      </c>
      <c r="E41" s="195"/>
      <c r="F41" s="195"/>
      <c r="G41" s="22" t="s">
        <v>24</v>
      </c>
      <c r="H41" s="22" t="s">
        <v>24</v>
      </c>
      <c r="I41" s="22" t="s">
        <v>24</v>
      </c>
      <c r="J41" s="195"/>
      <c r="K41" s="195"/>
      <c r="L41" s="22" t="s">
        <v>24</v>
      </c>
      <c r="M41" s="22" t="s">
        <v>24</v>
      </c>
    </row>
    <row r="42" spans="1:13" x14ac:dyDescent="0.2">
      <c r="A42" s="11" t="s">
        <v>81</v>
      </c>
      <c r="B42" s="198"/>
      <c r="C42" s="22" t="s">
        <v>24</v>
      </c>
      <c r="D42" s="22">
        <v>2</v>
      </c>
      <c r="E42" s="195"/>
      <c r="F42" s="195"/>
      <c r="G42" s="22">
        <v>2</v>
      </c>
      <c r="H42" s="22">
        <v>2</v>
      </c>
      <c r="I42" s="22">
        <v>2</v>
      </c>
      <c r="J42" s="195"/>
      <c r="K42" s="195"/>
      <c r="L42" s="22">
        <v>2</v>
      </c>
      <c r="M42" s="22">
        <v>2</v>
      </c>
    </row>
    <row r="43" spans="1:13" s="5" customFormat="1" ht="15.75" x14ac:dyDescent="0.2">
      <c r="A43" s="12" t="s">
        <v>82</v>
      </c>
      <c r="B43" s="198"/>
      <c r="C43" s="24"/>
      <c r="D43" s="24"/>
      <c r="E43" s="195"/>
      <c r="F43" s="195"/>
      <c r="G43" s="24"/>
      <c r="H43" s="24"/>
      <c r="I43" s="24"/>
      <c r="J43" s="195"/>
      <c r="K43" s="195"/>
      <c r="L43" s="24"/>
      <c r="M43" s="24"/>
    </row>
    <row r="44" spans="1:13" x14ac:dyDescent="0.2">
      <c r="A44" s="11" t="s">
        <v>83</v>
      </c>
      <c r="B44" s="198"/>
      <c r="C44" s="22">
        <v>1</v>
      </c>
      <c r="D44" s="22">
        <v>1</v>
      </c>
      <c r="E44" s="195"/>
      <c r="F44" s="195"/>
      <c r="G44" s="22">
        <v>1</v>
      </c>
      <c r="H44" s="22">
        <v>1</v>
      </c>
      <c r="I44" s="22">
        <v>1</v>
      </c>
      <c r="J44" s="195"/>
      <c r="K44" s="195"/>
      <c r="L44" s="22">
        <v>1</v>
      </c>
      <c r="M44" s="22">
        <v>1</v>
      </c>
    </row>
    <row r="45" spans="1:13" ht="30" x14ac:dyDescent="0.2">
      <c r="A45" s="11" t="s">
        <v>84</v>
      </c>
      <c r="B45" s="198"/>
      <c r="C45" s="22">
        <v>2</v>
      </c>
      <c r="D45" s="22">
        <v>2</v>
      </c>
      <c r="E45" s="195"/>
      <c r="F45" s="195"/>
      <c r="G45" s="22">
        <v>2</v>
      </c>
      <c r="H45" s="22">
        <v>2</v>
      </c>
      <c r="I45" s="22">
        <v>2</v>
      </c>
      <c r="J45" s="195"/>
      <c r="K45" s="195"/>
      <c r="L45" s="22">
        <v>2</v>
      </c>
      <c r="M45" s="22">
        <v>2</v>
      </c>
    </row>
    <row r="46" spans="1:13" ht="30" x14ac:dyDescent="0.2">
      <c r="A46" s="11" t="s">
        <v>85</v>
      </c>
      <c r="B46" s="198"/>
      <c r="C46" s="22" t="s">
        <v>24</v>
      </c>
      <c r="D46" s="22" t="s">
        <v>24</v>
      </c>
      <c r="E46" s="195"/>
      <c r="F46" s="195"/>
      <c r="G46" s="22" t="s">
        <v>24</v>
      </c>
      <c r="H46" s="22" t="s">
        <v>24</v>
      </c>
      <c r="I46" s="22" t="s">
        <v>24</v>
      </c>
      <c r="J46" s="195"/>
      <c r="K46" s="195"/>
      <c r="L46" s="22" t="s">
        <v>24</v>
      </c>
      <c r="M46" s="22" t="s">
        <v>24</v>
      </c>
    </row>
    <row r="47" spans="1:13" s="5" customFormat="1" ht="15.75" x14ac:dyDescent="0.2">
      <c r="A47" s="12" t="s">
        <v>86</v>
      </c>
      <c r="B47" s="198"/>
      <c r="C47" s="24"/>
      <c r="D47" s="24"/>
      <c r="E47" s="195"/>
      <c r="F47" s="195"/>
      <c r="G47" s="24"/>
      <c r="H47" s="24"/>
      <c r="I47" s="24"/>
      <c r="J47" s="195"/>
      <c r="K47" s="195"/>
      <c r="L47" s="24"/>
      <c r="M47" s="24"/>
    </row>
    <row r="48" spans="1:13" x14ac:dyDescent="0.2">
      <c r="A48" s="11" t="s">
        <v>87</v>
      </c>
      <c r="B48" s="198"/>
      <c r="C48" s="22">
        <v>2</v>
      </c>
      <c r="D48" s="22">
        <v>2</v>
      </c>
      <c r="E48" s="195"/>
      <c r="F48" s="195"/>
      <c r="G48" s="22">
        <v>2</v>
      </c>
      <c r="H48" s="22">
        <v>2</v>
      </c>
      <c r="I48" s="22">
        <v>2</v>
      </c>
      <c r="J48" s="195"/>
      <c r="K48" s="195"/>
      <c r="L48" s="22">
        <v>2</v>
      </c>
      <c r="M48" s="22">
        <v>2</v>
      </c>
    </row>
    <row r="49" spans="1:13" x14ac:dyDescent="0.2">
      <c r="A49" s="11" t="s">
        <v>88</v>
      </c>
      <c r="B49" s="198"/>
      <c r="C49" s="22" t="s">
        <v>24</v>
      </c>
      <c r="D49" s="22" t="s">
        <v>24</v>
      </c>
      <c r="E49" s="195"/>
      <c r="F49" s="195"/>
      <c r="G49" s="22" t="s">
        <v>24</v>
      </c>
      <c r="H49" s="22" t="s">
        <v>24</v>
      </c>
      <c r="I49" s="22" t="s">
        <v>24</v>
      </c>
      <c r="J49" s="195"/>
      <c r="K49" s="195"/>
      <c r="L49" s="22" t="s">
        <v>24</v>
      </c>
      <c r="M49" s="22" t="s">
        <v>24</v>
      </c>
    </row>
    <row r="50" spans="1:13" ht="30" x14ac:dyDescent="0.2">
      <c r="A50" s="11" t="s">
        <v>119</v>
      </c>
      <c r="B50" s="198"/>
      <c r="C50" s="22">
        <v>2</v>
      </c>
      <c r="D50" s="22">
        <v>2</v>
      </c>
      <c r="E50" s="195"/>
      <c r="F50" s="195"/>
      <c r="G50" s="22">
        <v>2</v>
      </c>
      <c r="H50" s="22">
        <v>2</v>
      </c>
      <c r="I50" s="22">
        <v>2</v>
      </c>
      <c r="J50" s="195"/>
      <c r="K50" s="195"/>
      <c r="L50" s="22">
        <v>2</v>
      </c>
      <c r="M50" s="22">
        <v>2</v>
      </c>
    </row>
    <row r="51" spans="1:13" x14ac:dyDescent="0.2">
      <c r="A51" s="11" t="s">
        <v>90</v>
      </c>
      <c r="B51" s="198"/>
      <c r="C51" s="22" t="s">
        <v>24</v>
      </c>
      <c r="D51" s="22" t="s">
        <v>24</v>
      </c>
      <c r="E51" s="195"/>
      <c r="F51" s="195"/>
      <c r="G51" s="22" t="s">
        <v>24</v>
      </c>
      <c r="H51" s="22" t="s">
        <v>24</v>
      </c>
      <c r="I51" s="22" t="s">
        <v>24</v>
      </c>
      <c r="J51" s="195"/>
      <c r="K51" s="195"/>
      <c r="L51" s="22" t="s">
        <v>24</v>
      </c>
      <c r="M51" s="22" t="s">
        <v>24</v>
      </c>
    </row>
    <row r="52" spans="1:13" s="5" customFormat="1" ht="15.75" x14ac:dyDescent="0.2">
      <c r="A52" s="12" t="s">
        <v>54</v>
      </c>
      <c r="B52" s="198"/>
      <c r="C52" s="24"/>
      <c r="D52" s="24"/>
      <c r="E52" s="195"/>
      <c r="F52" s="195"/>
      <c r="G52" s="24"/>
      <c r="H52" s="24"/>
      <c r="I52" s="24"/>
      <c r="J52" s="195"/>
      <c r="K52" s="195"/>
      <c r="L52" s="24"/>
      <c r="M52" s="24"/>
    </row>
    <row r="53" spans="1:13" ht="30" x14ac:dyDescent="0.2">
      <c r="A53" s="11" t="s">
        <v>91</v>
      </c>
      <c r="B53" s="198"/>
      <c r="C53" s="22">
        <v>2</v>
      </c>
      <c r="D53" s="22">
        <v>2</v>
      </c>
      <c r="E53" s="195"/>
      <c r="F53" s="195"/>
      <c r="G53" s="22">
        <v>2</v>
      </c>
      <c r="H53" s="22">
        <v>2</v>
      </c>
      <c r="I53" s="22">
        <v>2</v>
      </c>
      <c r="J53" s="195"/>
      <c r="K53" s="195"/>
      <c r="L53" s="22">
        <v>2</v>
      </c>
      <c r="M53" s="22">
        <v>2</v>
      </c>
    </row>
    <row r="54" spans="1:13" x14ac:dyDescent="0.2">
      <c r="A54" s="11" t="s">
        <v>92</v>
      </c>
      <c r="B54" s="198"/>
      <c r="C54" s="22">
        <v>2</v>
      </c>
      <c r="D54" s="22">
        <v>2</v>
      </c>
      <c r="E54" s="195"/>
      <c r="F54" s="195"/>
      <c r="G54" s="22">
        <v>2</v>
      </c>
      <c r="H54" s="22">
        <v>2</v>
      </c>
      <c r="I54" s="22">
        <v>2</v>
      </c>
      <c r="J54" s="195"/>
      <c r="K54" s="195"/>
      <c r="L54" s="22">
        <v>2</v>
      </c>
      <c r="M54" s="22">
        <v>2</v>
      </c>
    </row>
    <row r="55" spans="1:13" ht="30" x14ac:dyDescent="0.2">
      <c r="A55" s="9" t="s">
        <v>93</v>
      </c>
      <c r="B55" s="199"/>
      <c r="C55" s="28">
        <v>1</v>
      </c>
      <c r="D55" s="28">
        <v>1</v>
      </c>
      <c r="E55" s="196"/>
      <c r="F55" s="196"/>
      <c r="G55" s="28">
        <v>1</v>
      </c>
      <c r="H55" s="28">
        <v>1</v>
      </c>
      <c r="I55" s="28">
        <v>1</v>
      </c>
      <c r="J55" s="196"/>
      <c r="K55" s="196"/>
      <c r="L55" s="28">
        <v>1</v>
      </c>
      <c r="M55" s="28">
        <v>1</v>
      </c>
    </row>
    <row r="70" spans="5:5" x14ac:dyDescent="0.2">
      <c r="E70"/>
    </row>
  </sheetData>
  <mergeCells count="5">
    <mergeCell ref="B6:B55"/>
    <mergeCell ref="E6:E55"/>
    <mergeCell ref="F6:F55"/>
    <mergeCell ref="J6:J55"/>
    <mergeCell ref="K6:K55"/>
  </mergeCells>
  <pageMargins left="0.7" right="0.7" top="0.78740157499999996" bottom="0.78740157499999996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4D48-4C6C-4AA2-8E76-4CDF6DCDBFF9}">
  <sheetPr>
    <tabColor rgb="FFFFFF00"/>
  </sheetPr>
  <dimension ref="A1:M55"/>
  <sheetViews>
    <sheetView topLeftCell="A31" zoomScale="85" zoomScaleNormal="85" workbookViewId="0">
      <selection activeCell="K40" sqref="K40"/>
    </sheetView>
  </sheetViews>
  <sheetFormatPr baseColWidth="10" defaultColWidth="11.5546875" defaultRowHeight="15" x14ac:dyDescent="0.2"/>
  <cols>
    <col min="1" max="1" width="22.21875" style="2" customWidth="1"/>
    <col min="2" max="16384" width="11.5546875" style="2"/>
  </cols>
  <sheetData>
    <row r="1" spans="1:13" x14ac:dyDescent="0.2">
      <c r="A1" s="4" t="s">
        <v>0</v>
      </c>
      <c r="B1" s="2" t="s">
        <v>120</v>
      </c>
      <c r="C1" s="2" t="s">
        <v>121</v>
      </c>
    </row>
    <row r="2" spans="1:13" x14ac:dyDescent="0.2">
      <c r="A2" s="4" t="s">
        <v>3</v>
      </c>
      <c r="B2" s="2" t="s">
        <v>122</v>
      </c>
    </row>
    <row r="3" spans="1:13" ht="15.75" thickBot="1" x14ac:dyDescent="0.25"/>
    <row r="4" spans="1:13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ht="15.75" thickBot="1" x14ac:dyDescent="0.25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5" customFormat="1" ht="15" customHeight="1" x14ac:dyDescent="0.2">
      <c r="A6" s="41" t="s">
        <v>7</v>
      </c>
      <c r="B6" s="160" t="s">
        <v>8</v>
      </c>
      <c r="C6" s="96" t="s">
        <v>123</v>
      </c>
      <c r="D6" s="20"/>
      <c r="E6" s="96" t="s">
        <v>9</v>
      </c>
      <c r="F6" s="20"/>
      <c r="G6" s="20"/>
      <c r="H6" s="20"/>
      <c r="I6" s="20"/>
      <c r="J6" s="96" t="s">
        <v>10</v>
      </c>
      <c r="K6" s="96" t="s">
        <v>11</v>
      </c>
      <c r="L6" s="20"/>
      <c r="M6" s="21"/>
    </row>
    <row r="7" spans="1:13" ht="60" x14ac:dyDescent="0.2">
      <c r="A7" s="11" t="s">
        <v>12</v>
      </c>
      <c r="B7" s="161"/>
      <c r="C7" s="99"/>
      <c r="D7" s="22" t="s">
        <v>124</v>
      </c>
      <c r="E7" s="99"/>
      <c r="F7" s="22" t="s">
        <v>125</v>
      </c>
      <c r="G7" s="22" t="s">
        <v>124</v>
      </c>
      <c r="H7" s="22" t="s">
        <v>124</v>
      </c>
      <c r="I7" s="22" t="s">
        <v>126</v>
      </c>
      <c r="J7" s="99"/>
      <c r="K7" s="99"/>
      <c r="L7" s="22" t="s">
        <v>124</v>
      </c>
      <c r="M7" s="22" t="s">
        <v>124</v>
      </c>
    </row>
    <row r="8" spans="1:13" ht="30" x14ac:dyDescent="0.2">
      <c r="A8" s="11" t="s">
        <v>15</v>
      </c>
      <c r="B8" s="161"/>
      <c r="C8" s="99"/>
      <c r="D8" s="22" t="s">
        <v>127</v>
      </c>
      <c r="E8" s="99"/>
      <c r="F8" s="22" t="s">
        <v>128</v>
      </c>
      <c r="G8" s="22" t="s">
        <v>129</v>
      </c>
      <c r="H8" s="22"/>
      <c r="I8" s="22" t="s">
        <v>127</v>
      </c>
      <c r="J8" s="99"/>
      <c r="K8" s="99"/>
      <c r="L8" s="22"/>
      <c r="M8" s="22" t="s">
        <v>127</v>
      </c>
    </row>
    <row r="9" spans="1:13" ht="60" x14ac:dyDescent="0.2">
      <c r="A9" s="11" t="s">
        <v>18</v>
      </c>
      <c r="B9" s="161"/>
      <c r="C9" s="99"/>
      <c r="D9" s="22" t="s">
        <v>130</v>
      </c>
      <c r="E9" s="99"/>
      <c r="F9" s="22" t="s">
        <v>130</v>
      </c>
      <c r="G9" s="22" t="s">
        <v>130</v>
      </c>
      <c r="H9" s="22" t="s">
        <v>130</v>
      </c>
      <c r="I9" s="22" t="s">
        <v>131</v>
      </c>
      <c r="J9" s="99"/>
      <c r="K9" s="99"/>
      <c r="L9" s="22" t="s">
        <v>132</v>
      </c>
      <c r="M9" s="23" t="s">
        <v>132</v>
      </c>
    </row>
    <row r="10" spans="1:13" ht="45" x14ac:dyDescent="0.2">
      <c r="A10" s="11" t="s">
        <v>23</v>
      </c>
      <c r="B10" s="161"/>
      <c r="C10" s="99"/>
      <c r="D10" s="22" t="s">
        <v>133</v>
      </c>
      <c r="E10" s="99"/>
      <c r="F10" s="22" t="s">
        <v>133</v>
      </c>
      <c r="G10" s="22" t="s">
        <v>134</v>
      </c>
      <c r="H10" s="22" t="s">
        <v>135</v>
      </c>
      <c r="I10" s="22" t="s">
        <v>133</v>
      </c>
      <c r="J10" s="99"/>
      <c r="K10" s="99"/>
      <c r="L10" s="22" t="s">
        <v>133</v>
      </c>
      <c r="M10" s="23" t="s">
        <v>136</v>
      </c>
    </row>
    <row r="11" spans="1:13" x14ac:dyDescent="0.2">
      <c r="A11" s="11" t="s">
        <v>25</v>
      </c>
      <c r="B11" s="161"/>
      <c r="C11" s="99"/>
      <c r="D11" s="22" t="s">
        <v>137</v>
      </c>
      <c r="E11" s="99"/>
      <c r="F11" s="22" t="s">
        <v>137</v>
      </c>
      <c r="G11" s="22" t="s">
        <v>137</v>
      </c>
      <c r="H11" s="22" t="s">
        <v>137</v>
      </c>
      <c r="I11" s="22" t="s">
        <v>137</v>
      </c>
      <c r="J11" s="99"/>
      <c r="K11" s="99"/>
      <c r="L11" s="22" t="s">
        <v>137</v>
      </c>
      <c r="M11" s="23" t="s">
        <v>137</v>
      </c>
    </row>
    <row r="12" spans="1:13" ht="75" x14ac:dyDescent="0.2">
      <c r="A12" s="11" t="s">
        <v>26</v>
      </c>
      <c r="B12" s="161"/>
      <c r="C12" s="99"/>
      <c r="D12" s="22" t="s">
        <v>138</v>
      </c>
      <c r="E12" s="99"/>
      <c r="F12" s="22" t="s">
        <v>138</v>
      </c>
      <c r="G12" s="22" t="s">
        <v>138</v>
      </c>
      <c r="H12" s="22" t="s">
        <v>138</v>
      </c>
      <c r="I12" s="22" t="s">
        <v>139</v>
      </c>
      <c r="J12" s="99"/>
      <c r="K12" s="99"/>
      <c r="L12" s="22" t="s">
        <v>139</v>
      </c>
      <c r="M12" s="22" t="s">
        <v>139</v>
      </c>
    </row>
    <row r="13" spans="1:13" x14ac:dyDescent="0.2">
      <c r="A13" s="11" t="s">
        <v>27</v>
      </c>
      <c r="B13" s="161"/>
      <c r="C13" s="99"/>
      <c r="D13" s="22" t="s">
        <v>24</v>
      </c>
      <c r="E13" s="99"/>
      <c r="F13" s="22" t="s">
        <v>24</v>
      </c>
      <c r="G13" s="22" t="s">
        <v>24</v>
      </c>
      <c r="H13" s="22" t="s">
        <v>24</v>
      </c>
      <c r="I13" s="22" t="s">
        <v>24</v>
      </c>
      <c r="J13" s="99"/>
      <c r="K13" s="99"/>
      <c r="L13" s="22" t="s">
        <v>24</v>
      </c>
      <c r="M13" s="23" t="s">
        <v>24</v>
      </c>
    </row>
    <row r="14" spans="1:13" x14ac:dyDescent="0.2">
      <c r="A14" s="11" t="s">
        <v>30</v>
      </c>
      <c r="B14" s="161"/>
      <c r="C14" s="99"/>
      <c r="D14" s="22" t="s">
        <v>13</v>
      </c>
      <c r="E14" s="99"/>
      <c r="F14" s="22" t="s">
        <v>13</v>
      </c>
      <c r="G14" s="22" t="s">
        <v>13</v>
      </c>
      <c r="H14" s="22" t="s">
        <v>13</v>
      </c>
      <c r="I14" s="22" t="s">
        <v>13</v>
      </c>
      <c r="J14" s="99"/>
      <c r="K14" s="99"/>
      <c r="L14" s="22" t="s">
        <v>13</v>
      </c>
      <c r="M14" s="23" t="s">
        <v>13</v>
      </c>
    </row>
    <row r="15" spans="1:13" x14ac:dyDescent="0.2">
      <c r="A15" s="11" t="s">
        <v>32</v>
      </c>
      <c r="B15" s="161"/>
      <c r="C15" s="99"/>
      <c r="D15" s="22" t="s">
        <v>140</v>
      </c>
      <c r="E15" s="99"/>
      <c r="F15" s="22" t="s">
        <v>140</v>
      </c>
      <c r="G15" s="22" t="s">
        <v>140</v>
      </c>
      <c r="H15" s="22" t="s">
        <v>140</v>
      </c>
      <c r="I15" s="22" t="s">
        <v>140</v>
      </c>
      <c r="J15" s="99"/>
      <c r="K15" s="99"/>
      <c r="L15" s="22" t="s">
        <v>140</v>
      </c>
      <c r="M15" s="22" t="s">
        <v>140</v>
      </c>
    </row>
    <row r="16" spans="1:13" x14ac:dyDescent="0.2">
      <c r="A16" s="11" t="s">
        <v>36</v>
      </c>
      <c r="B16" s="161"/>
      <c r="C16" s="99"/>
      <c r="D16" s="22" t="s">
        <v>137</v>
      </c>
      <c r="E16" s="99"/>
      <c r="F16" s="22" t="s">
        <v>137</v>
      </c>
      <c r="G16" s="22" t="s">
        <v>137</v>
      </c>
      <c r="H16" s="22" t="s">
        <v>137</v>
      </c>
      <c r="I16" s="22" t="s">
        <v>137</v>
      </c>
      <c r="J16" s="99"/>
      <c r="K16" s="99"/>
      <c r="L16" s="22" t="s">
        <v>137</v>
      </c>
      <c r="M16" s="23" t="s">
        <v>137</v>
      </c>
    </row>
    <row r="17" spans="1:13" x14ac:dyDescent="0.2">
      <c r="A17" s="11"/>
      <c r="B17" s="161"/>
      <c r="C17" s="99"/>
      <c r="D17" s="22"/>
      <c r="E17" s="99"/>
      <c r="F17" s="22"/>
      <c r="G17" s="22"/>
      <c r="H17" s="22"/>
      <c r="I17" s="22"/>
      <c r="J17" s="99"/>
      <c r="K17" s="99"/>
      <c r="L17" s="22"/>
      <c r="M17" s="23"/>
    </row>
    <row r="18" spans="1:13" s="5" customFormat="1" ht="15.75" x14ac:dyDescent="0.2">
      <c r="A18" s="12" t="s">
        <v>37</v>
      </c>
      <c r="B18" s="161"/>
      <c r="C18" s="99"/>
      <c r="D18" s="24"/>
      <c r="E18" s="99"/>
      <c r="F18" s="24"/>
      <c r="G18" s="24"/>
      <c r="H18" s="24"/>
      <c r="I18" s="24"/>
      <c r="J18" s="99"/>
      <c r="K18" s="99"/>
      <c r="L18" s="24"/>
      <c r="M18" s="25"/>
    </row>
    <row r="19" spans="1:13" s="5" customFormat="1" ht="15.75" x14ac:dyDescent="0.2">
      <c r="A19" s="12" t="s">
        <v>38</v>
      </c>
      <c r="B19" s="161"/>
      <c r="C19" s="99"/>
      <c r="D19" s="24"/>
      <c r="E19" s="99"/>
      <c r="F19" s="24"/>
      <c r="G19" s="24"/>
      <c r="H19" s="24"/>
      <c r="I19" s="24"/>
      <c r="J19" s="99"/>
      <c r="K19" s="99"/>
      <c r="L19" s="24"/>
      <c r="M19" s="25"/>
    </row>
    <row r="20" spans="1:13" ht="45" x14ac:dyDescent="0.2">
      <c r="A20" s="11" t="s">
        <v>39</v>
      </c>
      <c r="B20" s="161"/>
      <c r="C20" s="99"/>
      <c r="D20" s="22" t="s">
        <v>141</v>
      </c>
      <c r="E20" s="99"/>
      <c r="F20" s="22" t="s">
        <v>49</v>
      </c>
      <c r="G20" s="22" t="s">
        <v>142</v>
      </c>
      <c r="H20" s="22" t="s">
        <v>142</v>
      </c>
      <c r="I20" s="22" t="s">
        <v>143</v>
      </c>
      <c r="J20" s="99"/>
      <c r="K20" s="99"/>
      <c r="L20" s="22" t="s">
        <v>144</v>
      </c>
      <c r="M20" s="23" t="s">
        <v>141</v>
      </c>
    </row>
    <row r="21" spans="1:13" x14ac:dyDescent="0.2">
      <c r="A21" s="11" t="s">
        <v>47</v>
      </c>
      <c r="B21" s="161"/>
      <c r="C21" s="99"/>
      <c r="D21" s="22" t="s">
        <v>24</v>
      </c>
      <c r="E21" s="99"/>
      <c r="F21" s="22" t="s">
        <v>24</v>
      </c>
      <c r="G21" s="22" t="s">
        <v>24</v>
      </c>
      <c r="H21" s="22" t="s">
        <v>24</v>
      </c>
      <c r="I21" s="22" t="s">
        <v>24</v>
      </c>
      <c r="J21" s="99"/>
      <c r="K21" s="99"/>
      <c r="L21" s="22" t="s">
        <v>24</v>
      </c>
      <c r="M21" s="22" t="s">
        <v>24</v>
      </c>
    </row>
    <row r="22" spans="1:13" ht="45" x14ac:dyDescent="0.2">
      <c r="A22" s="11" t="s">
        <v>52</v>
      </c>
      <c r="B22" s="161"/>
      <c r="C22" s="99"/>
      <c r="D22" s="22" t="s">
        <v>145</v>
      </c>
      <c r="E22" s="99"/>
      <c r="F22" s="22" t="s">
        <v>145</v>
      </c>
      <c r="G22" s="22" t="s">
        <v>145</v>
      </c>
      <c r="H22" s="22" t="s">
        <v>145</v>
      </c>
      <c r="I22" s="22" t="s">
        <v>145</v>
      </c>
      <c r="J22" s="99"/>
      <c r="K22" s="99"/>
      <c r="L22" s="22" t="s">
        <v>145</v>
      </c>
      <c r="M22" s="22" t="s">
        <v>145</v>
      </c>
    </row>
    <row r="23" spans="1:13" s="5" customFormat="1" ht="15.75" x14ac:dyDescent="0.2">
      <c r="A23" s="12" t="s">
        <v>53</v>
      </c>
      <c r="B23" s="161"/>
      <c r="C23" s="99"/>
      <c r="D23" s="24"/>
      <c r="E23" s="99"/>
      <c r="F23" s="24"/>
      <c r="G23" s="24"/>
      <c r="H23" s="24"/>
      <c r="I23" s="24"/>
      <c r="J23" s="99"/>
      <c r="K23" s="99"/>
      <c r="L23" s="24"/>
      <c r="M23" s="25"/>
    </row>
    <row r="24" spans="1:13" ht="30" x14ac:dyDescent="0.2">
      <c r="A24" s="11" t="s">
        <v>54</v>
      </c>
      <c r="B24" s="161"/>
      <c r="C24" s="99"/>
      <c r="D24" s="22" t="s">
        <v>146</v>
      </c>
      <c r="E24" s="99"/>
      <c r="F24" s="22" t="s">
        <v>147</v>
      </c>
      <c r="G24" s="22" t="s">
        <v>148</v>
      </c>
      <c r="H24" s="22" t="s">
        <v>149</v>
      </c>
      <c r="I24" s="22" t="s">
        <v>148</v>
      </c>
      <c r="J24" s="99"/>
      <c r="K24" s="99"/>
      <c r="L24" s="22" t="s">
        <v>150</v>
      </c>
      <c r="M24" s="23" t="s">
        <v>151</v>
      </c>
    </row>
    <row r="25" spans="1:13" x14ac:dyDescent="0.2">
      <c r="A25" s="11" t="s">
        <v>55</v>
      </c>
      <c r="B25" s="161"/>
      <c r="C25" s="99"/>
      <c r="D25" s="22" t="s">
        <v>24</v>
      </c>
      <c r="E25" s="99"/>
      <c r="F25" s="22" t="s">
        <v>24</v>
      </c>
      <c r="G25" s="22" t="s">
        <v>24</v>
      </c>
      <c r="H25" s="22" t="s">
        <v>24</v>
      </c>
      <c r="I25" s="22" t="s">
        <v>24</v>
      </c>
      <c r="J25" s="99"/>
      <c r="K25" s="99"/>
      <c r="L25" s="22" t="s">
        <v>24</v>
      </c>
      <c r="M25" s="23" t="s">
        <v>24</v>
      </c>
    </row>
    <row r="26" spans="1:13" x14ac:dyDescent="0.2">
      <c r="A26" s="11" t="s">
        <v>59</v>
      </c>
      <c r="B26" s="161"/>
      <c r="C26" s="99"/>
      <c r="D26" s="22" t="s">
        <v>24</v>
      </c>
      <c r="E26" s="99"/>
      <c r="F26" s="22" t="s">
        <v>24</v>
      </c>
      <c r="G26" s="22" t="s">
        <v>24</v>
      </c>
      <c r="H26" s="22" t="s">
        <v>24</v>
      </c>
      <c r="I26" s="22" t="s">
        <v>24</v>
      </c>
      <c r="J26" s="99"/>
      <c r="K26" s="99"/>
      <c r="L26" s="22" t="s">
        <v>24</v>
      </c>
      <c r="M26" s="23" t="s">
        <v>24</v>
      </c>
    </row>
    <row r="27" spans="1:13" s="5" customFormat="1" ht="15.75" x14ac:dyDescent="0.2">
      <c r="A27" s="12" t="s">
        <v>60</v>
      </c>
      <c r="B27" s="161"/>
      <c r="C27" s="99"/>
      <c r="D27" s="24"/>
      <c r="E27" s="99"/>
      <c r="F27" s="24"/>
      <c r="G27" s="24"/>
      <c r="H27" s="24"/>
      <c r="I27" s="24"/>
      <c r="J27" s="99"/>
      <c r="K27" s="99"/>
      <c r="L27" s="24"/>
      <c r="M27" s="25"/>
    </row>
    <row r="28" spans="1:13" ht="45" x14ac:dyDescent="0.2">
      <c r="A28" s="11" t="s">
        <v>61</v>
      </c>
      <c r="B28" s="161"/>
      <c r="C28" s="99"/>
      <c r="D28" s="22" t="s">
        <v>152</v>
      </c>
      <c r="E28" s="99"/>
      <c r="F28" s="22" t="s">
        <v>153</v>
      </c>
      <c r="G28" s="22" t="s">
        <v>154</v>
      </c>
      <c r="H28" s="22" t="s">
        <v>152</v>
      </c>
      <c r="I28" s="22" t="s">
        <v>155</v>
      </c>
      <c r="J28" s="99"/>
      <c r="K28" s="99"/>
      <c r="L28" s="22" t="s">
        <v>156</v>
      </c>
      <c r="M28" s="22" t="s">
        <v>152</v>
      </c>
    </row>
    <row r="29" spans="1:13" x14ac:dyDescent="0.2">
      <c r="A29" s="11" t="s">
        <v>64</v>
      </c>
      <c r="B29" s="161"/>
      <c r="C29" s="99"/>
      <c r="D29" s="22" t="s">
        <v>24</v>
      </c>
      <c r="E29" s="99"/>
      <c r="F29" s="22" t="s">
        <v>24</v>
      </c>
      <c r="G29" s="22" t="s">
        <v>24</v>
      </c>
      <c r="H29" s="22" t="s">
        <v>24</v>
      </c>
      <c r="I29" s="22" t="s">
        <v>24</v>
      </c>
      <c r="J29" s="99"/>
      <c r="K29" s="99"/>
      <c r="L29" s="22" t="s">
        <v>24</v>
      </c>
      <c r="M29" s="23" t="s">
        <v>24</v>
      </c>
    </row>
    <row r="30" spans="1:13" x14ac:dyDescent="0.2">
      <c r="A30" s="11" t="s">
        <v>65</v>
      </c>
      <c r="B30" s="161"/>
      <c r="C30" s="99"/>
      <c r="D30" s="22" t="s">
        <v>24</v>
      </c>
      <c r="E30" s="99"/>
      <c r="F30" s="22" t="s">
        <v>24</v>
      </c>
      <c r="G30" s="22" t="s">
        <v>24</v>
      </c>
      <c r="H30" s="22" t="s">
        <v>24</v>
      </c>
      <c r="I30" s="22" t="s">
        <v>24</v>
      </c>
      <c r="J30" s="99"/>
      <c r="K30" s="99"/>
      <c r="L30" s="22" t="s">
        <v>24</v>
      </c>
      <c r="M30" s="23" t="s">
        <v>24</v>
      </c>
    </row>
    <row r="31" spans="1:13" ht="60" x14ac:dyDescent="0.2">
      <c r="A31" s="11" t="s">
        <v>66</v>
      </c>
      <c r="B31" s="161"/>
      <c r="C31" s="99"/>
      <c r="D31" s="22" t="s">
        <v>157</v>
      </c>
      <c r="E31" s="99"/>
      <c r="F31" s="22" t="s">
        <v>158</v>
      </c>
      <c r="G31" s="22" t="s">
        <v>159</v>
      </c>
      <c r="H31" s="22" t="s">
        <v>137</v>
      </c>
      <c r="I31" s="22" t="s">
        <v>160</v>
      </c>
      <c r="J31" s="99"/>
      <c r="K31" s="99"/>
      <c r="L31" s="22" t="s">
        <v>161</v>
      </c>
      <c r="M31" s="22" t="s">
        <v>158</v>
      </c>
    </row>
    <row r="32" spans="1:13" s="5" customFormat="1" ht="15.75" x14ac:dyDescent="0.2">
      <c r="A32" s="12" t="s">
        <v>67</v>
      </c>
      <c r="B32" s="161"/>
      <c r="C32" s="99"/>
      <c r="D32" s="24"/>
      <c r="E32" s="99"/>
      <c r="F32" s="24"/>
      <c r="G32" s="24"/>
      <c r="H32" s="24"/>
      <c r="I32" s="24"/>
      <c r="J32" s="99"/>
      <c r="K32" s="99"/>
      <c r="L32" s="24"/>
      <c r="M32" s="25"/>
    </row>
    <row r="33" spans="1:13" ht="45" x14ac:dyDescent="0.2">
      <c r="A33" s="11" t="s">
        <v>68</v>
      </c>
      <c r="B33" s="161"/>
      <c r="C33" s="99"/>
      <c r="D33" s="22" t="s">
        <v>162</v>
      </c>
      <c r="E33" s="99"/>
      <c r="F33" s="22" t="s">
        <v>163</v>
      </c>
      <c r="G33" s="22" t="s">
        <v>162</v>
      </c>
      <c r="H33" s="22" t="s">
        <v>164</v>
      </c>
      <c r="I33" s="22" t="s">
        <v>162</v>
      </c>
      <c r="J33" s="99"/>
      <c r="K33" s="99"/>
      <c r="L33" s="22" t="s">
        <v>165</v>
      </c>
      <c r="M33" s="22" t="s">
        <v>162</v>
      </c>
    </row>
    <row r="34" spans="1:13" ht="15.75" thickBot="1" x14ac:dyDescent="0.25">
      <c r="A34" s="13"/>
      <c r="B34" s="161"/>
      <c r="C34" s="99"/>
      <c r="D34" s="26"/>
      <c r="E34" s="99"/>
      <c r="F34" s="26"/>
      <c r="G34" s="26"/>
      <c r="H34" s="26"/>
      <c r="I34" s="26"/>
      <c r="J34" s="99"/>
      <c r="K34" s="99"/>
      <c r="L34" s="26"/>
      <c r="M34" s="27"/>
    </row>
    <row r="35" spans="1:13" s="5" customFormat="1" ht="31.5" x14ac:dyDescent="0.2">
      <c r="A35" s="10" t="s">
        <v>74</v>
      </c>
      <c r="B35" s="161"/>
      <c r="C35" s="99"/>
      <c r="D35" s="20"/>
      <c r="E35" s="99"/>
      <c r="F35" s="20"/>
      <c r="G35" s="20"/>
      <c r="H35" s="20"/>
      <c r="I35" s="20"/>
      <c r="J35" s="99"/>
      <c r="K35" s="99"/>
      <c r="L35" s="20"/>
      <c r="M35" s="21"/>
    </row>
    <row r="36" spans="1:13" s="5" customFormat="1" ht="15.75" x14ac:dyDescent="0.2">
      <c r="A36" s="12" t="s">
        <v>75</v>
      </c>
      <c r="B36" s="161"/>
      <c r="C36" s="99"/>
      <c r="D36" s="24">
        <f>AVERAGE(D37:D39)</f>
        <v>1</v>
      </c>
      <c r="E36" s="99"/>
      <c r="F36" s="24">
        <f>AVERAGE(F37:F39)</f>
        <v>1</v>
      </c>
      <c r="G36" s="24">
        <f>AVERAGE(G37:G39)</f>
        <v>1</v>
      </c>
      <c r="H36" s="24">
        <f>AVERAGE(H37:H39)</f>
        <v>1</v>
      </c>
      <c r="I36" s="24">
        <f>AVERAGE(I37:I39)</f>
        <v>1</v>
      </c>
      <c r="J36" s="99"/>
      <c r="K36" s="99"/>
      <c r="L36" s="24">
        <f>AVERAGE(L37:L39)</f>
        <v>1</v>
      </c>
      <c r="M36" s="24">
        <f>AVERAGE(M37:M39)</f>
        <v>1</v>
      </c>
    </row>
    <row r="37" spans="1:13" x14ac:dyDescent="0.2">
      <c r="A37" s="11" t="s">
        <v>76</v>
      </c>
      <c r="B37" s="161"/>
      <c r="C37" s="99"/>
      <c r="D37" s="22">
        <v>1</v>
      </c>
      <c r="E37" s="99"/>
      <c r="F37" s="22">
        <v>1</v>
      </c>
      <c r="G37" s="22">
        <v>1</v>
      </c>
      <c r="H37" s="22">
        <v>1</v>
      </c>
      <c r="I37" s="22">
        <v>1</v>
      </c>
      <c r="J37" s="99"/>
      <c r="K37" s="99"/>
      <c r="L37" s="22">
        <v>1</v>
      </c>
      <c r="M37" s="23">
        <v>1</v>
      </c>
    </row>
    <row r="38" spans="1:13" x14ac:dyDescent="0.2">
      <c r="A38" s="11" t="s">
        <v>77</v>
      </c>
      <c r="B38" s="161"/>
      <c r="C38" s="99"/>
      <c r="D38" s="22">
        <v>1</v>
      </c>
      <c r="E38" s="99"/>
      <c r="F38" s="22">
        <v>1</v>
      </c>
      <c r="G38" s="22">
        <v>1</v>
      </c>
      <c r="H38" s="22">
        <v>1</v>
      </c>
      <c r="I38" s="22">
        <v>1</v>
      </c>
      <c r="J38" s="99"/>
      <c r="K38" s="99"/>
      <c r="L38" s="22">
        <v>1</v>
      </c>
      <c r="M38" s="23">
        <v>1</v>
      </c>
    </row>
    <row r="39" spans="1:13" ht="30" x14ac:dyDescent="0.2">
      <c r="A39" s="11" t="s">
        <v>78</v>
      </c>
      <c r="B39" s="161"/>
      <c r="C39" s="99"/>
      <c r="D39" s="22">
        <v>1</v>
      </c>
      <c r="E39" s="99"/>
      <c r="F39" s="22">
        <v>1</v>
      </c>
      <c r="G39" s="22">
        <v>1</v>
      </c>
      <c r="H39" s="22">
        <v>1</v>
      </c>
      <c r="I39" s="22">
        <v>1</v>
      </c>
      <c r="J39" s="99"/>
      <c r="K39" s="99"/>
      <c r="L39" s="22">
        <v>1</v>
      </c>
      <c r="M39" s="23">
        <v>1</v>
      </c>
    </row>
    <row r="40" spans="1:13" s="5" customFormat="1" ht="15.75" x14ac:dyDescent="0.2">
      <c r="A40" s="12" t="s">
        <v>79</v>
      </c>
      <c r="B40" s="161"/>
      <c r="C40" s="99"/>
      <c r="D40" s="24">
        <f>AVERAGE(D41:D42)</f>
        <v>1</v>
      </c>
      <c r="E40" s="99"/>
      <c r="F40" s="24">
        <f>AVERAGE(F41:F42)</f>
        <v>1</v>
      </c>
      <c r="G40" s="24">
        <f>AVERAGE(G41:G42)</f>
        <v>1</v>
      </c>
      <c r="H40" s="24">
        <f>AVERAGE(H41:H42)</f>
        <v>1</v>
      </c>
      <c r="I40" s="24">
        <f>AVERAGE(I41:I42)</f>
        <v>1</v>
      </c>
      <c r="J40" s="99"/>
      <c r="K40" s="99"/>
      <c r="L40" s="24">
        <f>AVERAGE(L41:L42)</f>
        <v>1</v>
      </c>
      <c r="M40" s="24">
        <f>AVERAGE(M41:M42)</f>
        <v>1</v>
      </c>
    </row>
    <row r="41" spans="1:13" x14ac:dyDescent="0.2">
      <c r="A41" s="11" t="s">
        <v>80</v>
      </c>
      <c r="B41" s="161"/>
      <c r="C41" s="99"/>
      <c r="D41" s="22" t="s">
        <v>24</v>
      </c>
      <c r="E41" s="99"/>
      <c r="F41" s="22" t="s">
        <v>24</v>
      </c>
      <c r="G41" s="22" t="s">
        <v>24</v>
      </c>
      <c r="H41" s="22" t="s">
        <v>24</v>
      </c>
      <c r="I41" s="22" t="s">
        <v>24</v>
      </c>
      <c r="J41" s="99"/>
      <c r="K41" s="99"/>
      <c r="L41" s="22" t="s">
        <v>24</v>
      </c>
      <c r="M41" s="23" t="s">
        <v>24</v>
      </c>
    </row>
    <row r="42" spans="1:13" x14ac:dyDescent="0.2">
      <c r="A42" s="11" t="s">
        <v>81</v>
      </c>
      <c r="B42" s="161"/>
      <c r="C42" s="99"/>
      <c r="D42" s="22">
        <v>1</v>
      </c>
      <c r="E42" s="99"/>
      <c r="F42" s="22">
        <v>1</v>
      </c>
      <c r="G42" s="22">
        <v>1</v>
      </c>
      <c r="H42" s="22">
        <v>1</v>
      </c>
      <c r="I42" s="22">
        <v>1</v>
      </c>
      <c r="J42" s="99"/>
      <c r="K42" s="99"/>
      <c r="L42" s="22">
        <v>1</v>
      </c>
      <c r="M42" s="23">
        <v>1</v>
      </c>
    </row>
    <row r="43" spans="1:13" s="5" customFormat="1" ht="15.75" x14ac:dyDescent="0.2">
      <c r="A43" s="12" t="s">
        <v>82</v>
      </c>
      <c r="B43" s="161"/>
      <c r="C43" s="99"/>
      <c r="D43" s="24">
        <f>AVERAGE(D44:D46)</f>
        <v>1</v>
      </c>
      <c r="E43" s="99"/>
      <c r="F43" s="24">
        <f>AVERAGE(F44:F46)</f>
        <v>1</v>
      </c>
      <c r="G43" s="24">
        <f>AVERAGE(G44:G46)</f>
        <v>1</v>
      </c>
      <c r="H43" s="24">
        <f>AVERAGE(H44:H46)</f>
        <v>1</v>
      </c>
      <c r="I43" s="24">
        <f>AVERAGE(I44:I46)</f>
        <v>1</v>
      </c>
      <c r="J43" s="99"/>
      <c r="K43" s="99"/>
      <c r="L43" s="24">
        <f>AVERAGE(L44:L46)</f>
        <v>1</v>
      </c>
      <c r="M43" s="24">
        <f>AVERAGE(M44:M46)</f>
        <v>1</v>
      </c>
    </row>
    <row r="44" spans="1:13" x14ac:dyDescent="0.2">
      <c r="A44" s="11" t="s">
        <v>83</v>
      </c>
      <c r="B44" s="161"/>
      <c r="C44" s="99"/>
      <c r="D44" s="22">
        <v>1</v>
      </c>
      <c r="E44" s="99"/>
      <c r="F44" s="22">
        <v>1</v>
      </c>
      <c r="G44" s="22">
        <v>1</v>
      </c>
      <c r="H44" s="22">
        <v>1</v>
      </c>
      <c r="I44" s="22">
        <v>1</v>
      </c>
      <c r="J44" s="99"/>
      <c r="K44" s="99"/>
      <c r="L44" s="22">
        <v>1</v>
      </c>
      <c r="M44" s="23">
        <v>1</v>
      </c>
    </row>
    <row r="45" spans="1:13" ht="30" x14ac:dyDescent="0.2">
      <c r="A45" s="11" t="s">
        <v>84</v>
      </c>
      <c r="B45" s="161"/>
      <c r="C45" s="99"/>
      <c r="D45" s="22">
        <v>1</v>
      </c>
      <c r="E45" s="99"/>
      <c r="F45" s="22">
        <v>1</v>
      </c>
      <c r="G45" s="22">
        <v>1</v>
      </c>
      <c r="H45" s="22">
        <v>1</v>
      </c>
      <c r="I45" s="22">
        <v>1</v>
      </c>
      <c r="J45" s="99"/>
      <c r="K45" s="99"/>
      <c r="L45" s="22">
        <v>1</v>
      </c>
      <c r="M45" s="23">
        <v>1</v>
      </c>
    </row>
    <row r="46" spans="1:13" ht="30" x14ac:dyDescent="0.2">
      <c r="A46" s="11" t="s">
        <v>85</v>
      </c>
      <c r="B46" s="161"/>
      <c r="C46" s="99"/>
      <c r="D46" s="22">
        <v>1</v>
      </c>
      <c r="E46" s="99"/>
      <c r="F46" s="22">
        <v>1</v>
      </c>
      <c r="G46" s="22">
        <v>1</v>
      </c>
      <c r="H46" s="22">
        <v>1</v>
      </c>
      <c r="I46" s="22">
        <v>1</v>
      </c>
      <c r="J46" s="99"/>
      <c r="K46" s="99"/>
      <c r="L46" s="22">
        <v>1</v>
      </c>
      <c r="M46" s="23">
        <v>1</v>
      </c>
    </row>
    <row r="47" spans="1:13" s="5" customFormat="1" ht="15.75" x14ac:dyDescent="0.2">
      <c r="A47" s="12" t="s">
        <v>86</v>
      </c>
      <c r="B47" s="161"/>
      <c r="C47" s="99"/>
      <c r="D47" s="24">
        <f>AVERAGE(D48:D51)</f>
        <v>1</v>
      </c>
      <c r="E47" s="99"/>
      <c r="F47" s="24">
        <f>AVERAGE(F48:F51)</f>
        <v>1.3333333333333333</v>
      </c>
      <c r="G47" s="24">
        <f>AVERAGE(G48:G51)</f>
        <v>1.3333333333333333</v>
      </c>
      <c r="H47" s="24">
        <f>AVERAGE(H48:H51)</f>
        <v>1.3333333333333333</v>
      </c>
      <c r="I47" s="24">
        <f>AVERAGE(I48:I51)</f>
        <v>1.3333333333333333</v>
      </c>
      <c r="J47" s="99"/>
      <c r="K47" s="99"/>
      <c r="L47" s="24">
        <f>AVERAGE(L48:L51)</f>
        <v>1.3333333333333333</v>
      </c>
      <c r="M47" s="24">
        <f>AVERAGE(M48:M51)</f>
        <v>1.3333333333333333</v>
      </c>
    </row>
    <row r="48" spans="1:13" x14ac:dyDescent="0.2">
      <c r="A48" s="11" t="s">
        <v>87</v>
      </c>
      <c r="B48" s="161"/>
      <c r="C48" s="99"/>
      <c r="D48" s="22">
        <v>1</v>
      </c>
      <c r="E48" s="99"/>
      <c r="F48" s="22">
        <v>2</v>
      </c>
      <c r="G48" s="22">
        <v>2</v>
      </c>
      <c r="H48" s="22">
        <v>2</v>
      </c>
      <c r="I48" s="22">
        <v>2</v>
      </c>
      <c r="J48" s="99"/>
      <c r="K48" s="99"/>
      <c r="L48" s="22">
        <v>2</v>
      </c>
      <c r="M48" s="23">
        <v>2</v>
      </c>
    </row>
    <row r="49" spans="1:13" x14ac:dyDescent="0.2">
      <c r="A49" s="11" t="s">
        <v>88</v>
      </c>
      <c r="B49" s="161"/>
      <c r="C49" s="99"/>
      <c r="D49" s="22">
        <v>1</v>
      </c>
      <c r="E49" s="99"/>
      <c r="F49" s="22">
        <v>1</v>
      </c>
      <c r="G49" s="22">
        <v>1</v>
      </c>
      <c r="H49" s="22">
        <v>1</v>
      </c>
      <c r="I49" s="22">
        <v>1</v>
      </c>
      <c r="J49" s="99"/>
      <c r="K49" s="99"/>
      <c r="L49" s="22">
        <v>1</v>
      </c>
      <c r="M49" s="23">
        <v>1</v>
      </c>
    </row>
    <row r="50" spans="1:13" ht="30" x14ac:dyDescent="0.2">
      <c r="A50" s="11" t="s">
        <v>89</v>
      </c>
      <c r="B50" s="161"/>
      <c r="C50" s="99"/>
      <c r="D50" s="22">
        <v>1</v>
      </c>
      <c r="E50" s="99"/>
      <c r="F50" s="22">
        <v>1</v>
      </c>
      <c r="G50" s="22">
        <v>1</v>
      </c>
      <c r="H50" s="22">
        <v>1</v>
      </c>
      <c r="I50" s="22">
        <v>1</v>
      </c>
      <c r="J50" s="99"/>
      <c r="K50" s="99"/>
      <c r="L50" s="22">
        <v>1</v>
      </c>
      <c r="M50" s="23">
        <v>1</v>
      </c>
    </row>
    <row r="51" spans="1:13" x14ac:dyDescent="0.2">
      <c r="A51" s="11" t="s">
        <v>90</v>
      </c>
      <c r="B51" s="161"/>
      <c r="C51" s="99"/>
      <c r="D51" s="22" t="s">
        <v>24</v>
      </c>
      <c r="E51" s="99"/>
      <c r="F51" s="22" t="s">
        <v>24</v>
      </c>
      <c r="G51" s="22" t="s">
        <v>24</v>
      </c>
      <c r="H51" s="22" t="s">
        <v>24</v>
      </c>
      <c r="I51" s="22" t="s">
        <v>24</v>
      </c>
      <c r="J51" s="99"/>
      <c r="K51" s="99"/>
      <c r="L51" s="22" t="s">
        <v>24</v>
      </c>
      <c r="M51" s="23" t="s">
        <v>24</v>
      </c>
    </row>
    <row r="52" spans="1:13" s="5" customFormat="1" ht="15.75" x14ac:dyDescent="0.2">
      <c r="A52" s="12" t="s">
        <v>54</v>
      </c>
      <c r="B52" s="161"/>
      <c r="C52" s="99"/>
      <c r="D52" s="24">
        <f>AVERAGE(D53:D55)</f>
        <v>1</v>
      </c>
      <c r="E52" s="99"/>
      <c r="F52" s="24">
        <f>AVERAGE(F53:F55)</f>
        <v>1</v>
      </c>
      <c r="G52" s="24">
        <f>AVERAGE(G53:G55)</f>
        <v>1</v>
      </c>
      <c r="H52" s="24">
        <f>AVERAGE(H53:H55)</f>
        <v>1</v>
      </c>
      <c r="I52" s="24">
        <f>AVERAGE(I53:I55)</f>
        <v>1</v>
      </c>
      <c r="J52" s="99"/>
      <c r="K52" s="99"/>
      <c r="L52" s="24">
        <f>AVERAGE(L53:L55)</f>
        <v>1</v>
      </c>
      <c r="M52" s="24">
        <f>AVERAGE(M53:M55)</f>
        <v>1</v>
      </c>
    </row>
    <row r="53" spans="1:13" ht="30" x14ac:dyDescent="0.2">
      <c r="A53" s="11" t="s">
        <v>91</v>
      </c>
      <c r="B53" s="161"/>
      <c r="C53" s="99"/>
      <c r="D53" s="22">
        <v>1</v>
      </c>
      <c r="E53" s="99"/>
      <c r="F53" s="22">
        <v>1</v>
      </c>
      <c r="G53" s="22">
        <v>1</v>
      </c>
      <c r="H53" s="22">
        <v>1</v>
      </c>
      <c r="I53" s="22">
        <v>1</v>
      </c>
      <c r="J53" s="99"/>
      <c r="K53" s="99"/>
      <c r="L53" s="22">
        <v>1</v>
      </c>
      <c r="M53" s="23">
        <v>1</v>
      </c>
    </row>
    <row r="54" spans="1:13" x14ac:dyDescent="0.2">
      <c r="A54" s="11" t="s">
        <v>92</v>
      </c>
      <c r="B54" s="161"/>
      <c r="C54" s="99"/>
      <c r="D54" s="22">
        <v>1</v>
      </c>
      <c r="E54" s="99"/>
      <c r="F54" s="22">
        <v>1</v>
      </c>
      <c r="G54" s="22">
        <v>1</v>
      </c>
      <c r="H54" s="22">
        <v>1</v>
      </c>
      <c r="I54" s="22">
        <v>1</v>
      </c>
      <c r="J54" s="99"/>
      <c r="K54" s="99"/>
      <c r="L54" s="22">
        <v>1</v>
      </c>
      <c r="M54" s="23">
        <v>1</v>
      </c>
    </row>
    <row r="55" spans="1:13" ht="30.75" thickBot="1" x14ac:dyDescent="0.25">
      <c r="A55" s="9" t="s">
        <v>93</v>
      </c>
      <c r="B55" s="164"/>
      <c r="C55" s="159"/>
      <c r="D55" s="28">
        <v>1</v>
      </c>
      <c r="E55" s="159"/>
      <c r="F55" s="28">
        <v>1</v>
      </c>
      <c r="G55" s="28">
        <v>1</v>
      </c>
      <c r="H55" s="28">
        <v>1</v>
      </c>
      <c r="I55" s="28">
        <v>1</v>
      </c>
      <c r="J55" s="159"/>
      <c r="K55" s="159"/>
      <c r="L55" s="28">
        <v>1</v>
      </c>
      <c r="M55" s="29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75DE-69DB-4764-B7E7-CC89D54F1DEB}">
  <sheetPr>
    <tabColor rgb="FFFFFF00"/>
  </sheetPr>
  <dimension ref="A1:M63"/>
  <sheetViews>
    <sheetView topLeftCell="A16" zoomScale="85" zoomScaleNormal="85" workbookViewId="0">
      <selection activeCell="D37" sqref="D37:M37"/>
    </sheetView>
  </sheetViews>
  <sheetFormatPr baseColWidth="10" defaultColWidth="11.5546875" defaultRowHeight="15" x14ac:dyDescent="0.2"/>
  <cols>
    <col min="1" max="1" width="22.21875" style="2" customWidth="1"/>
    <col min="2" max="16384" width="11.5546875" style="2"/>
  </cols>
  <sheetData>
    <row r="1" spans="1:13" x14ac:dyDescent="0.2">
      <c r="A1" s="4" t="s">
        <v>0</v>
      </c>
      <c r="B1" s="2" t="s">
        <v>120</v>
      </c>
      <c r="C1" s="2" t="s">
        <v>121</v>
      </c>
    </row>
    <row r="2" spans="1:13" x14ac:dyDescent="0.2">
      <c r="A2" s="4" t="s">
        <v>3</v>
      </c>
      <c r="B2" s="2" t="s">
        <v>122</v>
      </c>
    </row>
    <row r="4" spans="1:13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x14ac:dyDescent="0.2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5" customFormat="1" ht="15" customHeight="1" x14ac:dyDescent="0.2">
      <c r="A6" s="41" t="s">
        <v>7</v>
      </c>
      <c r="B6" s="160" t="s">
        <v>8</v>
      </c>
      <c r="C6" s="96" t="s">
        <v>123</v>
      </c>
      <c r="D6" s="20"/>
      <c r="E6" s="96" t="s">
        <v>9</v>
      </c>
      <c r="F6" s="20"/>
      <c r="G6" s="20"/>
      <c r="H6" s="20"/>
      <c r="I6" s="20"/>
      <c r="J6" s="96" t="s">
        <v>10</v>
      </c>
      <c r="K6" s="96" t="s">
        <v>11</v>
      </c>
      <c r="L6" s="20"/>
      <c r="M6" s="21"/>
    </row>
    <row r="7" spans="1:13" x14ac:dyDescent="0.2">
      <c r="A7" s="11" t="s">
        <v>12</v>
      </c>
      <c r="B7" s="161"/>
      <c r="C7" s="99"/>
      <c r="D7" s="22">
        <v>1</v>
      </c>
      <c r="E7" s="99"/>
      <c r="F7" s="22">
        <v>1</v>
      </c>
      <c r="G7" s="22">
        <v>1</v>
      </c>
      <c r="H7" s="22">
        <v>1</v>
      </c>
      <c r="I7" s="22">
        <v>2</v>
      </c>
      <c r="J7" s="99"/>
      <c r="K7" s="99"/>
      <c r="L7" s="22">
        <v>1</v>
      </c>
      <c r="M7" s="22">
        <v>1</v>
      </c>
    </row>
    <row r="8" spans="1:13" ht="30" x14ac:dyDescent="0.2">
      <c r="A8" s="11" t="s">
        <v>15</v>
      </c>
      <c r="B8" s="161"/>
      <c r="C8" s="99"/>
      <c r="D8" s="22"/>
      <c r="E8" s="99"/>
      <c r="F8" s="22"/>
      <c r="G8" s="22">
        <v>1</v>
      </c>
      <c r="H8" s="22"/>
      <c r="I8" s="22"/>
      <c r="J8" s="99"/>
      <c r="K8" s="99"/>
      <c r="L8" s="22"/>
      <c r="M8" s="22"/>
    </row>
    <row r="9" spans="1:13" x14ac:dyDescent="0.2">
      <c r="A9" s="11" t="s">
        <v>18</v>
      </c>
      <c r="B9" s="161"/>
      <c r="C9" s="99"/>
      <c r="D9" s="22">
        <v>0</v>
      </c>
      <c r="E9" s="99"/>
      <c r="F9" s="22">
        <v>0</v>
      </c>
      <c r="G9" s="22">
        <v>0</v>
      </c>
      <c r="H9" s="22">
        <v>0</v>
      </c>
      <c r="I9" s="22">
        <v>1</v>
      </c>
      <c r="J9" s="99"/>
      <c r="K9" s="99"/>
      <c r="L9" s="22">
        <v>2</v>
      </c>
      <c r="M9" s="23">
        <v>2</v>
      </c>
    </row>
    <row r="10" spans="1:13" x14ac:dyDescent="0.2">
      <c r="A10" s="11" t="s">
        <v>23</v>
      </c>
      <c r="B10" s="161"/>
      <c r="C10" s="99"/>
      <c r="D10" s="22">
        <v>0</v>
      </c>
      <c r="E10" s="99"/>
      <c r="F10" s="22">
        <v>0</v>
      </c>
      <c r="G10" s="22">
        <v>0</v>
      </c>
      <c r="H10" s="22">
        <v>0</v>
      </c>
      <c r="I10" s="22">
        <v>0</v>
      </c>
      <c r="J10" s="99"/>
      <c r="K10" s="99"/>
      <c r="L10" s="22">
        <v>0</v>
      </c>
      <c r="M10" s="23">
        <v>0</v>
      </c>
    </row>
    <row r="11" spans="1:13" x14ac:dyDescent="0.2">
      <c r="A11" s="11" t="s">
        <v>25</v>
      </c>
      <c r="B11" s="161"/>
      <c r="C11" s="99"/>
      <c r="D11" s="22">
        <v>0</v>
      </c>
      <c r="E11" s="99"/>
      <c r="F11" s="22">
        <v>0</v>
      </c>
      <c r="G11" s="22">
        <v>0</v>
      </c>
      <c r="H11" s="22">
        <v>0</v>
      </c>
      <c r="I11" s="22">
        <v>0</v>
      </c>
      <c r="J11" s="99"/>
      <c r="K11" s="99"/>
      <c r="L11" s="22">
        <v>0</v>
      </c>
      <c r="M11" s="23">
        <v>0</v>
      </c>
    </row>
    <row r="12" spans="1:13" ht="30" x14ac:dyDescent="0.2">
      <c r="A12" s="11" t="s">
        <v>26</v>
      </c>
      <c r="B12" s="161"/>
      <c r="C12" s="99"/>
      <c r="D12" s="22">
        <v>0</v>
      </c>
      <c r="E12" s="99"/>
      <c r="F12" s="22">
        <v>0</v>
      </c>
      <c r="G12" s="22">
        <v>0</v>
      </c>
      <c r="H12" s="22">
        <v>0</v>
      </c>
      <c r="I12" s="22">
        <v>1</v>
      </c>
      <c r="J12" s="99"/>
      <c r="K12" s="99"/>
      <c r="L12" s="22">
        <v>1</v>
      </c>
      <c r="M12" s="22">
        <v>1</v>
      </c>
    </row>
    <row r="13" spans="1:13" x14ac:dyDescent="0.2">
      <c r="A13" s="11" t="s">
        <v>27</v>
      </c>
      <c r="B13" s="161"/>
      <c r="C13" s="99"/>
      <c r="D13" s="22" t="s">
        <v>24</v>
      </c>
      <c r="E13" s="99"/>
      <c r="F13" s="22" t="s">
        <v>24</v>
      </c>
      <c r="G13" s="22" t="s">
        <v>24</v>
      </c>
      <c r="H13" s="22" t="s">
        <v>24</v>
      </c>
      <c r="I13" s="22" t="s">
        <v>24</v>
      </c>
      <c r="J13" s="99"/>
      <c r="K13" s="99"/>
      <c r="L13" s="22" t="s">
        <v>24</v>
      </c>
      <c r="M13" s="23" t="s">
        <v>24</v>
      </c>
    </row>
    <row r="14" spans="1:13" x14ac:dyDescent="0.2">
      <c r="A14" s="11" t="s">
        <v>30</v>
      </c>
      <c r="B14" s="161"/>
      <c r="C14" s="99"/>
      <c r="D14" s="22">
        <v>2</v>
      </c>
      <c r="E14" s="99"/>
      <c r="F14" s="22">
        <v>2</v>
      </c>
      <c r="G14" s="22">
        <v>2</v>
      </c>
      <c r="H14" s="22">
        <v>2</v>
      </c>
      <c r="I14" s="22">
        <v>2</v>
      </c>
      <c r="J14" s="99"/>
      <c r="K14" s="99"/>
      <c r="L14" s="22">
        <v>2</v>
      </c>
      <c r="M14" s="23">
        <v>2</v>
      </c>
    </row>
    <row r="15" spans="1:13" x14ac:dyDescent="0.2">
      <c r="A15" s="11" t="s">
        <v>32</v>
      </c>
      <c r="B15" s="161"/>
      <c r="C15" s="99"/>
      <c r="D15" s="22">
        <v>0</v>
      </c>
      <c r="E15" s="99"/>
      <c r="F15" s="22">
        <v>0</v>
      </c>
      <c r="G15" s="22">
        <v>0</v>
      </c>
      <c r="H15" s="22">
        <v>0</v>
      </c>
      <c r="I15" s="22">
        <v>0</v>
      </c>
      <c r="J15" s="99"/>
      <c r="K15" s="99"/>
      <c r="L15" s="22">
        <v>0</v>
      </c>
      <c r="M15" s="22">
        <v>0</v>
      </c>
    </row>
    <row r="16" spans="1:13" x14ac:dyDescent="0.2">
      <c r="A16" s="11" t="s">
        <v>36</v>
      </c>
      <c r="B16" s="161"/>
      <c r="C16" s="99"/>
      <c r="D16" s="22">
        <v>0</v>
      </c>
      <c r="E16" s="99"/>
      <c r="F16" s="22">
        <v>0</v>
      </c>
      <c r="G16" s="22">
        <v>0</v>
      </c>
      <c r="H16" s="22">
        <v>0</v>
      </c>
      <c r="I16" s="22">
        <v>0</v>
      </c>
      <c r="J16" s="99"/>
      <c r="K16" s="99"/>
      <c r="L16" s="22">
        <v>0</v>
      </c>
      <c r="M16" s="23">
        <v>0</v>
      </c>
    </row>
    <row r="17" spans="1:13" s="126" customFormat="1" x14ac:dyDescent="0.2">
      <c r="A17" s="127" t="s">
        <v>94</v>
      </c>
      <c r="B17" s="162"/>
      <c r="C17" s="157"/>
      <c r="D17" s="150">
        <f>AVERAGE(D7:D16)</f>
        <v>0.375</v>
      </c>
      <c r="E17" s="157"/>
      <c r="F17" s="150">
        <f>AVERAGE(F7:F16)</f>
        <v>0.375</v>
      </c>
      <c r="G17" s="150">
        <f>AVERAGE(G7:G16)</f>
        <v>0.44444444444444442</v>
      </c>
      <c r="H17" s="150">
        <f>AVERAGE(H7:H16)</f>
        <v>0.375</v>
      </c>
      <c r="I17" s="150">
        <f>AVERAGE(I7:I16)</f>
        <v>0.75</v>
      </c>
      <c r="J17" s="157"/>
      <c r="K17" s="157"/>
      <c r="L17" s="150">
        <f>AVERAGE(L7:L16)</f>
        <v>0.75</v>
      </c>
      <c r="M17" s="150">
        <f>AVERAGE(M7:M16)</f>
        <v>0.75</v>
      </c>
    </row>
    <row r="18" spans="1:13" s="5" customFormat="1" ht="15.75" x14ac:dyDescent="0.2">
      <c r="A18" s="12" t="s">
        <v>37</v>
      </c>
      <c r="B18" s="161"/>
      <c r="C18" s="99"/>
      <c r="D18" s="24"/>
      <c r="E18" s="99"/>
      <c r="F18" s="24"/>
      <c r="G18" s="24"/>
      <c r="H18" s="24"/>
      <c r="I18" s="24"/>
      <c r="J18" s="99"/>
      <c r="K18" s="99"/>
      <c r="L18" s="24"/>
      <c r="M18" s="25"/>
    </row>
    <row r="19" spans="1:13" s="5" customFormat="1" ht="15.75" x14ac:dyDescent="0.2">
      <c r="A19" s="12" t="s">
        <v>38</v>
      </c>
      <c r="B19" s="161"/>
      <c r="C19" s="99"/>
      <c r="D19" s="24"/>
      <c r="E19" s="99"/>
      <c r="F19" s="24"/>
      <c r="G19" s="24"/>
      <c r="H19" s="24"/>
      <c r="I19" s="24"/>
      <c r="J19" s="99"/>
      <c r="K19" s="99"/>
      <c r="L19" s="24"/>
      <c r="M19" s="25"/>
    </row>
    <row r="20" spans="1:13" ht="30" x14ac:dyDescent="0.2">
      <c r="A20" s="11" t="s">
        <v>39</v>
      </c>
      <c r="B20" s="161"/>
      <c r="C20" s="99"/>
      <c r="D20" s="22">
        <v>1</v>
      </c>
      <c r="E20" s="99"/>
      <c r="F20" s="22">
        <v>0</v>
      </c>
      <c r="G20" s="22">
        <v>0</v>
      </c>
      <c r="H20" s="22">
        <v>0</v>
      </c>
      <c r="I20" s="22">
        <v>0</v>
      </c>
      <c r="J20" s="99"/>
      <c r="K20" s="99"/>
      <c r="L20" s="22">
        <v>1</v>
      </c>
      <c r="M20" s="23">
        <v>0</v>
      </c>
    </row>
    <row r="21" spans="1:13" x14ac:dyDescent="0.2">
      <c r="A21" s="11" t="s">
        <v>47</v>
      </c>
      <c r="B21" s="161"/>
      <c r="C21" s="99"/>
      <c r="D21" s="22" t="s">
        <v>24</v>
      </c>
      <c r="E21" s="99"/>
      <c r="F21" s="22" t="s">
        <v>24</v>
      </c>
      <c r="G21" s="22" t="s">
        <v>24</v>
      </c>
      <c r="H21" s="22" t="s">
        <v>24</v>
      </c>
      <c r="I21" s="22" t="s">
        <v>24</v>
      </c>
      <c r="J21" s="99"/>
      <c r="K21" s="99"/>
      <c r="L21" s="22" t="s">
        <v>24</v>
      </c>
      <c r="M21" s="22" t="s">
        <v>24</v>
      </c>
    </row>
    <row r="22" spans="1:13" ht="30" x14ac:dyDescent="0.2">
      <c r="A22" s="11" t="s">
        <v>52</v>
      </c>
      <c r="B22" s="161"/>
      <c r="C22" s="99"/>
      <c r="D22" s="22">
        <v>0</v>
      </c>
      <c r="E22" s="99"/>
      <c r="F22" s="22">
        <v>0</v>
      </c>
      <c r="G22" s="22">
        <v>0</v>
      </c>
      <c r="H22" s="22">
        <v>0</v>
      </c>
      <c r="I22" s="22">
        <v>0</v>
      </c>
      <c r="J22" s="99"/>
      <c r="K22" s="99"/>
      <c r="L22" s="22">
        <v>0</v>
      </c>
      <c r="M22" s="22">
        <v>0</v>
      </c>
    </row>
    <row r="23" spans="1:13" s="126" customFormat="1" x14ac:dyDescent="0.2">
      <c r="A23" s="127" t="s">
        <v>94</v>
      </c>
      <c r="B23" s="162"/>
      <c r="C23" s="157"/>
      <c r="D23" s="150">
        <f>AVERAGE(D20:D22)</f>
        <v>0.5</v>
      </c>
      <c r="E23" s="157"/>
      <c r="F23" s="150">
        <f>AVERAGE(F20:F22)</f>
        <v>0</v>
      </c>
      <c r="G23" s="150">
        <f>AVERAGE(G20:G22)</f>
        <v>0</v>
      </c>
      <c r="H23" s="150">
        <f>AVERAGE(H20:H22)</f>
        <v>0</v>
      </c>
      <c r="I23" s="150">
        <f>AVERAGE(I20:I22)</f>
        <v>0</v>
      </c>
      <c r="J23" s="157"/>
      <c r="K23" s="157"/>
      <c r="L23" s="150">
        <f>AVERAGE(L20:L22)</f>
        <v>0.5</v>
      </c>
      <c r="M23" s="150">
        <f>AVERAGE(M20:M22)</f>
        <v>0</v>
      </c>
    </row>
    <row r="24" spans="1:13" s="5" customFormat="1" ht="15.75" x14ac:dyDescent="0.2">
      <c r="A24" s="12" t="s">
        <v>53</v>
      </c>
      <c r="B24" s="161"/>
      <c r="C24" s="99"/>
      <c r="D24" s="24"/>
      <c r="E24" s="99"/>
      <c r="F24" s="24"/>
      <c r="G24" s="24"/>
      <c r="H24" s="24"/>
      <c r="I24" s="24"/>
      <c r="J24" s="99"/>
      <c r="K24" s="99"/>
      <c r="L24" s="24"/>
      <c r="M24" s="25"/>
    </row>
    <row r="25" spans="1:13" x14ac:dyDescent="0.2">
      <c r="A25" s="11" t="s">
        <v>54</v>
      </c>
      <c r="B25" s="161"/>
      <c r="C25" s="99"/>
      <c r="D25" s="22">
        <v>1</v>
      </c>
      <c r="E25" s="99"/>
      <c r="F25" s="22">
        <v>1</v>
      </c>
      <c r="G25" s="22">
        <v>0</v>
      </c>
      <c r="H25" s="22">
        <v>0</v>
      </c>
      <c r="I25" s="22">
        <v>0</v>
      </c>
      <c r="J25" s="99"/>
      <c r="K25" s="99"/>
      <c r="L25" s="22">
        <v>1</v>
      </c>
      <c r="M25" s="23">
        <v>0</v>
      </c>
    </row>
    <row r="26" spans="1:13" x14ac:dyDescent="0.2">
      <c r="A26" s="11" t="s">
        <v>55</v>
      </c>
      <c r="B26" s="161"/>
      <c r="C26" s="99"/>
      <c r="D26" s="22" t="s">
        <v>24</v>
      </c>
      <c r="E26" s="99"/>
      <c r="F26" s="22" t="s">
        <v>24</v>
      </c>
      <c r="G26" s="22" t="s">
        <v>24</v>
      </c>
      <c r="H26" s="22" t="s">
        <v>24</v>
      </c>
      <c r="I26" s="22" t="s">
        <v>24</v>
      </c>
      <c r="J26" s="99"/>
      <c r="K26" s="99"/>
      <c r="L26" s="22" t="s">
        <v>24</v>
      </c>
      <c r="M26" s="23" t="s">
        <v>24</v>
      </c>
    </row>
    <row r="27" spans="1:13" x14ac:dyDescent="0.2">
      <c r="A27" s="11" t="s">
        <v>59</v>
      </c>
      <c r="B27" s="161"/>
      <c r="C27" s="99"/>
      <c r="D27" s="22" t="s">
        <v>24</v>
      </c>
      <c r="E27" s="99"/>
      <c r="F27" s="22" t="s">
        <v>24</v>
      </c>
      <c r="G27" s="22" t="s">
        <v>24</v>
      </c>
      <c r="H27" s="22" t="s">
        <v>24</v>
      </c>
      <c r="I27" s="22" t="s">
        <v>24</v>
      </c>
      <c r="J27" s="99"/>
      <c r="K27" s="99"/>
      <c r="L27" s="22" t="s">
        <v>24</v>
      </c>
      <c r="M27" s="23" t="s">
        <v>24</v>
      </c>
    </row>
    <row r="28" spans="1:13" s="126" customFormat="1" x14ac:dyDescent="0.2">
      <c r="A28" s="127" t="s">
        <v>94</v>
      </c>
      <c r="B28" s="162"/>
      <c r="C28" s="157"/>
      <c r="D28" s="150">
        <f>AVERAGE(D25:D27)</f>
        <v>1</v>
      </c>
      <c r="E28" s="157"/>
      <c r="F28" s="150">
        <f>AVERAGE(F25:F27)</f>
        <v>1</v>
      </c>
      <c r="G28" s="150">
        <f>AVERAGE(G25:G27)</f>
        <v>0</v>
      </c>
      <c r="H28" s="150">
        <f>AVERAGE(H25:H27)</f>
        <v>0</v>
      </c>
      <c r="I28" s="150">
        <f>AVERAGE(I25:I27)</f>
        <v>0</v>
      </c>
      <c r="J28" s="157"/>
      <c r="K28" s="157"/>
      <c r="L28" s="150">
        <f>AVERAGE(L25:L27)</f>
        <v>1</v>
      </c>
      <c r="M28" s="150">
        <f>AVERAGE(M25:M27)</f>
        <v>0</v>
      </c>
    </row>
    <row r="29" spans="1:13" s="5" customFormat="1" ht="15.75" x14ac:dyDescent="0.2">
      <c r="A29" s="12" t="s">
        <v>60</v>
      </c>
      <c r="B29" s="161"/>
      <c r="C29" s="99"/>
      <c r="D29" s="24"/>
      <c r="E29" s="99"/>
      <c r="F29" s="24"/>
      <c r="G29" s="24"/>
      <c r="H29" s="24"/>
      <c r="I29" s="24"/>
      <c r="J29" s="99"/>
      <c r="K29" s="99"/>
      <c r="L29" s="24"/>
      <c r="M29" s="25"/>
    </row>
    <row r="30" spans="1:13" x14ac:dyDescent="0.2">
      <c r="A30" s="11" t="s">
        <v>61</v>
      </c>
      <c r="B30" s="161"/>
      <c r="C30" s="99"/>
      <c r="D30" s="22">
        <v>0</v>
      </c>
      <c r="E30" s="99"/>
      <c r="F30" s="22">
        <v>1</v>
      </c>
      <c r="G30" s="22">
        <v>1</v>
      </c>
      <c r="H30" s="22">
        <v>1</v>
      </c>
      <c r="I30" s="22">
        <v>1</v>
      </c>
      <c r="J30" s="99"/>
      <c r="K30" s="99"/>
      <c r="L30" s="22">
        <v>1</v>
      </c>
      <c r="M30" s="22">
        <v>1</v>
      </c>
    </row>
    <row r="31" spans="1:13" x14ac:dyDescent="0.2">
      <c r="A31" s="11" t="s">
        <v>64</v>
      </c>
      <c r="B31" s="161"/>
      <c r="C31" s="99"/>
      <c r="D31" s="22" t="s">
        <v>24</v>
      </c>
      <c r="E31" s="99"/>
      <c r="F31" s="22" t="s">
        <v>24</v>
      </c>
      <c r="G31" s="22" t="s">
        <v>24</v>
      </c>
      <c r="H31" s="22" t="s">
        <v>24</v>
      </c>
      <c r="I31" s="22" t="s">
        <v>24</v>
      </c>
      <c r="J31" s="99"/>
      <c r="K31" s="99"/>
      <c r="L31" s="22" t="s">
        <v>24</v>
      </c>
      <c r="M31" s="23" t="s">
        <v>24</v>
      </c>
    </row>
    <row r="32" spans="1:13" x14ac:dyDescent="0.2">
      <c r="A32" s="11" t="s">
        <v>65</v>
      </c>
      <c r="B32" s="161"/>
      <c r="C32" s="99"/>
      <c r="D32" s="22" t="s">
        <v>24</v>
      </c>
      <c r="E32" s="99"/>
      <c r="F32" s="22" t="s">
        <v>24</v>
      </c>
      <c r="G32" s="22" t="s">
        <v>24</v>
      </c>
      <c r="H32" s="22" t="s">
        <v>24</v>
      </c>
      <c r="I32" s="22" t="s">
        <v>24</v>
      </c>
      <c r="J32" s="99"/>
      <c r="K32" s="99"/>
      <c r="L32" s="22" t="s">
        <v>24</v>
      </c>
      <c r="M32" s="23" t="s">
        <v>24</v>
      </c>
    </row>
    <row r="33" spans="1:13" x14ac:dyDescent="0.2">
      <c r="A33" s="11" t="s">
        <v>66</v>
      </c>
      <c r="B33" s="161"/>
      <c r="C33" s="99"/>
      <c r="D33" s="22">
        <v>0</v>
      </c>
      <c r="E33" s="99"/>
      <c r="F33" s="22">
        <v>0</v>
      </c>
      <c r="G33" s="22">
        <v>0</v>
      </c>
      <c r="H33" s="22">
        <v>0</v>
      </c>
      <c r="I33" s="22">
        <v>0</v>
      </c>
      <c r="J33" s="99"/>
      <c r="K33" s="99"/>
      <c r="L33" s="22">
        <v>1</v>
      </c>
      <c r="M33" s="125">
        <v>0</v>
      </c>
    </row>
    <row r="34" spans="1:13" s="131" customFormat="1" x14ac:dyDescent="0.2">
      <c r="A34" s="127" t="s">
        <v>94</v>
      </c>
      <c r="B34" s="161"/>
      <c r="C34" s="99"/>
      <c r="D34" s="150">
        <f>AVERAGE(D30:D33)</f>
        <v>0</v>
      </c>
      <c r="E34" s="150"/>
      <c r="F34" s="150">
        <f t="shared" ref="F34:M34" si="0">AVERAGE(F30:F33)</f>
        <v>0.5</v>
      </c>
      <c r="G34" s="150">
        <f t="shared" si="0"/>
        <v>0.5</v>
      </c>
      <c r="H34" s="150">
        <f t="shared" si="0"/>
        <v>0.5</v>
      </c>
      <c r="I34" s="150">
        <f t="shared" si="0"/>
        <v>0.5</v>
      </c>
      <c r="J34" s="150"/>
      <c r="K34" s="150"/>
      <c r="L34" s="150">
        <f t="shared" si="0"/>
        <v>1</v>
      </c>
      <c r="M34" s="150">
        <f t="shared" si="0"/>
        <v>0.5</v>
      </c>
    </row>
    <row r="35" spans="1:13" s="5" customFormat="1" ht="15.75" x14ac:dyDescent="0.2">
      <c r="A35" s="12" t="s">
        <v>67</v>
      </c>
      <c r="B35" s="161"/>
      <c r="C35" s="99"/>
      <c r="D35" s="24"/>
      <c r="E35" s="99"/>
      <c r="F35" s="24"/>
      <c r="G35" s="24"/>
      <c r="H35" s="24"/>
      <c r="I35" s="24"/>
      <c r="J35" s="99"/>
      <c r="K35" s="99"/>
      <c r="L35" s="24"/>
      <c r="M35" s="25"/>
    </row>
    <row r="36" spans="1:13" x14ac:dyDescent="0.2">
      <c r="A36" s="11" t="s">
        <v>68</v>
      </c>
      <c r="B36" s="161"/>
      <c r="C36" s="99"/>
      <c r="D36" s="22">
        <v>0</v>
      </c>
      <c r="E36" s="99"/>
      <c r="F36" s="22">
        <v>0</v>
      </c>
      <c r="G36" s="22">
        <v>0</v>
      </c>
      <c r="H36" s="22">
        <v>0</v>
      </c>
      <c r="I36" s="22">
        <v>0</v>
      </c>
      <c r="J36" s="99"/>
      <c r="K36" s="99"/>
      <c r="L36" s="22">
        <v>0</v>
      </c>
      <c r="M36" s="22">
        <v>0</v>
      </c>
    </row>
    <row r="37" spans="1:13" s="126" customFormat="1" x14ac:dyDescent="0.2">
      <c r="A37" s="144" t="s">
        <v>94</v>
      </c>
      <c r="B37" s="163"/>
      <c r="C37" s="158"/>
      <c r="D37" s="151">
        <v>0</v>
      </c>
      <c r="E37" s="158"/>
      <c r="F37" s="151">
        <v>0</v>
      </c>
      <c r="G37" s="151">
        <v>0</v>
      </c>
      <c r="H37" s="151">
        <v>0</v>
      </c>
      <c r="I37" s="151">
        <v>0</v>
      </c>
      <c r="J37" s="158"/>
      <c r="K37" s="158"/>
      <c r="L37" s="151">
        <v>0</v>
      </c>
      <c r="M37" s="153">
        <v>0</v>
      </c>
    </row>
    <row r="38" spans="1:13" s="5" customFormat="1" ht="31.5" x14ac:dyDescent="0.2">
      <c r="A38" s="10" t="s">
        <v>74</v>
      </c>
      <c r="B38" s="161"/>
      <c r="C38" s="99"/>
      <c r="D38" s="20"/>
      <c r="E38" s="99"/>
      <c r="F38" s="20"/>
      <c r="G38" s="20"/>
      <c r="H38" s="20"/>
      <c r="I38" s="20"/>
      <c r="J38" s="99"/>
      <c r="K38" s="99"/>
      <c r="L38" s="20"/>
      <c r="M38" s="21"/>
    </row>
    <row r="39" spans="1:13" s="5" customFormat="1" ht="15.75" x14ac:dyDescent="0.2">
      <c r="A39" s="12" t="s">
        <v>75</v>
      </c>
      <c r="B39" s="161"/>
      <c r="C39" s="99"/>
      <c r="D39" s="24"/>
      <c r="E39" s="99"/>
      <c r="F39" s="24"/>
      <c r="G39" s="24"/>
      <c r="H39" s="24"/>
      <c r="I39" s="24"/>
      <c r="J39" s="99"/>
      <c r="K39" s="99"/>
      <c r="L39" s="24"/>
      <c r="M39" s="25"/>
    </row>
    <row r="40" spans="1:13" x14ac:dyDescent="0.2">
      <c r="A40" s="11" t="s">
        <v>76</v>
      </c>
      <c r="B40" s="161"/>
      <c r="C40" s="99"/>
      <c r="D40" s="22">
        <v>1</v>
      </c>
      <c r="E40" s="99"/>
      <c r="F40" s="22">
        <v>1</v>
      </c>
      <c r="G40" s="22">
        <v>1</v>
      </c>
      <c r="H40" s="22">
        <v>1</v>
      </c>
      <c r="I40" s="22">
        <v>1</v>
      </c>
      <c r="J40" s="99"/>
      <c r="K40" s="99"/>
      <c r="L40" s="22">
        <v>1</v>
      </c>
      <c r="M40" s="23">
        <v>1</v>
      </c>
    </row>
    <row r="41" spans="1:13" x14ac:dyDescent="0.2">
      <c r="A41" s="11" t="s">
        <v>77</v>
      </c>
      <c r="B41" s="161"/>
      <c r="C41" s="99"/>
      <c r="D41" s="22">
        <v>1</v>
      </c>
      <c r="E41" s="99"/>
      <c r="F41" s="22">
        <v>1</v>
      </c>
      <c r="G41" s="22">
        <v>1</v>
      </c>
      <c r="H41" s="22">
        <v>1</v>
      </c>
      <c r="I41" s="22">
        <v>1</v>
      </c>
      <c r="J41" s="99"/>
      <c r="K41" s="99"/>
      <c r="L41" s="22">
        <v>1</v>
      </c>
      <c r="M41" s="23">
        <v>1</v>
      </c>
    </row>
    <row r="42" spans="1:13" ht="30" x14ac:dyDescent="0.2">
      <c r="A42" s="11" t="s">
        <v>78</v>
      </c>
      <c r="B42" s="161"/>
      <c r="C42" s="99"/>
      <c r="D42" s="22">
        <v>1</v>
      </c>
      <c r="E42" s="99"/>
      <c r="F42" s="22">
        <v>1</v>
      </c>
      <c r="G42" s="22">
        <v>1</v>
      </c>
      <c r="H42" s="22">
        <v>1</v>
      </c>
      <c r="I42" s="22">
        <v>1</v>
      </c>
      <c r="J42" s="99"/>
      <c r="K42" s="99"/>
      <c r="L42" s="22">
        <v>1</v>
      </c>
      <c r="M42" s="23">
        <v>1</v>
      </c>
    </row>
    <row r="43" spans="1:13" s="126" customFormat="1" x14ac:dyDescent="0.2">
      <c r="A43" s="127" t="s">
        <v>94</v>
      </c>
      <c r="B43" s="163"/>
      <c r="C43" s="158"/>
      <c r="D43" s="125">
        <f>AVERAGE(D40:D42)</f>
        <v>1</v>
      </c>
      <c r="E43" s="158"/>
      <c r="F43" s="125">
        <f>AVERAGE(F40:F42)</f>
        <v>1</v>
      </c>
      <c r="G43" s="125">
        <f>AVERAGE(G40:G42)</f>
        <v>1</v>
      </c>
      <c r="H43" s="125">
        <f>AVERAGE(H40:H42)</f>
        <v>1</v>
      </c>
      <c r="I43" s="125">
        <f>AVERAGE(I40:I42)</f>
        <v>1</v>
      </c>
      <c r="J43" s="158"/>
      <c r="K43" s="158"/>
      <c r="L43" s="125">
        <f>AVERAGE(L40:L42)</f>
        <v>1</v>
      </c>
      <c r="M43" s="125">
        <f>AVERAGE(M40:M42)</f>
        <v>1</v>
      </c>
    </row>
    <row r="44" spans="1:13" s="5" customFormat="1" ht="15.75" x14ac:dyDescent="0.2">
      <c r="A44" s="12" t="s">
        <v>79</v>
      </c>
      <c r="B44" s="161"/>
      <c r="C44" s="99"/>
      <c r="D44" s="24"/>
      <c r="E44" s="99"/>
      <c r="F44" s="24"/>
      <c r="G44" s="24"/>
      <c r="H44" s="24"/>
      <c r="I44" s="24"/>
      <c r="J44" s="99"/>
      <c r="K44" s="99"/>
      <c r="L44" s="24"/>
      <c r="M44" s="25"/>
    </row>
    <row r="45" spans="1:13" x14ac:dyDescent="0.2">
      <c r="A45" s="11" t="s">
        <v>80</v>
      </c>
      <c r="B45" s="161"/>
      <c r="C45" s="99"/>
      <c r="D45" s="22" t="s">
        <v>24</v>
      </c>
      <c r="E45" s="99"/>
      <c r="F45" s="22" t="s">
        <v>24</v>
      </c>
      <c r="G45" s="22" t="s">
        <v>24</v>
      </c>
      <c r="H45" s="22" t="s">
        <v>24</v>
      </c>
      <c r="I45" s="22" t="s">
        <v>24</v>
      </c>
      <c r="J45" s="99"/>
      <c r="K45" s="99"/>
      <c r="L45" s="22" t="s">
        <v>24</v>
      </c>
      <c r="M45" s="23" t="s">
        <v>24</v>
      </c>
    </row>
    <row r="46" spans="1:13" x14ac:dyDescent="0.2">
      <c r="A46" s="11" t="s">
        <v>81</v>
      </c>
      <c r="B46" s="161"/>
      <c r="C46" s="99"/>
      <c r="D46" s="22">
        <v>1</v>
      </c>
      <c r="E46" s="99"/>
      <c r="F46" s="22">
        <v>1</v>
      </c>
      <c r="G46" s="22">
        <v>1</v>
      </c>
      <c r="H46" s="22">
        <v>1</v>
      </c>
      <c r="I46" s="22">
        <v>1</v>
      </c>
      <c r="J46" s="99"/>
      <c r="K46" s="99"/>
      <c r="L46" s="22">
        <v>1</v>
      </c>
      <c r="M46" s="23">
        <v>1</v>
      </c>
    </row>
    <row r="47" spans="1:13" s="126" customFormat="1" x14ac:dyDescent="0.2">
      <c r="A47" s="127" t="s">
        <v>94</v>
      </c>
      <c r="B47" s="162"/>
      <c r="C47" s="157"/>
      <c r="D47" s="125">
        <f>AVERAGE(D45:D46)</f>
        <v>1</v>
      </c>
      <c r="E47" s="157"/>
      <c r="F47" s="125">
        <f>AVERAGE(F45:F46)</f>
        <v>1</v>
      </c>
      <c r="G47" s="125">
        <f>AVERAGE(G45:G46)</f>
        <v>1</v>
      </c>
      <c r="H47" s="125">
        <f>AVERAGE(H45:H46)</f>
        <v>1</v>
      </c>
      <c r="I47" s="125">
        <f>AVERAGE(I45:I46)</f>
        <v>1</v>
      </c>
      <c r="J47" s="157"/>
      <c r="K47" s="157"/>
      <c r="L47" s="125">
        <f>AVERAGE(L45:L46)</f>
        <v>1</v>
      </c>
      <c r="M47" s="125">
        <f>AVERAGE(M45:M46)</f>
        <v>1</v>
      </c>
    </row>
    <row r="48" spans="1:13" s="5" customFormat="1" ht="15.75" x14ac:dyDescent="0.2">
      <c r="A48" s="12" t="s">
        <v>82</v>
      </c>
      <c r="B48" s="161"/>
      <c r="C48" s="99"/>
      <c r="D48" s="24"/>
      <c r="E48" s="99"/>
      <c r="F48" s="24"/>
      <c r="G48" s="24"/>
      <c r="H48" s="24"/>
      <c r="I48" s="24"/>
      <c r="J48" s="99"/>
      <c r="K48" s="99"/>
      <c r="L48" s="24"/>
      <c r="M48" s="25"/>
    </row>
    <row r="49" spans="1:13" x14ac:dyDescent="0.2">
      <c r="A49" s="11" t="s">
        <v>83</v>
      </c>
      <c r="B49" s="161"/>
      <c r="C49" s="99"/>
      <c r="D49" s="22">
        <v>1</v>
      </c>
      <c r="E49" s="99"/>
      <c r="F49" s="22">
        <v>1</v>
      </c>
      <c r="G49" s="22">
        <v>1</v>
      </c>
      <c r="H49" s="22">
        <v>1</v>
      </c>
      <c r="I49" s="22">
        <v>1</v>
      </c>
      <c r="J49" s="99"/>
      <c r="K49" s="99"/>
      <c r="L49" s="22">
        <v>1</v>
      </c>
      <c r="M49" s="23">
        <v>1</v>
      </c>
    </row>
    <row r="50" spans="1:13" ht="30" x14ac:dyDescent="0.2">
      <c r="A50" s="11" t="s">
        <v>84</v>
      </c>
      <c r="B50" s="161"/>
      <c r="C50" s="99"/>
      <c r="D50" s="22">
        <v>1</v>
      </c>
      <c r="E50" s="99"/>
      <c r="F50" s="22">
        <v>1</v>
      </c>
      <c r="G50" s="22">
        <v>1</v>
      </c>
      <c r="H50" s="22">
        <v>1</v>
      </c>
      <c r="I50" s="22">
        <v>1</v>
      </c>
      <c r="J50" s="99"/>
      <c r="K50" s="99"/>
      <c r="L50" s="22">
        <v>1</v>
      </c>
      <c r="M50" s="23">
        <v>1</v>
      </c>
    </row>
    <row r="51" spans="1:13" ht="30" x14ac:dyDescent="0.2">
      <c r="A51" s="11" t="s">
        <v>85</v>
      </c>
      <c r="B51" s="161"/>
      <c r="C51" s="99"/>
      <c r="D51" s="22">
        <v>1</v>
      </c>
      <c r="E51" s="99"/>
      <c r="F51" s="22">
        <v>1</v>
      </c>
      <c r="G51" s="22">
        <v>1</v>
      </c>
      <c r="H51" s="22">
        <v>1</v>
      </c>
      <c r="I51" s="22">
        <v>1</v>
      </c>
      <c r="J51" s="99"/>
      <c r="K51" s="99"/>
      <c r="L51" s="22">
        <v>1</v>
      </c>
      <c r="M51" s="23">
        <v>1</v>
      </c>
    </row>
    <row r="52" spans="1:13" s="126" customFormat="1" x14ac:dyDescent="0.2">
      <c r="A52" s="127" t="s">
        <v>94</v>
      </c>
      <c r="B52" s="162"/>
      <c r="C52" s="157"/>
      <c r="D52" s="125">
        <f>AVERAGE(D49:D51)</f>
        <v>1</v>
      </c>
      <c r="E52" s="157"/>
      <c r="F52" s="125">
        <f>AVERAGE(F49:F51)</f>
        <v>1</v>
      </c>
      <c r="G52" s="125">
        <f>AVERAGE(G49:G51)</f>
        <v>1</v>
      </c>
      <c r="H52" s="125">
        <f>AVERAGE(H49:H51)</f>
        <v>1</v>
      </c>
      <c r="I52" s="125">
        <f>AVERAGE(I49:I51)</f>
        <v>1</v>
      </c>
      <c r="J52" s="157"/>
      <c r="K52" s="157"/>
      <c r="L52" s="125">
        <f>AVERAGE(L49:L51)</f>
        <v>1</v>
      </c>
      <c r="M52" s="125">
        <f>AVERAGE(M49:M51)</f>
        <v>1</v>
      </c>
    </row>
    <row r="53" spans="1:13" s="5" customFormat="1" ht="15.75" x14ac:dyDescent="0.2">
      <c r="A53" s="12" t="s">
        <v>86</v>
      </c>
      <c r="B53" s="161"/>
      <c r="C53" s="99"/>
      <c r="D53" s="24"/>
      <c r="E53" s="99"/>
      <c r="F53" s="24"/>
      <c r="G53" s="24"/>
      <c r="H53" s="24"/>
      <c r="I53" s="24"/>
      <c r="J53" s="99"/>
      <c r="K53" s="99"/>
      <c r="L53" s="24"/>
      <c r="M53" s="25"/>
    </row>
    <row r="54" spans="1:13" x14ac:dyDescent="0.2">
      <c r="A54" s="11" t="s">
        <v>87</v>
      </c>
      <c r="B54" s="161"/>
      <c r="C54" s="99"/>
      <c r="D54" s="22">
        <v>1</v>
      </c>
      <c r="E54" s="99"/>
      <c r="F54" s="22">
        <v>2</v>
      </c>
      <c r="G54" s="22">
        <v>2</v>
      </c>
      <c r="H54" s="22">
        <v>2</v>
      </c>
      <c r="I54" s="22">
        <v>2</v>
      </c>
      <c r="J54" s="99"/>
      <c r="K54" s="99"/>
      <c r="L54" s="22">
        <v>2</v>
      </c>
      <c r="M54" s="23">
        <v>2</v>
      </c>
    </row>
    <row r="55" spans="1:13" x14ac:dyDescent="0.2">
      <c r="A55" s="11" t="s">
        <v>88</v>
      </c>
      <c r="B55" s="161"/>
      <c r="C55" s="99"/>
      <c r="D55" s="22">
        <v>1</v>
      </c>
      <c r="E55" s="99"/>
      <c r="F55" s="22">
        <v>1</v>
      </c>
      <c r="G55" s="22">
        <v>1</v>
      </c>
      <c r="H55" s="22">
        <v>1</v>
      </c>
      <c r="I55" s="22">
        <v>1</v>
      </c>
      <c r="J55" s="99"/>
      <c r="K55" s="99"/>
      <c r="L55" s="22">
        <v>1</v>
      </c>
      <c r="M55" s="23">
        <v>1</v>
      </c>
    </row>
    <row r="56" spans="1:13" ht="30" x14ac:dyDescent="0.2">
      <c r="A56" s="11" t="s">
        <v>89</v>
      </c>
      <c r="B56" s="161"/>
      <c r="C56" s="99"/>
      <c r="D56" s="22">
        <v>1</v>
      </c>
      <c r="E56" s="99"/>
      <c r="F56" s="22">
        <v>1</v>
      </c>
      <c r="G56" s="22">
        <v>1</v>
      </c>
      <c r="H56" s="22">
        <v>1</v>
      </c>
      <c r="I56" s="22">
        <v>1</v>
      </c>
      <c r="J56" s="99"/>
      <c r="K56" s="99"/>
      <c r="L56" s="22">
        <v>1</v>
      </c>
      <c r="M56" s="23">
        <v>1</v>
      </c>
    </row>
    <row r="57" spans="1:13" x14ac:dyDescent="0.2">
      <c r="A57" s="11" t="s">
        <v>90</v>
      </c>
      <c r="B57" s="161"/>
      <c r="C57" s="99"/>
      <c r="D57" s="22" t="s">
        <v>24</v>
      </c>
      <c r="E57" s="99"/>
      <c r="F57" s="22" t="s">
        <v>24</v>
      </c>
      <c r="G57" s="22" t="s">
        <v>24</v>
      </c>
      <c r="H57" s="22" t="s">
        <v>24</v>
      </c>
      <c r="I57" s="22" t="s">
        <v>24</v>
      </c>
      <c r="J57" s="99"/>
      <c r="K57" s="99"/>
      <c r="L57" s="22" t="s">
        <v>24</v>
      </c>
      <c r="M57" s="23" t="s">
        <v>24</v>
      </c>
    </row>
    <row r="58" spans="1:13" s="126" customFormat="1" x14ac:dyDescent="0.2">
      <c r="A58" s="127" t="s">
        <v>94</v>
      </c>
      <c r="B58" s="162"/>
      <c r="C58" s="157"/>
      <c r="D58" s="125">
        <f>AVERAGE(D54:D57)</f>
        <v>1</v>
      </c>
      <c r="E58" s="157"/>
      <c r="F58" s="125">
        <f>AVERAGE(F54:F57)</f>
        <v>1.3333333333333333</v>
      </c>
      <c r="G58" s="125">
        <f>AVERAGE(G54:G57)</f>
        <v>1.3333333333333333</v>
      </c>
      <c r="H58" s="125">
        <f>AVERAGE(H54:H57)</f>
        <v>1.3333333333333333</v>
      </c>
      <c r="I58" s="125">
        <f>AVERAGE(I54:I57)</f>
        <v>1.3333333333333333</v>
      </c>
      <c r="J58" s="157"/>
      <c r="K58" s="157"/>
      <c r="L58" s="125">
        <f>AVERAGE(L54:L57)</f>
        <v>1.3333333333333333</v>
      </c>
      <c r="M58" s="125">
        <f>AVERAGE(M54:M57)</f>
        <v>1.3333333333333333</v>
      </c>
    </row>
    <row r="59" spans="1:13" s="5" customFormat="1" ht="15.75" x14ac:dyDescent="0.2">
      <c r="A59" s="12" t="s">
        <v>54</v>
      </c>
      <c r="B59" s="161"/>
      <c r="C59" s="99"/>
      <c r="D59" s="24"/>
      <c r="E59" s="99"/>
      <c r="F59" s="24"/>
      <c r="G59" s="24"/>
      <c r="H59" s="24"/>
      <c r="I59" s="24"/>
      <c r="J59" s="99"/>
      <c r="K59" s="99"/>
      <c r="L59" s="24"/>
      <c r="M59" s="25"/>
    </row>
    <row r="60" spans="1:13" ht="30" x14ac:dyDescent="0.2">
      <c r="A60" s="11" t="s">
        <v>91</v>
      </c>
      <c r="B60" s="161"/>
      <c r="C60" s="99"/>
      <c r="D60" s="22">
        <v>1</v>
      </c>
      <c r="E60" s="99"/>
      <c r="F60" s="22">
        <v>1</v>
      </c>
      <c r="G60" s="22">
        <v>1</v>
      </c>
      <c r="H60" s="22">
        <v>1</v>
      </c>
      <c r="I60" s="22">
        <v>1</v>
      </c>
      <c r="J60" s="99"/>
      <c r="K60" s="99"/>
      <c r="L60" s="22">
        <v>1</v>
      </c>
      <c r="M60" s="23">
        <v>1</v>
      </c>
    </row>
    <row r="61" spans="1:13" x14ac:dyDescent="0.2">
      <c r="A61" s="11" t="s">
        <v>92</v>
      </c>
      <c r="B61" s="161"/>
      <c r="C61" s="99"/>
      <c r="D61" s="22">
        <v>1</v>
      </c>
      <c r="E61" s="99"/>
      <c r="F61" s="22">
        <v>1</v>
      </c>
      <c r="G61" s="22">
        <v>1</v>
      </c>
      <c r="H61" s="22">
        <v>1</v>
      </c>
      <c r="I61" s="22">
        <v>1</v>
      </c>
      <c r="J61" s="99"/>
      <c r="K61" s="99"/>
      <c r="L61" s="22">
        <v>1</v>
      </c>
      <c r="M61" s="23">
        <v>1</v>
      </c>
    </row>
    <row r="62" spans="1:13" ht="30" x14ac:dyDescent="0.2">
      <c r="A62" s="9" t="s">
        <v>93</v>
      </c>
      <c r="B62" s="164"/>
      <c r="C62" s="159"/>
      <c r="D62" s="28">
        <v>1</v>
      </c>
      <c r="E62" s="159"/>
      <c r="F62" s="28">
        <v>1</v>
      </c>
      <c r="G62" s="28">
        <v>1</v>
      </c>
      <c r="H62" s="28">
        <v>1</v>
      </c>
      <c r="I62" s="28">
        <v>1</v>
      </c>
      <c r="J62" s="159"/>
      <c r="K62" s="159"/>
      <c r="L62" s="28">
        <v>1</v>
      </c>
      <c r="M62" s="29">
        <v>1</v>
      </c>
    </row>
    <row r="63" spans="1:13" s="126" customFormat="1" x14ac:dyDescent="0.2">
      <c r="A63" s="145" t="s">
        <v>94</v>
      </c>
      <c r="D63" s="132">
        <f>AVERAGE(D60:D62)</f>
        <v>1</v>
      </c>
      <c r="F63" s="132">
        <f>AVERAGE(F60:F62)</f>
        <v>1</v>
      </c>
      <c r="G63" s="132">
        <f>AVERAGE(G60:G62)</f>
        <v>1</v>
      </c>
      <c r="H63" s="132">
        <f>AVERAGE(H60:H62)</f>
        <v>1</v>
      </c>
      <c r="I63" s="132">
        <f>AVERAGE(I60:I62)</f>
        <v>1</v>
      </c>
      <c r="J63" s="132" t="e">
        <f>AVERAGE(J60:J62)</f>
        <v>#DIV/0!</v>
      </c>
      <c r="L63" s="132">
        <f>AVERAGE(L60:L62)</f>
        <v>1</v>
      </c>
      <c r="M63" s="132">
        <f>AVERAGE(M60:M62)</f>
        <v>1</v>
      </c>
    </row>
  </sheetData>
  <pageMargins left="0.7" right="0.7" top="0.78740157499999996" bottom="0.78740157499999996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D781-85B2-4B8C-BA42-4404A9EA8B52}">
  <sheetPr>
    <tabColor rgb="FFFFFF00"/>
  </sheetPr>
  <dimension ref="A1:M55"/>
  <sheetViews>
    <sheetView topLeftCell="A13" zoomScale="85" zoomScaleNormal="85" workbookViewId="0">
      <selection activeCell="L32" activeCellId="2" sqref="D32 F32:I32 L32:M32"/>
    </sheetView>
  </sheetViews>
  <sheetFormatPr baseColWidth="10" defaultColWidth="11.5546875" defaultRowHeight="15" x14ac:dyDescent="0.2"/>
  <cols>
    <col min="1" max="1" width="22.21875" style="2" customWidth="1"/>
    <col min="2" max="16384" width="11.5546875" style="2"/>
  </cols>
  <sheetData>
    <row r="1" spans="1:13" x14ac:dyDescent="0.2">
      <c r="A1" s="4" t="s">
        <v>0</v>
      </c>
      <c r="B1" s="2" t="s">
        <v>120</v>
      </c>
      <c r="C1" s="2" t="s">
        <v>121</v>
      </c>
    </row>
    <row r="2" spans="1:13" x14ac:dyDescent="0.2">
      <c r="A2" s="4" t="s">
        <v>3</v>
      </c>
      <c r="B2" s="2" t="s">
        <v>122</v>
      </c>
    </row>
    <row r="4" spans="1:13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x14ac:dyDescent="0.2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5" customFormat="1" x14ac:dyDescent="0.2">
      <c r="A6" s="41" t="s">
        <v>7</v>
      </c>
      <c r="B6" s="197" t="s">
        <v>8</v>
      </c>
      <c r="C6" s="194" t="s">
        <v>123</v>
      </c>
      <c r="D6" s="20"/>
      <c r="E6" s="194" t="s">
        <v>9</v>
      </c>
      <c r="F6" s="20"/>
      <c r="G6" s="20"/>
      <c r="H6" s="20"/>
      <c r="I6" s="20"/>
      <c r="J6" s="194" t="s">
        <v>10</v>
      </c>
      <c r="K6" s="194" t="s">
        <v>11</v>
      </c>
      <c r="L6" s="20"/>
      <c r="M6" s="21"/>
    </row>
    <row r="7" spans="1:13" x14ac:dyDescent="0.2">
      <c r="A7" s="11" t="s">
        <v>12</v>
      </c>
      <c r="B7" s="198"/>
      <c r="C7" s="195"/>
      <c r="D7" s="22">
        <v>1</v>
      </c>
      <c r="E7" s="195"/>
      <c r="F7" s="22">
        <v>1</v>
      </c>
      <c r="G7" s="22">
        <v>1</v>
      </c>
      <c r="H7" s="22">
        <v>1</v>
      </c>
      <c r="I7" s="22">
        <v>2</v>
      </c>
      <c r="J7" s="195"/>
      <c r="K7" s="195"/>
      <c r="L7" s="22">
        <v>1</v>
      </c>
      <c r="M7" s="22">
        <v>1</v>
      </c>
    </row>
    <row r="8" spans="1:13" ht="30" x14ac:dyDescent="0.2">
      <c r="A8" s="11" t="s">
        <v>15</v>
      </c>
      <c r="B8" s="198"/>
      <c r="C8" s="195"/>
      <c r="D8" s="22">
        <v>2</v>
      </c>
      <c r="E8" s="195"/>
      <c r="F8" s="22">
        <v>2</v>
      </c>
      <c r="G8" s="22">
        <v>2</v>
      </c>
      <c r="H8" s="22"/>
      <c r="I8" s="22">
        <v>2</v>
      </c>
      <c r="J8" s="195"/>
      <c r="K8" s="195"/>
      <c r="L8" s="22"/>
      <c r="M8" s="22">
        <v>2</v>
      </c>
    </row>
    <row r="9" spans="1:13" x14ac:dyDescent="0.2">
      <c r="A9" s="11" t="s">
        <v>18</v>
      </c>
      <c r="B9" s="198"/>
      <c r="C9" s="195"/>
      <c r="D9" s="22">
        <v>0</v>
      </c>
      <c r="E9" s="195"/>
      <c r="F9" s="22">
        <v>0</v>
      </c>
      <c r="G9" s="22">
        <v>0</v>
      </c>
      <c r="H9" s="22">
        <v>0</v>
      </c>
      <c r="I9" s="22">
        <v>2</v>
      </c>
      <c r="J9" s="195"/>
      <c r="K9" s="195"/>
      <c r="L9" s="22">
        <v>3</v>
      </c>
      <c r="M9" s="23">
        <v>3</v>
      </c>
    </row>
    <row r="10" spans="1:13" x14ac:dyDescent="0.2">
      <c r="A10" s="11" t="s">
        <v>23</v>
      </c>
      <c r="B10" s="198"/>
      <c r="C10" s="195"/>
      <c r="D10" s="22">
        <v>0</v>
      </c>
      <c r="E10" s="195"/>
      <c r="F10" s="22">
        <v>0</v>
      </c>
      <c r="G10" s="22">
        <v>0</v>
      </c>
      <c r="H10" s="22">
        <v>0</v>
      </c>
      <c r="I10" s="22">
        <v>0</v>
      </c>
      <c r="J10" s="195"/>
      <c r="K10" s="195"/>
      <c r="L10" s="22">
        <v>0</v>
      </c>
      <c r="M10" s="23">
        <v>0</v>
      </c>
    </row>
    <row r="11" spans="1:13" x14ac:dyDescent="0.2">
      <c r="A11" s="11" t="s">
        <v>25</v>
      </c>
      <c r="B11" s="198"/>
      <c r="C11" s="195"/>
      <c r="D11" s="22">
        <v>0</v>
      </c>
      <c r="E11" s="195"/>
      <c r="F11" s="22">
        <v>0</v>
      </c>
      <c r="G11" s="22">
        <v>0</v>
      </c>
      <c r="H11" s="22">
        <v>0</v>
      </c>
      <c r="I11" s="22">
        <v>0</v>
      </c>
      <c r="J11" s="195"/>
      <c r="K11" s="195"/>
      <c r="L11" s="22">
        <v>0</v>
      </c>
      <c r="M11" s="23">
        <v>0</v>
      </c>
    </row>
    <row r="12" spans="1:13" ht="30" x14ac:dyDescent="0.2">
      <c r="A12" s="11" t="s">
        <v>26</v>
      </c>
      <c r="B12" s="198"/>
      <c r="C12" s="195"/>
      <c r="D12" s="22">
        <v>0</v>
      </c>
      <c r="E12" s="195"/>
      <c r="F12" s="22">
        <v>0</v>
      </c>
      <c r="G12" s="22">
        <v>0</v>
      </c>
      <c r="H12" s="22">
        <v>0</v>
      </c>
      <c r="I12" s="22">
        <v>2</v>
      </c>
      <c r="J12" s="195"/>
      <c r="K12" s="195"/>
      <c r="L12" s="22">
        <v>2</v>
      </c>
      <c r="M12" s="22">
        <v>2</v>
      </c>
    </row>
    <row r="13" spans="1:13" x14ac:dyDescent="0.2">
      <c r="A13" s="11" t="s">
        <v>27</v>
      </c>
      <c r="B13" s="198"/>
      <c r="C13" s="195"/>
      <c r="D13" s="22" t="s">
        <v>24</v>
      </c>
      <c r="E13" s="195"/>
      <c r="F13" s="22" t="s">
        <v>24</v>
      </c>
      <c r="G13" s="22" t="s">
        <v>24</v>
      </c>
      <c r="H13" s="22" t="s">
        <v>24</v>
      </c>
      <c r="I13" s="22" t="s">
        <v>24</v>
      </c>
      <c r="J13" s="195"/>
      <c r="K13" s="195"/>
      <c r="L13" s="22" t="s">
        <v>24</v>
      </c>
      <c r="M13" s="23" t="s">
        <v>24</v>
      </c>
    </row>
    <row r="14" spans="1:13" x14ac:dyDescent="0.2">
      <c r="A14" s="11" t="s">
        <v>30</v>
      </c>
      <c r="B14" s="198"/>
      <c r="C14" s="195"/>
      <c r="D14" s="22">
        <v>2</v>
      </c>
      <c r="E14" s="195"/>
      <c r="F14" s="22">
        <v>2</v>
      </c>
      <c r="G14" s="22">
        <v>2</v>
      </c>
      <c r="H14" s="22">
        <v>2</v>
      </c>
      <c r="I14" s="22">
        <v>2</v>
      </c>
      <c r="J14" s="195"/>
      <c r="K14" s="195"/>
      <c r="L14" s="22">
        <v>2</v>
      </c>
      <c r="M14" s="23">
        <v>2</v>
      </c>
    </row>
    <row r="15" spans="1:13" x14ac:dyDescent="0.2">
      <c r="A15" s="11" t="s">
        <v>32</v>
      </c>
      <c r="B15" s="198"/>
      <c r="C15" s="195"/>
      <c r="D15" s="22">
        <v>0</v>
      </c>
      <c r="E15" s="195"/>
      <c r="F15" s="22">
        <v>0</v>
      </c>
      <c r="G15" s="22">
        <v>0</v>
      </c>
      <c r="H15" s="22">
        <v>0</v>
      </c>
      <c r="I15" s="22">
        <v>0</v>
      </c>
      <c r="J15" s="195"/>
      <c r="K15" s="195"/>
      <c r="L15" s="22">
        <v>0</v>
      </c>
      <c r="M15" s="22">
        <v>0</v>
      </c>
    </row>
    <row r="16" spans="1:13" x14ac:dyDescent="0.2">
      <c r="A16" s="11" t="s">
        <v>36</v>
      </c>
      <c r="B16" s="198"/>
      <c r="C16" s="195"/>
      <c r="D16" s="22">
        <v>0</v>
      </c>
      <c r="E16" s="195"/>
      <c r="F16" s="22">
        <v>0</v>
      </c>
      <c r="G16" s="22">
        <v>0</v>
      </c>
      <c r="H16" s="22">
        <v>0</v>
      </c>
      <c r="I16" s="22">
        <v>0</v>
      </c>
      <c r="J16" s="195"/>
      <c r="K16" s="195"/>
      <c r="L16" s="22">
        <v>0</v>
      </c>
      <c r="M16" s="23">
        <v>0</v>
      </c>
    </row>
    <row r="17" spans="1:13" x14ac:dyDescent="0.2">
      <c r="A17" s="11" t="s">
        <v>94</v>
      </c>
      <c r="B17" s="198"/>
      <c r="C17" s="195"/>
      <c r="D17" s="89">
        <f>AVERAGE(D7:D16)</f>
        <v>0.55555555555555558</v>
      </c>
      <c r="E17" s="195"/>
      <c r="F17" s="89">
        <f>AVERAGE(F7:F16)</f>
        <v>0.55555555555555558</v>
      </c>
      <c r="G17" s="89">
        <f>AVERAGE(G7:G16)</f>
        <v>0.55555555555555558</v>
      </c>
      <c r="H17" s="89">
        <f>AVERAGE(H7:H16)</f>
        <v>0.375</v>
      </c>
      <c r="I17" s="89">
        <f>AVERAGE(I7:I16)</f>
        <v>1.1111111111111112</v>
      </c>
      <c r="J17" s="195"/>
      <c r="K17" s="195"/>
      <c r="L17" s="89">
        <f>AVERAGE(L7:L16)</f>
        <v>1</v>
      </c>
      <c r="M17" s="89">
        <f>AVERAGE(M7:M16)</f>
        <v>1.1111111111111112</v>
      </c>
    </row>
    <row r="18" spans="1:13" s="5" customFormat="1" ht="15.75" x14ac:dyDescent="0.2">
      <c r="A18" s="12" t="s">
        <v>37</v>
      </c>
      <c r="B18" s="198"/>
      <c r="C18" s="195"/>
      <c r="D18" s="24"/>
      <c r="E18" s="195"/>
      <c r="F18" s="24"/>
      <c r="G18" s="24"/>
      <c r="H18" s="24"/>
      <c r="I18" s="24"/>
      <c r="J18" s="195"/>
      <c r="K18" s="195"/>
      <c r="L18" s="24"/>
      <c r="M18" s="25"/>
    </row>
    <row r="19" spans="1:13" s="5" customFormat="1" ht="15.75" x14ac:dyDescent="0.2">
      <c r="A19" s="12" t="s">
        <v>38</v>
      </c>
      <c r="B19" s="198"/>
      <c r="C19" s="195"/>
      <c r="D19" s="24">
        <f>AVERAGE(D20:D22)</f>
        <v>0.5</v>
      </c>
      <c r="E19" s="195"/>
      <c r="F19" s="24">
        <f t="shared" ref="F19:I19" si="0">AVERAGE(F20:F22)</f>
        <v>0.5</v>
      </c>
      <c r="G19" s="24">
        <f t="shared" si="0"/>
        <v>0</v>
      </c>
      <c r="H19" s="24">
        <f t="shared" si="0"/>
        <v>0</v>
      </c>
      <c r="I19" s="24">
        <f t="shared" si="0"/>
        <v>0</v>
      </c>
      <c r="J19" s="195"/>
      <c r="K19" s="195"/>
      <c r="L19" s="24">
        <f t="shared" ref="L19:M19" si="1">AVERAGE(L20:L22)</f>
        <v>0.5</v>
      </c>
      <c r="M19" s="24">
        <f t="shared" si="1"/>
        <v>0.5</v>
      </c>
    </row>
    <row r="20" spans="1:13" ht="30" x14ac:dyDescent="0.2">
      <c r="A20" s="11" t="s">
        <v>39</v>
      </c>
      <c r="B20" s="198"/>
      <c r="C20" s="195"/>
      <c r="D20" s="22">
        <v>1</v>
      </c>
      <c r="E20" s="195"/>
      <c r="F20" s="22">
        <v>1</v>
      </c>
      <c r="G20" s="22">
        <v>0</v>
      </c>
      <c r="H20" s="22">
        <v>0</v>
      </c>
      <c r="I20" s="22">
        <v>0</v>
      </c>
      <c r="J20" s="195"/>
      <c r="K20" s="195"/>
      <c r="L20" s="22">
        <v>1</v>
      </c>
      <c r="M20" s="23">
        <v>1</v>
      </c>
    </row>
    <row r="21" spans="1:13" x14ac:dyDescent="0.2">
      <c r="A21" s="11" t="s">
        <v>47</v>
      </c>
      <c r="B21" s="198"/>
      <c r="C21" s="195"/>
      <c r="D21" s="22" t="s">
        <v>24</v>
      </c>
      <c r="E21" s="195"/>
      <c r="F21" s="22" t="s">
        <v>24</v>
      </c>
      <c r="G21" s="22" t="s">
        <v>24</v>
      </c>
      <c r="H21" s="22" t="s">
        <v>24</v>
      </c>
      <c r="I21" s="22" t="s">
        <v>24</v>
      </c>
      <c r="J21" s="195"/>
      <c r="K21" s="195"/>
      <c r="L21" s="22" t="s">
        <v>24</v>
      </c>
      <c r="M21" s="22" t="s">
        <v>24</v>
      </c>
    </row>
    <row r="22" spans="1:13" ht="30" x14ac:dyDescent="0.2">
      <c r="A22" s="11" t="s">
        <v>52</v>
      </c>
      <c r="B22" s="198"/>
      <c r="C22" s="195"/>
      <c r="D22" s="22">
        <v>0</v>
      </c>
      <c r="E22" s="195"/>
      <c r="F22" s="22">
        <v>0</v>
      </c>
      <c r="G22" s="22">
        <v>0</v>
      </c>
      <c r="H22" s="22">
        <v>0</v>
      </c>
      <c r="I22" s="22">
        <v>0</v>
      </c>
      <c r="J22" s="195"/>
      <c r="K22" s="195"/>
      <c r="L22" s="22">
        <v>0</v>
      </c>
      <c r="M22" s="22">
        <v>0</v>
      </c>
    </row>
    <row r="23" spans="1:13" s="5" customFormat="1" ht="15.75" x14ac:dyDescent="0.2">
      <c r="A23" s="12" t="s">
        <v>53</v>
      </c>
      <c r="B23" s="198"/>
      <c r="C23" s="195"/>
      <c r="D23" s="24">
        <f>AVERAGE(D24:D26)</f>
        <v>1</v>
      </c>
      <c r="E23" s="195"/>
      <c r="F23" s="24">
        <f t="shared" ref="F23:I23" si="2">AVERAGE(F24:F26)</f>
        <v>1</v>
      </c>
      <c r="G23" s="24">
        <f t="shared" si="2"/>
        <v>0</v>
      </c>
      <c r="H23" s="24">
        <f t="shared" si="2"/>
        <v>0</v>
      </c>
      <c r="I23" s="24">
        <f t="shared" si="2"/>
        <v>0</v>
      </c>
      <c r="J23" s="195"/>
      <c r="K23" s="195"/>
      <c r="L23" s="24">
        <f t="shared" ref="L23:M23" si="3">AVERAGE(L24:L26)</f>
        <v>1</v>
      </c>
      <c r="M23" s="24">
        <f t="shared" si="3"/>
        <v>0</v>
      </c>
    </row>
    <row r="24" spans="1:13" x14ac:dyDescent="0.2">
      <c r="A24" s="11" t="s">
        <v>54</v>
      </c>
      <c r="B24" s="198"/>
      <c r="C24" s="195"/>
      <c r="D24" s="22">
        <v>1</v>
      </c>
      <c r="E24" s="195"/>
      <c r="F24" s="22">
        <v>1</v>
      </c>
      <c r="G24" s="22">
        <v>0</v>
      </c>
      <c r="H24" s="22">
        <v>0</v>
      </c>
      <c r="I24" s="22">
        <v>0</v>
      </c>
      <c r="J24" s="195"/>
      <c r="K24" s="195"/>
      <c r="L24" s="22">
        <v>1</v>
      </c>
      <c r="M24" s="23">
        <v>0</v>
      </c>
    </row>
    <row r="25" spans="1:13" x14ac:dyDescent="0.2">
      <c r="A25" s="11" t="s">
        <v>55</v>
      </c>
      <c r="B25" s="198"/>
      <c r="C25" s="195"/>
      <c r="D25" s="22" t="s">
        <v>24</v>
      </c>
      <c r="E25" s="195"/>
      <c r="F25" s="22" t="s">
        <v>24</v>
      </c>
      <c r="G25" s="22" t="s">
        <v>24</v>
      </c>
      <c r="H25" s="22" t="s">
        <v>24</v>
      </c>
      <c r="I25" s="22" t="s">
        <v>24</v>
      </c>
      <c r="J25" s="195"/>
      <c r="K25" s="195"/>
      <c r="L25" s="22" t="s">
        <v>24</v>
      </c>
      <c r="M25" s="23" t="s">
        <v>24</v>
      </c>
    </row>
    <row r="26" spans="1:13" x14ac:dyDescent="0.2">
      <c r="A26" s="11" t="s">
        <v>59</v>
      </c>
      <c r="B26" s="198"/>
      <c r="C26" s="195"/>
      <c r="D26" s="22" t="s">
        <v>24</v>
      </c>
      <c r="E26" s="195"/>
      <c r="F26" s="22" t="s">
        <v>24</v>
      </c>
      <c r="G26" s="22" t="s">
        <v>24</v>
      </c>
      <c r="H26" s="22" t="s">
        <v>24</v>
      </c>
      <c r="I26" s="22" t="s">
        <v>24</v>
      </c>
      <c r="J26" s="195"/>
      <c r="K26" s="195"/>
      <c r="L26" s="22" t="s">
        <v>24</v>
      </c>
      <c r="M26" s="23" t="s">
        <v>24</v>
      </c>
    </row>
    <row r="27" spans="1:13" s="5" customFormat="1" ht="15.75" x14ac:dyDescent="0.2">
      <c r="A27" s="12" t="s">
        <v>60</v>
      </c>
      <c r="B27" s="198"/>
      <c r="C27" s="195"/>
      <c r="D27" s="24">
        <f>AVERAGE(D28:D31)</f>
        <v>0</v>
      </c>
      <c r="E27" s="195"/>
      <c r="F27" s="24">
        <f t="shared" ref="F27:I27" si="4">AVERAGE(F28:F31)</f>
        <v>1</v>
      </c>
      <c r="G27" s="24">
        <f t="shared" si="4"/>
        <v>0.5</v>
      </c>
      <c r="H27" s="24">
        <f t="shared" si="4"/>
        <v>0.5</v>
      </c>
      <c r="I27" s="24">
        <f t="shared" si="4"/>
        <v>0.5</v>
      </c>
      <c r="J27" s="195"/>
      <c r="K27" s="195"/>
      <c r="L27" s="24">
        <f t="shared" ref="L27:M27" si="5">AVERAGE(L28:L31)</f>
        <v>0.5</v>
      </c>
      <c r="M27" s="24">
        <f t="shared" si="5"/>
        <v>1</v>
      </c>
    </row>
    <row r="28" spans="1:13" x14ac:dyDescent="0.2">
      <c r="A28" s="11" t="s">
        <v>61</v>
      </c>
      <c r="B28" s="198"/>
      <c r="C28" s="195"/>
      <c r="D28" s="22">
        <v>0</v>
      </c>
      <c r="E28" s="195"/>
      <c r="F28" s="22">
        <v>1</v>
      </c>
      <c r="G28" s="22">
        <v>1</v>
      </c>
      <c r="H28" s="22">
        <v>1</v>
      </c>
      <c r="I28" s="22">
        <v>1</v>
      </c>
      <c r="J28" s="195"/>
      <c r="K28" s="195"/>
      <c r="L28" s="22">
        <v>1</v>
      </c>
      <c r="M28" s="22">
        <v>1</v>
      </c>
    </row>
    <row r="29" spans="1:13" x14ac:dyDescent="0.2">
      <c r="A29" s="11" t="s">
        <v>64</v>
      </c>
      <c r="B29" s="198"/>
      <c r="C29" s="195"/>
      <c r="D29" s="22" t="s">
        <v>24</v>
      </c>
      <c r="E29" s="195"/>
      <c r="F29" s="22" t="s">
        <v>24</v>
      </c>
      <c r="G29" s="22" t="s">
        <v>24</v>
      </c>
      <c r="H29" s="22" t="s">
        <v>24</v>
      </c>
      <c r="I29" s="22" t="s">
        <v>24</v>
      </c>
      <c r="J29" s="195"/>
      <c r="K29" s="195"/>
      <c r="L29" s="22" t="s">
        <v>24</v>
      </c>
      <c r="M29" s="23" t="s">
        <v>24</v>
      </c>
    </row>
    <row r="30" spans="1:13" x14ac:dyDescent="0.2">
      <c r="A30" s="11" t="s">
        <v>65</v>
      </c>
      <c r="B30" s="198"/>
      <c r="C30" s="195"/>
      <c r="D30" s="22" t="s">
        <v>24</v>
      </c>
      <c r="E30" s="195"/>
      <c r="F30" s="22" t="s">
        <v>24</v>
      </c>
      <c r="G30" s="22" t="s">
        <v>24</v>
      </c>
      <c r="H30" s="22" t="s">
        <v>24</v>
      </c>
      <c r="I30" s="22" t="s">
        <v>24</v>
      </c>
      <c r="J30" s="195"/>
      <c r="K30" s="195"/>
      <c r="L30" s="22" t="s">
        <v>24</v>
      </c>
      <c r="M30" s="23" t="s">
        <v>24</v>
      </c>
    </row>
    <row r="31" spans="1:13" x14ac:dyDescent="0.2">
      <c r="A31" s="11" t="s">
        <v>66</v>
      </c>
      <c r="B31" s="198"/>
      <c r="C31" s="195"/>
      <c r="D31" s="22">
        <v>0</v>
      </c>
      <c r="E31" s="195"/>
      <c r="F31" s="22">
        <v>1</v>
      </c>
      <c r="G31" s="22">
        <v>0</v>
      </c>
      <c r="H31" s="22">
        <v>0</v>
      </c>
      <c r="I31" s="22">
        <v>0</v>
      </c>
      <c r="J31" s="195"/>
      <c r="K31" s="195"/>
      <c r="L31" s="22">
        <v>0</v>
      </c>
      <c r="M31" s="22">
        <v>1</v>
      </c>
    </row>
    <row r="32" spans="1:13" s="5" customFormat="1" ht="15.75" x14ac:dyDescent="0.2">
      <c r="A32" s="12" t="s">
        <v>67</v>
      </c>
      <c r="B32" s="198"/>
      <c r="C32" s="195"/>
      <c r="D32" s="24">
        <f>AVERAGE(D33)</f>
        <v>1</v>
      </c>
      <c r="E32" s="195"/>
      <c r="F32" s="24">
        <f t="shared" ref="F32:I32" si="6">AVERAGE(F33)</f>
        <v>1</v>
      </c>
      <c r="G32" s="24">
        <f t="shared" si="6"/>
        <v>1</v>
      </c>
      <c r="H32" s="24">
        <f t="shared" si="6"/>
        <v>1</v>
      </c>
      <c r="I32" s="24">
        <f t="shared" si="6"/>
        <v>1</v>
      </c>
      <c r="J32" s="195"/>
      <c r="K32" s="195"/>
      <c r="L32" s="24">
        <f t="shared" ref="L32:M32" si="7">AVERAGE(L33)</f>
        <v>1</v>
      </c>
      <c r="M32" s="24">
        <f t="shared" si="7"/>
        <v>1</v>
      </c>
    </row>
    <row r="33" spans="1:13" x14ac:dyDescent="0.2">
      <c r="A33" s="11" t="s">
        <v>68</v>
      </c>
      <c r="B33" s="198"/>
      <c r="C33" s="195"/>
      <c r="D33" s="22">
        <v>1</v>
      </c>
      <c r="E33" s="195"/>
      <c r="F33" s="22">
        <v>1</v>
      </c>
      <c r="G33" s="22">
        <v>1</v>
      </c>
      <c r="H33" s="22">
        <v>1</v>
      </c>
      <c r="I33" s="22">
        <v>1</v>
      </c>
      <c r="J33" s="195"/>
      <c r="K33" s="195"/>
      <c r="L33" s="22">
        <v>1</v>
      </c>
      <c r="M33" s="22">
        <v>1</v>
      </c>
    </row>
    <row r="34" spans="1:13" x14ac:dyDescent="0.2">
      <c r="A34" s="13"/>
      <c r="B34" s="198"/>
      <c r="C34" s="195"/>
      <c r="D34" s="26"/>
      <c r="E34" s="195"/>
      <c r="F34" s="26"/>
      <c r="G34" s="26"/>
      <c r="H34" s="26"/>
      <c r="I34" s="26"/>
      <c r="J34" s="195"/>
      <c r="K34" s="195"/>
      <c r="L34" s="26"/>
      <c r="M34" s="27"/>
    </row>
    <row r="35" spans="1:13" s="5" customFormat="1" ht="31.5" x14ac:dyDescent="0.2">
      <c r="A35" s="10" t="s">
        <v>74</v>
      </c>
      <c r="B35" s="198"/>
      <c r="C35" s="195"/>
      <c r="D35" s="20"/>
      <c r="E35" s="195"/>
      <c r="F35" s="20"/>
      <c r="G35" s="20"/>
      <c r="H35" s="20"/>
      <c r="I35" s="20"/>
      <c r="J35" s="195"/>
      <c r="K35" s="195"/>
      <c r="L35" s="20"/>
      <c r="M35" s="21"/>
    </row>
    <row r="36" spans="1:13" s="5" customFormat="1" ht="15.75" x14ac:dyDescent="0.2">
      <c r="A36" s="12" t="s">
        <v>75</v>
      </c>
      <c r="B36" s="198"/>
      <c r="C36" s="195"/>
      <c r="D36" s="24"/>
      <c r="E36" s="195"/>
      <c r="F36" s="24"/>
      <c r="G36" s="24"/>
      <c r="H36" s="24"/>
      <c r="I36" s="24"/>
      <c r="J36" s="195"/>
      <c r="K36" s="195"/>
      <c r="L36" s="24"/>
      <c r="M36" s="25"/>
    </row>
    <row r="37" spans="1:13" x14ac:dyDescent="0.2">
      <c r="A37" s="11" t="s">
        <v>76</v>
      </c>
      <c r="B37" s="198"/>
      <c r="C37" s="195"/>
      <c r="D37" s="22">
        <v>1</v>
      </c>
      <c r="E37" s="195"/>
      <c r="F37" s="22">
        <v>1</v>
      </c>
      <c r="G37" s="22">
        <v>1</v>
      </c>
      <c r="H37" s="22">
        <v>1</v>
      </c>
      <c r="I37" s="22">
        <v>1</v>
      </c>
      <c r="J37" s="195"/>
      <c r="K37" s="195"/>
      <c r="L37" s="22">
        <v>1</v>
      </c>
      <c r="M37" s="23">
        <v>1</v>
      </c>
    </row>
    <row r="38" spans="1:13" x14ac:dyDescent="0.2">
      <c r="A38" s="11" t="s">
        <v>77</v>
      </c>
      <c r="B38" s="198"/>
      <c r="C38" s="195"/>
      <c r="D38" s="22">
        <v>1</v>
      </c>
      <c r="E38" s="195"/>
      <c r="F38" s="22">
        <v>1</v>
      </c>
      <c r="G38" s="22">
        <v>1</v>
      </c>
      <c r="H38" s="22">
        <v>1</v>
      </c>
      <c r="I38" s="22">
        <v>1</v>
      </c>
      <c r="J38" s="195"/>
      <c r="K38" s="195"/>
      <c r="L38" s="22">
        <v>1</v>
      </c>
      <c r="M38" s="23">
        <v>1</v>
      </c>
    </row>
    <row r="39" spans="1:13" ht="30" x14ac:dyDescent="0.2">
      <c r="A39" s="11" t="s">
        <v>78</v>
      </c>
      <c r="B39" s="198"/>
      <c r="C39" s="195"/>
      <c r="D39" s="22">
        <v>1</v>
      </c>
      <c r="E39" s="195"/>
      <c r="F39" s="22">
        <v>1</v>
      </c>
      <c r="G39" s="22">
        <v>1</v>
      </c>
      <c r="H39" s="22">
        <v>1</v>
      </c>
      <c r="I39" s="22">
        <v>1</v>
      </c>
      <c r="J39" s="195"/>
      <c r="K39" s="195"/>
      <c r="L39" s="22">
        <v>1</v>
      </c>
      <c r="M39" s="23">
        <v>1</v>
      </c>
    </row>
    <row r="40" spans="1:13" s="5" customFormat="1" ht="15.75" x14ac:dyDescent="0.2">
      <c r="A40" s="12" t="s">
        <v>79</v>
      </c>
      <c r="B40" s="198"/>
      <c r="C40" s="195"/>
      <c r="D40" s="24"/>
      <c r="E40" s="195"/>
      <c r="F40" s="24"/>
      <c r="G40" s="24"/>
      <c r="H40" s="24"/>
      <c r="I40" s="24"/>
      <c r="J40" s="195"/>
      <c r="K40" s="195"/>
      <c r="L40" s="24"/>
      <c r="M40" s="25"/>
    </row>
    <row r="41" spans="1:13" x14ac:dyDescent="0.2">
      <c r="A41" s="11" t="s">
        <v>80</v>
      </c>
      <c r="B41" s="198"/>
      <c r="C41" s="195"/>
      <c r="D41" s="22" t="s">
        <v>24</v>
      </c>
      <c r="E41" s="195"/>
      <c r="F41" s="22" t="s">
        <v>24</v>
      </c>
      <c r="G41" s="22" t="s">
        <v>24</v>
      </c>
      <c r="H41" s="22" t="s">
        <v>24</v>
      </c>
      <c r="I41" s="22" t="s">
        <v>24</v>
      </c>
      <c r="J41" s="195"/>
      <c r="K41" s="195"/>
      <c r="L41" s="22" t="s">
        <v>24</v>
      </c>
      <c r="M41" s="23" t="s">
        <v>24</v>
      </c>
    </row>
    <row r="42" spans="1:13" x14ac:dyDescent="0.2">
      <c r="A42" s="11" t="s">
        <v>81</v>
      </c>
      <c r="B42" s="198"/>
      <c r="C42" s="195"/>
      <c r="D42" s="22">
        <v>1</v>
      </c>
      <c r="E42" s="195"/>
      <c r="F42" s="22">
        <v>1</v>
      </c>
      <c r="G42" s="22">
        <v>1</v>
      </c>
      <c r="H42" s="22">
        <v>1</v>
      </c>
      <c r="I42" s="22">
        <v>1</v>
      </c>
      <c r="J42" s="195"/>
      <c r="K42" s="195"/>
      <c r="L42" s="22">
        <v>1</v>
      </c>
      <c r="M42" s="23">
        <v>1</v>
      </c>
    </row>
    <row r="43" spans="1:13" s="5" customFormat="1" ht="15.75" x14ac:dyDescent="0.2">
      <c r="A43" s="12" t="s">
        <v>82</v>
      </c>
      <c r="B43" s="198"/>
      <c r="C43" s="195"/>
      <c r="D43" s="24"/>
      <c r="E43" s="195"/>
      <c r="F43" s="24"/>
      <c r="G43" s="24"/>
      <c r="H43" s="24"/>
      <c r="I43" s="24"/>
      <c r="J43" s="195"/>
      <c r="K43" s="195"/>
      <c r="L43" s="24"/>
      <c r="M43" s="25"/>
    </row>
    <row r="44" spans="1:13" x14ac:dyDescent="0.2">
      <c r="A44" s="11" t="s">
        <v>83</v>
      </c>
      <c r="B44" s="198"/>
      <c r="C44" s="195"/>
      <c r="D44" s="22">
        <v>1</v>
      </c>
      <c r="E44" s="195"/>
      <c r="F44" s="22">
        <v>1</v>
      </c>
      <c r="G44" s="22">
        <v>1</v>
      </c>
      <c r="H44" s="22">
        <v>1</v>
      </c>
      <c r="I44" s="22">
        <v>1</v>
      </c>
      <c r="J44" s="195"/>
      <c r="K44" s="195"/>
      <c r="L44" s="22">
        <v>1</v>
      </c>
      <c r="M44" s="23">
        <v>1</v>
      </c>
    </row>
    <row r="45" spans="1:13" ht="30" x14ac:dyDescent="0.2">
      <c r="A45" s="11" t="s">
        <v>84</v>
      </c>
      <c r="B45" s="198"/>
      <c r="C45" s="195"/>
      <c r="D45" s="22">
        <v>1</v>
      </c>
      <c r="E45" s="195"/>
      <c r="F45" s="22">
        <v>1</v>
      </c>
      <c r="G45" s="22">
        <v>1</v>
      </c>
      <c r="H45" s="22">
        <v>1</v>
      </c>
      <c r="I45" s="22">
        <v>1</v>
      </c>
      <c r="J45" s="195"/>
      <c r="K45" s="195"/>
      <c r="L45" s="22">
        <v>1</v>
      </c>
      <c r="M45" s="23">
        <v>1</v>
      </c>
    </row>
    <row r="46" spans="1:13" ht="30" x14ac:dyDescent="0.2">
      <c r="A46" s="11" t="s">
        <v>85</v>
      </c>
      <c r="B46" s="198"/>
      <c r="C46" s="195"/>
      <c r="D46" s="22">
        <v>1</v>
      </c>
      <c r="E46" s="195"/>
      <c r="F46" s="22">
        <v>1</v>
      </c>
      <c r="G46" s="22">
        <v>1</v>
      </c>
      <c r="H46" s="22">
        <v>1</v>
      </c>
      <c r="I46" s="22">
        <v>1</v>
      </c>
      <c r="J46" s="195"/>
      <c r="K46" s="195"/>
      <c r="L46" s="22">
        <v>1</v>
      </c>
      <c r="M46" s="23">
        <v>1</v>
      </c>
    </row>
    <row r="47" spans="1:13" s="5" customFormat="1" ht="15.75" x14ac:dyDescent="0.2">
      <c r="A47" s="12" t="s">
        <v>86</v>
      </c>
      <c r="B47" s="198"/>
      <c r="C47" s="195"/>
      <c r="D47" s="24"/>
      <c r="E47" s="195"/>
      <c r="F47" s="24"/>
      <c r="G47" s="24"/>
      <c r="H47" s="24"/>
      <c r="I47" s="24"/>
      <c r="J47" s="195"/>
      <c r="K47" s="195"/>
      <c r="L47" s="24"/>
      <c r="M47" s="25"/>
    </row>
    <row r="48" spans="1:13" x14ac:dyDescent="0.2">
      <c r="A48" s="11" t="s">
        <v>87</v>
      </c>
      <c r="B48" s="198"/>
      <c r="C48" s="195"/>
      <c r="D48" s="22">
        <v>1</v>
      </c>
      <c r="E48" s="195"/>
      <c r="F48" s="22">
        <v>2</v>
      </c>
      <c r="G48" s="22">
        <v>2</v>
      </c>
      <c r="H48" s="22">
        <v>2</v>
      </c>
      <c r="I48" s="22">
        <v>2</v>
      </c>
      <c r="J48" s="195"/>
      <c r="K48" s="195"/>
      <c r="L48" s="22">
        <v>2</v>
      </c>
      <c r="M48" s="23">
        <v>2</v>
      </c>
    </row>
    <row r="49" spans="1:13" x14ac:dyDescent="0.2">
      <c r="A49" s="11" t="s">
        <v>88</v>
      </c>
      <c r="B49" s="198"/>
      <c r="C49" s="195"/>
      <c r="D49" s="22">
        <v>1</v>
      </c>
      <c r="E49" s="195"/>
      <c r="F49" s="22">
        <v>1</v>
      </c>
      <c r="G49" s="22">
        <v>1</v>
      </c>
      <c r="H49" s="22">
        <v>1</v>
      </c>
      <c r="I49" s="22">
        <v>1</v>
      </c>
      <c r="J49" s="195"/>
      <c r="K49" s="195"/>
      <c r="L49" s="22">
        <v>1</v>
      </c>
      <c r="M49" s="23">
        <v>1</v>
      </c>
    </row>
    <row r="50" spans="1:13" ht="30" x14ac:dyDescent="0.2">
      <c r="A50" s="11" t="s">
        <v>89</v>
      </c>
      <c r="B50" s="198"/>
      <c r="C50" s="195"/>
      <c r="D50" s="22">
        <v>1</v>
      </c>
      <c r="E50" s="195"/>
      <c r="F50" s="22">
        <v>1</v>
      </c>
      <c r="G50" s="22">
        <v>1</v>
      </c>
      <c r="H50" s="22">
        <v>1</v>
      </c>
      <c r="I50" s="22">
        <v>1</v>
      </c>
      <c r="J50" s="195"/>
      <c r="K50" s="195"/>
      <c r="L50" s="22">
        <v>1</v>
      </c>
      <c r="M50" s="23">
        <v>1</v>
      </c>
    </row>
    <row r="51" spans="1:13" x14ac:dyDescent="0.2">
      <c r="A51" s="11" t="s">
        <v>90</v>
      </c>
      <c r="B51" s="198"/>
      <c r="C51" s="195"/>
      <c r="D51" s="22" t="s">
        <v>24</v>
      </c>
      <c r="E51" s="195"/>
      <c r="F51" s="22" t="s">
        <v>24</v>
      </c>
      <c r="G51" s="22" t="s">
        <v>24</v>
      </c>
      <c r="H51" s="22" t="s">
        <v>24</v>
      </c>
      <c r="I51" s="22" t="s">
        <v>24</v>
      </c>
      <c r="J51" s="195"/>
      <c r="K51" s="195"/>
      <c r="L51" s="22" t="s">
        <v>24</v>
      </c>
      <c r="M51" s="23" t="s">
        <v>24</v>
      </c>
    </row>
    <row r="52" spans="1:13" s="5" customFormat="1" ht="15.75" x14ac:dyDescent="0.2">
      <c r="A52" s="12" t="s">
        <v>54</v>
      </c>
      <c r="B52" s="198"/>
      <c r="C52" s="195"/>
      <c r="D52" s="24"/>
      <c r="E52" s="195"/>
      <c r="F52" s="24"/>
      <c r="G52" s="24"/>
      <c r="H52" s="24"/>
      <c r="I52" s="24"/>
      <c r="J52" s="195"/>
      <c r="K52" s="195"/>
      <c r="L52" s="24"/>
      <c r="M52" s="25"/>
    </row>
    <row r="53" spans="1:13" ht="30" x14ac:dyDescent="0.2">
      <c r="A53" s="11" t="s">
        <v>91</v>
      </c>
      <c r="B53" s="198"/>
      <c r="C53" s="195"/>
      <c r="D53" s="22">
        <v>1</v>
      </c>
      <c r="E53" s="195"/>
      <c r="F53" s="22">
        <v>1</v>
      </c>
      <c r="G53" s="22">
        <v>1</v>
      </c>
      <c r="H53" s="22">
        <v>1</v>
      </c>
      <c r="I53" s="22">
        <v>1</v>
      </c>
      <c r="J53" s="195"/>
      <c r="K53" s="195"/>
      <c r="L53" s="22">
        <v>1</v>
      </c>
      <c r="M53" s="23">
        <v>1</v>
      </c>
    </row>
    <row r="54" spans="1:13" x14ac:dyDescent="0.2">
      <c r="A54" s="11" t="s">
        <v>92</v>
      </c>
      <c r="B54" s="198"/>
      <c r="C54" s="195"/>
      <c r="D54" s="22">
        <v>1</v>
      </c>
      <c r="E54" s="195"/>
      <c r="F54" s="22">
        <v>1</v>
      </c>
      <c r="G54" s="22">
        <v>1</v>
      </c>
      <c r="H54" s="22">
        <v>1</v>
      </c>
      <c r="I54" s="22">
        <v>1</v>
      </c>
      <c r="J54" s="195"/>
      <c r="K54" s="195"/>
      <c r="L54" s="22">
        <v>1</v>
      </c>
      <c r="M54" s="23">
        <v>1</v>
      </c>
    </row>
    <row r="55" spans="1:13" ht="30" x14ac:dyDescent="0.2">
      <c r="A55" s="9" t="s">
        <v>93</v>
      </c>
      <c r="B55" s="199"/>
      <c r="C55" s="196"/>
      <c r="D55" s="28">
        <v>1</v>
      </c>
      <c r="E55" s="196"/>
      <c r="F55" s="28">
        <v>1</v>
      </c>
      <c r="G55" s="28">
        <v>1</v>
      </c>
      <c r="H55" s="28">
        <v>1</v>
      </c>
      <c r="I55" s="28">
        <v>1</v>
      </c>
      <c r="J55" s="196"/>
      <c r="K55" s="196"/>
      <c r="L55" s="28">
        <v>1</v>
      </c>
      <c r="M55" s="29">
        <v>1</v>
      </c>
    </row>
  </sheetData>
  <mergeCells count="5">
    <mergeCell ref="B6:B55"/>
    <mergeCell ref="C6:C55"/>
    <mergeCell ref="E6:E55"/>
    <mergeCell ref="J6:J55"/>
    <mergeCell ref="K6:K55"/>
  </mergeCells>
  <pageMargins left="0.7" right="0.7" top="0.78740157499999996" bottom="0.78740157499999996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64EAB-BE65-4846-A68F-7A4B9AD890C1}">
  <sheetPr>
    <tabColor rgb="FF00B050"/>
  </sheetPr>
  <dimension ref="A1:N56"/>
  <sheetViews>
    <sheetView topLeftCell="A31" zoomScale="85" zoomScaleNormal="85" workbookViewId="0">
      <selection activeCell="J6" sqref="J6:J55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166</v>
      </c>
      <c r="C1" t="s">
        <v>167</v>
      </c>
    </row>
    <row r="2" spans="1:14" x14ac:dyDescent="0.2">
      <c r="A2" s="1" t="s">
        <v>3</v>
      </c>
      <c r="B2" t="s">
        <v>168</v>
      </c>
    </row>
    <row r="3" spans="1:14" ht="15.75" thickBot="1" x14ac:dyDescent="0.25"/>
    <row r="4" spans="1:14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ht="15.75" thickBot="1" x14ac:dyDescent="0.25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75" customHeight="1" x14ac:dyDescent="0.25">
      <c r="A6" s="51" t="s">
        <v>7</v>
      </c>
      <c r="B6" s="170"/>
      <c r="C6" s="52"/>
      <c r="D6" s="52"/>
      <c r="E6" s="96" t="s">
        <v>9</v>
      </c>
      <c r="F6" s="52"/>
      <c r="G6" s="52"/>
      <c r="H6" s="52"/>
      <c r="I6" s="52"/>
      <c r="J6" s="96" t="s">
        <v>10</v>
      </c>
      <c r="K6" s="52"/>
      <c r="L6" s="52"/>
      <c r="M6" s="53"/>
      <c r="N6" s="54"/>
    </row>
    <row r="7" spans="1:14" ht="30" x14ac:dyDescent="0.2">
      <c r="A7" s="11" t="s">
        <v>12</v>
      </c>
      <c r="B7" s="171"/>
      <c r="C7" s="55" t="s">
        <v>169</v>
      </c>
      <c r="D7" s="55" t="s">
        <v>170</v>
      </c>
      <c r="E7" s="99"/>
      <c r="F7" s="55" t="s">
        <v>171</v>
      </c>
      <c r="G7" s="55" t="s">
        <v>13</v>
      </c>
      <c r="H7" s="55" t="s">
        <v>137</v>
      </c>
      <c r="I7" s="55" t="s">
        <v>137</v>
      </c>
      <c r="J7" s="99"/>
      <c r="K7" s="55" t="s">
        <v>137</v>
      </c>
      <c r="L7" s="55" t="s">
        <v>137</v>
      </c>
      <c r="M7" s="56" t="s">
        <v>137</v>
      </c>
      <c r="N7" s="46"/>
    </row>
    <row r="8" spans="1:14" ht="30" x14ac:dyDescent="0.2">
      <c r="A8" s="11" t="s">
        <v>15</v>
      </c>
      <c r="B8" s="171"/>
      <c r="C8" s="55" t="s">
        <v>137</v>
      </c>
      <c r="D8" s="55" t="s">
        <v>137</v>
      </c>
      <c r="E8" s="99"/>
      <c r="F8" s="55"/>
      <c r="G8" s="55" t="s">
        <v>137</v>
      </c>
      <c r="H8" s="55"/>
      <c r="I8" s="55" t="s">
        <v>137</v>
      </c>
      <c r="J8" s="99"/>
      <c r="K8" s="55" t="s">
        <v>137</v>
      </c>
      <c r="L8" s="55" t="s">
        <v>137</v>
      </c>
      <c r="M8" s="56" t="s">
        <v>137</v>
      </c>
      <c r="N8" s="46"/>
    </row>
    <row r="9" spans="1:14" ht="45" x14ac:dyDescent="0.2">
      <c r="A9" s="11" t="s">
        <v>18</v>
      </c>
      <c r="B9" s="171"/>
      <c r="C9" s="55" t="s">
        <v>172</v>
      </c>
      <c r="D9" s="55" t="s">
        <v>173</v>
      </c>
      <c r="E9" s="99"/>
      <c r="F9" s="55" t="s">
        <v>174</v>
      </c>
      <c r="G9" s="55" t="s">
        <v>175</v>
      </c>
      <c r="H9" s="55"/>
      <c r="I9" s="55"/>
      <c r="J9" s="99"/>
      <c r="K9" s="55" t="s">
        <v>176</v>
      </c>
      <c r="L9" s="55" t="s">
        <v>177</v>
      </c>
      <c r="M9" s="57" t="s">
        <v>178</v>
      </c>
      <c r="N9" s="46"/>
    </row>
    <row r="10" spans="1:14" ht="45.75" thickBot="1" x14ac:dyDescent="0.25">
      <c r="A10" s="11" t="s">
        <v>23</v>
      </c>
      <c r="B10" s="171"/>
      <c r="C10" s="55" t="s">
        <v>179</v>
      </c>
      <c r="D10" s="55" t="s">
        <v>24</v>
      </c>
      <c r="E10" s="99"/>
      <c r="F10" s="55" t="s">
        <v>180</v>
      </c>
      <c r="G10" s="55" t="s">
        <v>24</v>
      </c>
      <c r="H10" s="55" t="s">
        <v>24</v>
      </c>
      <c r="I10" s="55" t="s">
        <v>24</v>
      </c>
      <c r="J10" s="99"/>
      <c r="K10" s="55" t="s">
        <v>24</v>
      </c>
      <c r="L10" s="55" t="s">
        <v>24</v>
      </c>
      <c r="M10" s="58" t="s">
        <v>24</v>
      </c>
      <c r="N10" s="46"/>
    </row>
    <row r="11" spans="1:14" ht="75.75" thickBot="1" x14ac:dyDescent="0.25">
      <c r="A11" s="11" t="s">
        <v>25</v>
      </c>
      <c r="B11" s="171"/>
      <c r="C11" s="55" t="s">
        <v>24</v>
      </c>
      <c r="D11" s="55" t="s">
        <v>24</v>
      </c>
      <c r="E11" s="99"/>
      <c r="F11" s="55" t="s">
        <v>24</v>
      </c>
      <c r="G11" s="55" t="s">
        <v>181</v>
      </c>
      <c r="H11" s="55" t="s">
        <v>24</v>
      </c>
      <c r="I11" s="55" t="s">
        <v>24</v>
      </c>
      <c r="J11" s="99"/>
      <c r="K11" s="55" t="s">
        <v>24</v>
      </c>
      <c r="L11" s="55" t="s">
        <v>24</v>
      </c>
      <c r="M11" s="59" t="s">
        <v>24</v>
      </c>
      <c r="N11" s="46"/>
    </row>
    <row r="12" spans="1:14" ht="30" x14ac:dyDescent="0.2">
      <c r="A12" s="11" t="s">
        <v>26</v>
      </c>
      <c r="B12" s="171"/>
      <c r="C12" s="55" t="s">
        <v>182</v>
      </c>
      <c r="D12" s="55" t="s">
        <v>182</v>
      </c>
      <c r="E12" s="99"/>
      <c r="F12" s="55" t="s">
        <v>24</v>
      </c>
      <c r="G12" s="55"/>
      <c r="H12" s="55"/>
      <c r="I12" s="55"/>
      <c r="J12" s="99"/>
      <c r="K12" s="55"/>
      <c r="L12" s="55"/>
      <c r="M12" s="60"/>
      <c r="N12" s="46"/>
    </row>
    <row r="13" spans="1:14" ht="30" x14ac:dyDescent="0.2">
      <c r="A13" s="11" t="s">
        <v>27</v>
      </c>
      <c r="B13" s="171"/>
      <c r="C13" s="55" t="s">
        <v>183</v>
      </c>
      <c r="D13" s="55" t="s">
        <v>13</v>
      </c>
      <c r="E13" s="99"/>
      <c r="F13" s="55" t="s">
        <v>184</v>
      </c>
      <c r="G13" s="55" t="s">
        <v>13</v>
      </c>
      <c r="H13" s="55" t="s">
        <v>185</v>
      </c>
      <c r="I13" s="55" t="s">
        <v>13</v>
      </c>
      <c r="J13" s="99"/>
      <c r="K13" s="55" t="s">
        <v>51</v>
      </c>
      <c r="L13" s="55" t="s">
        <v>51</v>
      </c>
      <c r="M13" s="56" t="s">
        <v>51</v>
      </c>
      <c r="N13" s="46"/>
    </row>
    <row r="14" spans="1:14" ht="45" x14ac:dyDescent="0.2">
      <c r="A14" s="11" t="s">
        <v>30</v>
      </c>
      <c r="B14" s="171"/>
      <c r="C14" s="55" t="s">
        <v>186</v>
      </c>
      <c r="D14" s="55" t="s">
        <v>187</v>
      </c>
      <c r="E14" s="99"/>
      <c r="F14" s="55" t="s">
        <v>13</v>
      </c>
      <c r="G14" s="55" t="s">
        <v>13</v>
      </c>
      <c r="H14" s="55" t="s">
        <v>13</v>
      </c>
      <c r="I14" s="55" t="s">
        <v>13</v>
      </c>
      <c r="J14" s="99"/>
      <c r="K14" s="55" t="s">
        <v>13</v>
      </c>
      <c r="L14" s="55" t="s">
        <v>13</v>
      </c>
      <c r="M14" s="56" t="s">
        <v>13</v>
      </c>
      <c r="N14" s="46"/>
    </row>
    <row r="15" spans="1:14" ht="60" x14ac:dyDescent="0.2">
      <c r="A15" s="11" t="s">
        <v>32</v>
      </c>
      <c r="B15" s="171"/>
      <c r="C15" s="55" t="s">
        <v>188</v>
      </c>
      <c r="D15" s="55" t="s">
        <v>13</v>
      </c>
      <c r="E15" s="99"/>
      <c r="F15" s="55" t="s">
        <v>189</v>
      </c>
      <c r="G15" s="55" t="s">
        <v>190</v>
      </c>
      <c r="H15" s="55" t="s">
        <v>191</v>
      </c>
      <c r="I15" s="55" t="s">
        <v>192</v>
      </c>
      <c r="J15" s="99"/>
      <c r="K15" s="55" t="s">
        <v>193</v>
      </c>
      <c r="L15" s="55" t="s">
        <v>194</v>
      </c>
      <c r="M15" s="56" t="s">
        <v>195</v>
      </c>
      <c r="N15" s="46"/>
    </row>
    <row r="16" spans="1:14" ht="60" x14ac:dyDescent="0.2">
      <c r="A16" s="11" t="s">
        <v>36</v>
      </c>
      <c r="B16" s="171"/>
      <c r="C16" s="55" t="s">
        <v>196</v>
      </c>
      <c r="D16" s="55" t="s">
        <v>13</v>
      </c>
      <c r="E16" s="99"/>
      <c r="F16" s="55" t="s">
        <v>13</v>
      </c>
      <c r="G16" s="55" t="s">
        <v>13</v>
      </c>
      <c r="H16" s="55" t="s">
        <v>13</v>
      </c>
      <c r="I16" s="55" t="s">
        <v>13</v>
      </c>
      <c r="J16" s="99"/>
      <c r="K16" s="55" t="s">
        <v>197</v>
      </c>
      <c r="L16" s="55" t="s">
        <v>137</v>
      </c>
      <c r="M16" s="56" t="s">
        <v>137</v>
      </c>
      <c r="N16" s="46"/>
    </row>
    <row r="17" spans="1:14" x14ac:dyDescent="0.2">
      <c r="A17" s="61"/>
      <c r="B17" s="171"/>
      <c r="C17" s="55"/>
      <c r="D17" s="55"/>
      <c r="E17" s="99"/>
      <c r="F17" s="55"/>
      <c r="G17" s="55"/>
      <c r="H17" s="55"/>
      <c r="I17" s="55"/>
      <c r="J17" s="99"/>
      <c r="K17" s="55"/>
      <c r="L17" s="55"/>
      <c r="M17" s="56"/>
      <c r="N17" s="46"/>
    </row>
    <row r="18" spans="1:14" s="6" customFormat="1" ht="15.75" x14ac:dyDescent="0.2">
      <c r="A18" s="12" t="s">
        <v>37</v>
      </c>
      <c r="B18" s="171"/>
      <c r="C18" s="62"/>
      <c r="D18" s="62"/>
      <c r="E18" s="99"/>
      <c r="F18" s="62"/>
      <c r="G18" s="62"/>
      <c r="H18" s="62"/>
      <c r="I18" s="62"/>
      <c r="J18" s="99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71"/>
      <c r="C19" s="62"/>
      <c r="D19" s="62"/>
      <c r="E19" s="99"/>
      <c r="F19" s="62"/>
      <c r="G19" s="62"/>
      <c r="H19" s="62"/>
      <c r="I19" s="62"/>
      <c r="J19" s="99"/>
      <c r="K19" s="62"/>
      <c r="L19" s="62"/>
      <c r="M19" s="63"/>
      <c r="N19" s="54"/>
    </row>
    <row r="20" spans="1:14" ht="75" x14ac:dyDescent="0.2">
      <c r="A20" s="11" t="s">
        <v>39</v>
      </c>
      <c r="B20" s="171"/>
      <c r="C20" s="55" t="s">
        <v>198</v>
      </c>
      <c r="D20" s="55" t="s">
        <v>199</v>
      </c>
      <c r="E20" s="99"/>
      <c r="F20" s="55" t="s">
        <v>200</v>
      </c>
      <c r="G20" s="55" t="s">
        <v>201</v>
      </c>
      <c r="H20" s="55" t="s">
        <v>202</v>
      </c>
      <c r="I20" s="55" t="s">
        <v>203</v>
      </c>
      <c r="J20" s="99"/>
      <c r="K20" s="55" t="s">
        <v>51</v>
      </c>
      <c r="L20" s="55" t="s">
        <v>204</v>
      </c>
      <c r="M20" s="56" t="s">
        <v>205</v>
      </c>
      <c r="N20" s="46"/>
    </row>
    <row r="21" spans="1:14" ht="45" x14ac:dyDescent="0.2">
      <c r="A21" s="11" t="s">
        <v>47</v>
      </c>
      <c r="B21" s="171"/>
      <c r="C21" s="55" t="s">
        <v>206</v>
      </c>
      <c r="D21" s="55" t="s">
        <v>207</v>
      </c>
      <c r="E21" s="99"/>
      <c r="F21" s="55" t="s">
        <v>13</v>
      </c>
      <c r="G21" s="55" t="s">
        <v>208</v>
      </c>
      <c r="H21" s="55" t="s">
        <v>209</v>
      </c>
      <c r="I21" s="55" t="s">
        <v>210</v>
      </c>
      <c r="J21" s="99"/>
      <c r="K21" s="55" t="s">
        <v>211</v>
      </c>
      <c r="L21" s="55" t="s">
        <v>212</v>
      </c>
      <c r="M21" s="56" t="s">
        <v>212</v>
      </c>
      <c r="N21" s="46"/>
    </row>
    <row r="22" spans="1:14" ht="30" x14ac:dyDescent="0.2">
      <c r="A22" s="11" t="s">
        <v>52</v>
      </c>
      <c r="B22" s="171"/>
      <c r="C22" s="55" t="s">
        <v>13</v>
      </c>
      <c r="D22" s="55" t="s">
        <v>13</v>
      </c>
      <c r="E22" s="99"/>
      <c r="F22" s="55" t="s">
        <v>13</v>
      </c>
      <c r="G22" s="55" t="s">
        <v>13</v>
      </c>
      <c r="H22" s="55" t="s">
        <v>13</v>
      </c>
      <c r="I22" s="55" t="s">
        <v>213</v>
      </c>
      <c r="J22" s="99"/>
      <c r="K22" s="55" t="s">
        <v>137</v>
      </c>
      <c r="L22" s="55" t="s">
        <v>137</v>
      </c>
      <c r="M22" s="56" t="s">
        <v>137</v>
      </c>
      <c r="N22" s="46"/>
    </row>
    <row r="23" spans="1:14" s="6" customFormat="1" ht="15.75" x14ac:dyDescent="0.2">
      <c r="A23" s="12" t="s">
        <v>53</v>
      </c>
      <c r="B23" s="171"/>
      <c r="C23" s="62"/>
      <c r="D23" s="62"/>
      <c r="E23" s="99"/>
      <c r="F23" s="62"/>
      <c r="G23" s="62"/>
      <c r="H23" s="62"/>
      <c r="I23" s="62"/>
      <c r="J23" s="99"/>
      <c r="K23" s="62"/>
      <c r="L23" s="62"/>
      <c r="M23" s="63"/>
      <c r="N23" s="54"/>
    </row>
    <row r="24" spans="1:14" x14ac:dyDescent="0.2">
      <c r="A24" s="11" t="s">
        <v>54</v>
      </c>
      <c r="B24" s="171"/>
      <c r="C24" s="55" t="s">
        <v>13</v>
      </c>
      <c r="D24" s="55" t="s">
        <v>13</v>
      </c>
      <c r="E24" s="99"/>
      <c r="F24" s="55" t="s">
        <v>13</v>
      </c>
      <c r="G24" s="55" t="s">
        <v>13</v>
      </c>
      <c r="H24" s="55" t="s">
        <v>13</v>
      </c>
      <c r="I24" s="55" t="s">
        <v>13</v>
      </c>
      <c r="J24" s="99"/>
      <c r="K24" s="55" t="s">
        <v>13</v>
      </c>
      <c r="L24" s="55" t="s">
        <v>13</v>
      </c>
      <c r="M24" s="56" t="s">
        <v>13</v>
      </c>
      <c r="N24" s="46"/>
    </row>
    <row r="25" spans="1:14" ht="45" x14ac:dyDescent="0.2">
      <c r="A25" s="11" t="s">
        <v>55</v>
      </c>
      <c r="B25" s="171"/>
      <c r="C25" s="55" t="s">
        <v>214</v>
      </c>
      <c r="D25" s="55" t="s">
        <v>215</v>
      </c>
      <c r="E25" s="99"/>
      <c r="F25" s="55" t="s">
        <v>13</v>
      </c>
      <c r="G25" s="55" t="s">
        <v>216</v>
      </c>
      <c r="H25" s="55" t="s">
        <v>217</v>
      </c>
      <c r="I25" s="55" t="s">
        <v>217</v>
      </c>
      <c r="J25" s="99"/>
      <c r="K25" s="55" t="s">
        <v>218</v>
      </c>
      <c r="L25" s="55" t="s">
        <v>219</v>
      </c>
      <c r="M25" s="56" t="s">
        <v>220</v>
      </c>
      <c r="N25" s="46"/>
    </row>
    <row r="26" spans="1:14" ht="60" x14ac:dyDescent="0.2">
      <c r="A26" s="11" t="s">
        <v>59</v>
      </c>
      <c r="B26" s="171"/>
      <c r="C26" s="55" t="s">
        <v>221</v>
      </c>
      <c r="D26" s="55" t="s">
        <v>222</v>
      </c>
      <c r="E26" s="99"/>
      <c r="F26" s="55" t="s">
        <v>13</v>
      </c>
      <c r="G26" s="46" t="s">
        <v>223</v>
      </c>
      <c r="H26" s="55" t="s">
        <v>224</v>
      </c>
      <c r="I26" s="55" t="s">
        <v>225</v>
      </c>
      <c r="J26" s="99"/>
      <c r="K26" s="55"/>
      <c r="L26" s="55" t="s">
        <v>24</v>
      </c>
      <c r="M26" s="56" t="s">
        <v>24</v>
      </c>
      <c r="N26" s="7" t="s">
        <v>226</v>
      </c>
    </row>
    <row r="27" spans="1:14" s="6" customFormat="1" ht="15.75" x14ac:dyDescent="0.2">
      <c r="A27" s="12" t="s">
        <v>60</v>
      </c>
      <c r="B27" s="171"/>
      <c r="C27" s="62"/>
      <c r="D27" s="62"/>
      <c r="E27" s="99"/>
      <c r="F27" s="62"/>
      <c r="G27" s="62"/>
      <c r="H27" s="62"/>
      <c r="I27" s="62"/>
      <c r="J27" s="99"/>
      <c r="K27" s="62"/>
      <c r="L27" s="62"/>
      <c r="M27" s="63"/>
      <c r="N27" s="54"/>
    </row>
    <row r="28" spans="1:14" ht="45" x14ac:dyDescent="0.2">
      <c r="A28" s="11" t="s">
        <v>61</v>
      </c>
      <c r="B28" s="171"/>
      <c r="C28" s="55" t="s">
        <v>227</v>
      </c>
      <c r="D28" s="55" t="s">
        <v>228</v>
      </c>
      <c r="E28" s="99"/>
      <c r="F28" s="55" t="s">
        <v>229</v>
      </c>
      <c r="G28" s="55" t="s">
        <v>230</v>
      </c>
      <c r="H28" s="55"/>
      <c r="I28" s="55" t="s">
        <v>231</v>
      </c>
      <c r="J28" s="99"/>
      <c r="K28" s="55"/>
      <c r="L28" s="55"/>
      <c r="M28" s="56"/>
      <c r="N28" s="46"/>
    </row>
    <row r="29" spans="1:14" ht="60" x14ac:dyDescent="0.2">
      <c r="A29" s="11" t="s">
        <v>64</v>
      </c>
      <c r="B29" s="171"/>
      <c r="C29" s="55" t="s">
        <v>232</v>
      </c>
      <c r="D29" s="55"/>
      <c r="E29" s="99"/>
      <c r="F29" s="55" t="s">
        <v>233</v>
      </c>
      <c r="G29" s="55" t="s">
        <v>234</v>
      </c>
      <c r="H29" s="55"/>
      <c r="I29" s="55"/>
      <c r="J29" s="99"/>
      <c r="K29" s="55" t="s">
        <v>235</v>
      </c>
      <c r="L29" s="55" t="s">
        <v>236</v>
      </c>
      <c r="M29" s="56"/>
      <c r="N29" s="46"/>
    </row>
    <row r="30" spans="1:14" ht="60" x14ac:dyDescent="0.2">
      <c r="A30" s="11" t="s">
        <v>65</v>
      </c>
      <c r="B30" s="171"/>
      <c r="C30" s="55" t="s">
        <v>237</v>
      </c>
      <c r="D30" s="55" t="s">
        <v>237</v>
      </c>
      <c r="E30" s="99"/>
      <c r="F30" s="55" t="s">
        <v>237</v>
      </c>
      <c r="G30" s="55" t="s">
        <v>237</v>
      </c>
      <c r="H30" s="55" t="s">
        <v>237</v>
      </c>
      <c r="I30" s="55" t="s">
        <v>237</v>
      </c>
      <c r="J30" s="99"/>
      <c r="K30" s="55" t="s">
        <v>237</v>
      </c>
      <c r="L30" s="55" t="s">
        <v>237</v>
      </c>
      <c r="M30" s="55" t="s">
        <v>238</v>
      </c>
      <c r="N30" s="7" t="s">
        <v>226</v>
      </c>
    </row>
    <row r="31" spans="1:14" x14ac:dyDescent="0.2">
      <c r="A31" s="11" t="s">
        <v>66</v>
      </c>
      <c r="B31" s="171"/>
      <c r="C31" s="55"/>
      <c r="D31" s="55"/>
      <c r="E31" s="99"/>
      <c r="F31" s="55" t="s">
        <v>209</v>
      </c>
      <c r="G31" s="55"/>
      <c r="H31" s="55"/>
      <c r="I31" s="55"/>
      <c r="J31" s="99"/>
      <c r="K31" s="55"/>
      <c r="L31" s="55"/>
      <c r="M31" s="56"/>
      <c r="N31" s="46"/>
    </row>
    <row r="32" spans="1:14" s="6" customFormat="1" ht="15.75" x14ac:dyDescent="0.2">
      <c r="A32" s="12" t="s">
        <v>67</v>
      </c>
      <c r="B32" s="171"/>
      <c r="C32" s="62"/>
      <c r="D32" s="62"/>
      <c r="E32" s="99"/>
      <c r="F32" s="62"/>
      <c r="G32" s="62"/>
      <c r="H32" s="62"/>
      <c r="I32" s="62"/>
      <c r="J32" s="99"/>
      <c r="K32" s="62"/>
      <c r="L32" s="62"/>
      <c r="M32" s="63"/>
      <c r="N32" s="54"/>
    </row>
    <row r="33" spans="1:14" ht="30" x14ac:dyDescent="0.2">
      <c r="A33" s="11" t="s">
        <v>68</v>
      </c>
      <c r="B33" s="171"/>
      <c r="C33" s="55" t="s">
        <v>239</v>
      </c>
      <c r="D33" s="55" t="s">
        <v>69</v>
      </c>
      <c r="E33" s="99"/>
      <c r="F33" s="55" t="s">
        <v>240</v>
      </c>
      <c r="G33" s="55"/>
      <c r="H33" s="55" t="s">
        <v>241</v>
      </c>
      <c r="I33" s="55"/>
      <c r="J33" s="99"/>
      <c r="K33" s="55" t="s">
        <v>51</v>
      </c>
      <c r="L33" s="55" t="s">
        <v>242</v>
      </c>
      <c r="M33" s="56"/>
      <c r="N33" s="46"/>
    </row>
    <row r="34" spans="1:14" ht="15.75" thickBot="1" x14ac:dyDescent="0.25">
      <c r="A34" s="64"/>
      <c r="B34" s="171"/>
      <c r="C34" s="65"/>
      <c r="D34" s="65"/>
      <c r="E34" s="99"/>
      <c r="F34" s="65"/>
      <c r="G34" s="65"/>
      <c r="H34" s="65"/>
      <c r="I34" s="65"/>
      <c r="J34" s="99"/>
      <c r="K34" s="65"/>
      <c r="L34" s="65"/>
      <c r="M34" s="66"/>
      <c r="N34" s="46"/>
    </row>
    <row r="35" spans="1:14" s="6" customFormat="1" ht="31.5" x14ac:dyDescent="0.2">
      <c r="A35" s="10" t="s">
        <v>74</v>
      </c>
      <c r="B35" s="171"/>
      <c r="C35" s="52"/>
      <c r="D35" s="52"/>
      <c r="E35" s="99"/>
      <c r="F35" s="52"/>
      <c r="G35" s="52"/>
      <c r="H35" s="52"/>
      <c r="I35" s="52"/>
      <c r="J35" s="99"/>
      <c r="K35" s="52"/>
      <c r="L35" s="52"/>
      <c r="M35" s="53"/>
      <c r="N35" s="54"/>
    </row>
    <row r="36" spans="1:14" s="6" customFormat="1" ht="15.75" x14ac:dyDescent="0.2">
      <c r="A36" s="12" t="s">
        <v>75</v>
      </c>
      <c r="B36" s="171"/>
      <c r="C36" s="62">
        <f>AVERAGE(C37:C39)</f>
        <v>2</v>
      </c>
      <c r="D36" s="62">
        <f>AVERAGE(D37:D39)</f>
        <v>2</v>
      </c>
      <c r="E36" s="99"/>
      <c r="F36" s="62">
        <f>AVERAGE(F37:F39)</f>
        <v>2.3333333333333335</v>
      </c>
      <c r="G36" s="62">
        <f>AVERAGE(G37:G39)</f>
        <v>2.3333333333333335</v>
      </c>
      <c r="H36" s="62">
        <f>AVERAGE(H37:H39)</f>
        <v>2.3333333333333335</v>
      </c>
      <c r="I36" s="62">
        <f>AVERAGE(I37:I39)</f>
        <v>2</v>
      </c>
      <c r="J36" s="99"/>
      <c r="K36" s="62">
        <f>AVERAGE(K37:K39)</f>
        <v>2.3333333333333335</v>
      </c>
      <c r="L36" s="62">
        <f>AVERAGE(L37:L39)</f>
        <v>2</v>
      </c>
      <c r="M36" s="62">
        <f>AVERAGE(M37:M39)</f>
        <v>2</v>
      </c>
      <c r="N36" s="54"/>
    </row>
    <row r="37" spans="1:14" x14ac:dyDescent="0.2">
      <c r="A37" s="11" t="s">
        <v>76</v>
      </c>
      <c r="B37" s="171"/>
      <c r="C37" s="55">
        <v>2</v>
      </c>
      <c r="D37" s="55">
        <v>2</v>
      </c>
      <c r="E37" s="99"/>
      <c r="F37" s="55">
        <v>2</v>
      </c>
      <c r="G37" s="55">
        <v>2</v>
      </c>
      <c r="H37" s="55">
        <v>2</v>
      </c>
      <c r="I37" s="55">
        <v>2</v>
      </c>
      <c r="J37" s="99"/>
      <c r="K37" s="55">
        <v>2</v>
      </c>
      <c r="L37" s="55">
        <v>2</v>
      </c>
      <c r="M37" s="56">
        <v>2</v>
      </c>
      <c r="N37" s="46"/>
    </row>
    <row r="38" spans="1:14" x14ac:dyDescent="0.2">
      <c r="A38" s="11" t="s">
        <v>77</v>
      </c>
      <c r="B38" s="171"/>
      <c r="C38" s="55">
        <v>2</v>
      </c>
      <c r="D38" s="55">
        <v>2</v>
      </c>
      <c r="E38" s="99"/>
      <c r="F38" s="55">
        <v>2</v>
      </c>
      <c r="G38" s="55">
        <v>2</v>
      </c>
      <c r="H38" s="55">
        <v>2</v>
      </c>
      <c r="I38" s="55">
        <v>2</v>
      </c>
      <c r="J38" s="99"/>
      <c r="K38" s="55">
        <v>2</v>
      </c>
      <c r="L38" s="55">
        <v>2</v>
      </c>
      <c r="M38" s="56">
        <v>2</v>
      </c>
      <c r="N38" s="46"/>
    </row>
    <row r="39" spans="1:14" ht="30" x14ac:dyDescent="0.2">
      <c r="A39" s="11" t="s">
        <v>78</v>
      </c>
      <c r="B39" s="171"/>
      <c r="C39" s="55">
        <v>2</v>
      </c>
      <c r="D39" s="55">
        <v>2</v>
      </c>
      <c r="E39" s="99"/>
      <c r="F39" s="55">
        <v>3</v>
      </c>
      <c r="G39" s="55">
        <v>3</v>
      </c>
      <c r="H39" s="55">
        <v>3</v>
      </c>
      <c r="I39" s="55">
        <v>2</v>
      </c>
      <c r="J39" s="99"/>
      <c r="K39" s="55">
        <v>3</v>
      </c>
      <c r="L39" s="55">
        <v>2</v>
      </c>
      <c r="M39" s="56">
        <v>2</v>
      </c>
      <c r="N39" s="46"/>
    </row>
    <row r="40" spans="1:14" s="6" customFormat="1" ht="15.75" x14ac:dyDescent="0.2">
      <c r="A40" s="12" t="s">
        <v>79</v>
      </c>
      <c r="B40" s="171"/>
      <c r="C40" s="62">
        <f>AVERAGE(C41:C42)</f>
        <v>1.5</v>
      </c>
      <c r="D40" s="62">
        <f>AVERAGE(D41:D42)</f>
        <v>2</v>
      </c>
      <c r="E40" s="99"/>
      <c r="F40" s="62">
        <f>AVERAGE(F41:F42)</f>
        <v>2</v>
      </c>
      <c r="G40" s="62">
        <f>AVERAGE(G41:G42)</f>
        <v>2</v>
      </c>
      <c r="H40" s="62">
        <f>AVERAGE(H41:H42)</f>
        <v>2</v>
      </c>
      <c r="I40" s="62">
        <f>AVERAGE(I41:I42)</f>
        <v>2</v>
      </c>
      <c r="J40" s="99"/>
      <c r="K40" s="62">
        <f t="shared" ref="K40:M40" si="0">AVERAGE(K41:K42)</f>
        <v>2</v>
      </c>
      <c r="L40" s="62">
        <f t="shared" si="0"/>
        <v>2</v>
      </c>
      <c r="M40" s="62">
        <f t="shared" si="0"/>
        <v>2</v>
      </c>
      <c r="N40" s="54"/>
    </row>
    <row r="41" spans="1:14" x14ac:dyDescent="0.2">
      <c r="A41" s="11" t="s">
        <v>80</v>
      </c>
      <c r="B41" s="171"/>
      <c r="C41" s="55">
        <v>2</v>
      </c>
      <c r="D41" s="55">
        <v>2</v>
      </c>
      <c r="E41" s="99"/>
      <c r="F41" s="55">
        <v>2</v>
      </c>
      <c r="G41" s="55">
        <v>2</v>
      </c>
      <c r="H41" s="55">
        <v>2</v>
      </c>
      <c r="I41" s="55">
        <v>2</v>
      </c>
      <c r="J41" s="99"/>
      <c r="K41" s="55">
        <v>2</v>
      </c>
      <c r="L41" s="55">
        <v>2</v>
      </c>
      <c r="M41" s="55">
        <v>2</v>
      </c>
      <c r="N41" s="46"/>
    </row>
    <row r="42" spans="1:14" x14ac:dyDescent="0.2">
      <c r="A42" s="11" t="s">
        <v>81</v>
      </c>
      <c r="B42" s="171"/>
      <c r="C42" s="55">
        <v>1</v>
      </c>
      <c r="D42" s="55">
        <v>2</v>
      </c>
      <c r="E42" s="99"/>
      <c r="F42" s="55">
        <v>2</v>
      </c>
      <c r="G42" s="55">
        <v>2</v>
      </c>
      <c r="H42" s="55">
        <v>2</v>
      </c>
      <c r="I42" s="55">
        <v>2</v>
      </c>
      <c r="J42" s="99"/>
      <c r="K42" s="55">
        <v>2</v>
      </c>
      <c r="L42" s="55">
        <v>2</v>
      </c>
      <c r="M42" s="55">
        <v>2</v>
      </c>
      <c r="N42" s="46"/>
    </row>
    <row r="43" spans="1:14" s="6" customFormat="1" ht="15.75" x14ac:dyDescent="0.2">
      <c r="A43" s="12" t="s">
        <v>82</v>
      </c>
      <c r="B43" s="171"/>
      <c r="C43" s="62">
        <f>AVERAGE(C44:C46)</f>
        <v>2</v>
      </c>
      <c r="D43" s="62">
        <f>AVERAGE(D44:D46)</f>
        <v>2.6666666666666665</v>
      </c>
      <c r="E43" s="99"/>
      <c r="F43" s="62">
        <f>AVERAGE(F44:F46)</f>
        <v>2.3333333333333335</v>
      </c>
      <c r="G43" s="62">
        <f>AVERAGE(G44:G46)</f>
        <v>2.6666666666666665</v>
      </c>
      <c r="H43" s="62">
        <f>AVERAGE(H44:H46)</f>
        <v>3</v>
      </c>
      <c r="I43" s="62">
        <f>AVERAGE(I44:I46)</f>
        <v>3</v>
      </c>
      <c r="J43" s="99"/>
      <c r="K43" s="62">
        <f>AVERAGE(K44:K46)</f>
        <v>3</v>
      </c>
      <c r="L43" s="62">
        <f>AVERAGE(L44:L46)</f>
        <v>2.3333333333333335</v>
      </c>
      <c r="M43" s="62">
        <f>AVERAGE(M44:M46)</f>
        <v>2</v>
      </c>
      <c r="N43" s="54"/>
    </row>
    <row r="44" spans="1:14" x14ac:dyDescent="0.2">
      <c r="A44" s="11" t="s">
        <v>83</v>
      </c>
      <c r="B44" s="171"/>
      <c r="C44" s="55">
        <v>2</v>
      </c>
      <c r="D44" s="55">
        <v>3</v>
      </c>
      <c r="E44" s="99"/>
      <c r="F44" s="55">
        <v>2</v>
      </c>
      <c r="G44" s="55">
        <v>3</v>
      </c>
      <c r="H44" s="55">
        <v>3</v>
      </c>
      <c r="I44" s="55">
        <v>3</v>
      </c>
      <c r="J44" s="99"/>
      <c r="K44" s="55">
        <v>3</v>
      </c>
      <c r="L44" s="55">
        <v>2</v>
      </c>
      <c r="M44" s="56">
        <v>2</v>
      </c>
      <c r="N44" s="46"/>
    </row>
    <row r="45" spans="1:14" ht="30" x14ac:dyDescent="0.2">
      <c r="A45" s="11" t="s">
        <v>84</v>
      </c>
      <c r="B45" s="171"/>
      <c r="C45" s="55">
        <v>3</v>
      </c>
      <c r="D45" s="55">
        <v>3</v>
      </c>
      <c r="E45" s="99"/>
      <c r="F45" s="55">
        <v>3</v>
      </c>
      <c r="G45" s="55">
        <v>3</v>
      </c>
      <c r="H45" s="55">
        <v>3</v>
      </c>
      <c r="I45" s="55">
        <v>3</v>
      </c>
      <c r="J45" s="99"/>
      <c r="K45" s="55">
        <v>3</v>
      </c>
      <c r="L45" s="55">
        <v>2</v>
      </c>
      <c r="M45" s="56">
        <v>2</v>
      </c>
      <c r="N45" s="46"/>
    </row>
    <row r="46" spans="1:14" ht="30" x14ac:dyDescent="0.2">
      <c r="A46" s="11" t="s">
        <v>85</v>
      </c>
      <c r="B46" s="171"/>
      <c r="C46" s="55">
        <v>1</v>
      </c>
      <c r="D46" s="55">
        <v>2</v>
      </c>
      <c r="E46" s="99"/>
      <c r="F46" s="55">
        <v>2</v>
      </c>
      <c r="G46" s="55">
        <v>2</v>
      </c>
      <c r="H46" s="55">
        <v>3</v>
      </c>
      <c r="I46" s="55">
        <v>3</v>
      </c>
      <c r="J46" s="99"/>
      <c r="K46" s="55">
        <v>3</v>
      </c>
      <c r="L46" s="55">
        <v>3</v>
      </c>
      <c r="M46" s="56">
        <v>2</v>
      </c>
      <c r="N46" s="46"/>
    </row>
    <row r="47" spans="1:14" s="6" customFormat="1" ht="15.75" x14ac:dyDescent="0.2">
      <c r="A47" s="12" t="s">
        <v>86</v>
      </c>
      <c r="B47" s="171"/>
      <c r="C47" s="62">
        <f>AVERAGE(C48:C51)</f>
        <v>2</v>
      </c>
      <c r="D47" s="62">
        <f>AVERAGE(D48:D51)</f>
        <v>2</v>
      </c>
      <c r="E47" s="99"/>
      <c r="F47" s="62">
        <f>AVERAGE(F48:F51)</f>
        <v>2.3333333333333335</v>
      </c>
      <c r="G47" s="62">
        <f>AVERAGE(G48:G51)</f>
        <v>2.5</v>
      </c>
      <c r="H47" s="62">
        <f>AVERAGE(H48:H51)</f>
        <v>2</v>
      </c>
      <c r="I47" s="62">
        <f>AVERAGE(I48:I51)</f>
        <v>2.3333333333333335</v>
      </c>
      <c r="J47" s="99"/>
      <c r="K47" s="62">
        <f>AVERAGE(K48:K51)</f>
        <v>2</v>
      </c>
      <c r="L47" s="62">
        <f>AVERAGE(L48:L51)</f>
        <v>1</v>
      </c>
      <c r="M47" s="62">
        <f>AVERAGE(M48:M51)</f>
        <v>1</v>
      </c>
      <c r="N47" s="54"/>
    </row>
    <row r="48" spans="1:14" x14ac:dyDescent="0.2">
      <c r="A48" s="11" t="s">
        <v>87</v>
      </c>
      <c r="B48" s="171"/>
      <c r="C48" s="55">
        <v>2</v>
      </c>
      <c r="D48" s="55">
        <v>2</v>
      </c>
      <c r="E48" s="99"/>
      <c r="F48" s="55">
        <v>3</v>
      </c>
      <c r="G48" s="55">
        <v>3</v>
      </c>
      <c r="H48" s="55">
        <v>2</v>
      </c>
      <c r="I48" s="55">
        <v>3</v>
      </c>
      <c r="J48" s="99"/>
      <c r="K48" s="55">
        <v>2</v>
      </c>
      <c r="L48" s="55">
        <v>1</v>
      </c>
      <c r="M48" s="56">
        <v>1</v>
      </c>
      <c r="N48" s="46"/>
    </row>
    <row r="49" spans="1:14" x14ac:dyDescent="0.2">
      <c r="A49" s="11" t="s">
        <v>88</v>
      </c>
      <c r="B49" s="171"/>
      <c r="C49" s="55" t="s">
        <v>24</v>
      </c>
      <c r="D49" s="55" t="s">
        <v>24</v>
      </c>
      <c r="E49" s="99"/>
      <c r="F49" s="55">
        <v>2</v>
      </c>
      <c r="G49" s="55" t="s">
        <v>24</v>
      </c>
      <c r="H49" s="55" t="s">
        <v>24</v>
      </c>
      <c r="I49" s="55">
        <v>2</v>
      </c>
      <c r="J49" s="99"/>
      <c r="K49" s="55" t="s">
        <v>24</v>
      </c>
      <c r="L49" s="55">
        <v>0</v>
      </c>
      <c r="M49" s="56">
        <v>0</v>
      </c>
      <c r="N49" s="46"/>
    </row>
    <row r="50" spans="1:14" ht="30" x14ac:dyDescent="0.2">
      <c r="A50" s="11" t="s">
        <v>89</v>
      </c>
      <c r="B50" s="171"/>
      <c r="C50" s="55">
        <v>2</v>
      </c>
      <c r="D50" s="55">
        <v>2</v>
      </c>
      <c r="E50" s="99"/>
      <c r="F50" s="55">
        <v>2</v>
      </c>
      <c r="G50" s="55">
        <v>2</v>
      </c>
      <c r="H50" s="55">
        <v>2</v>
      </c>
      <c r="I50" s="55">
        <v>2</v>
      </c>
      <c r="J50" s="99"/>
      <c r="K50" s="55">
        <v>2</v>
      </c>
      <c r="L50" s="55">
        <v>2</v>
      </c>
      <c r="M50" s="56">
        <v>2</v>
      </c>
      <c r="N50" s="7" t="s">
        <v>243</v>
      </c>
    </row>
    <row r="51" spans="1:14" x14ac:dyDescent="0.2">
      <c r="A51" s="11" t="s">
        <v>90</v>
      </c>
      <c r="B51" s="171"/>
      <c r="C51" s="55" t="s">
        <v>24</v>
      </c>
      <c r="D51" s="55" t="s">
        <v>24</v>
      </c>
      <c r="E51" s="99"/>
      <c r="F51" s="55" t="s">
        <v>24</v>
      </c>
      <c r="G51" s="55" t="s">
        <v>24</v>
      </c>
      <c r="H51" s="55" t="s">
        <v>24</v>
      </c>
      <c r="I51" s="55" t="s">
        <v>24</v>
      </c>
      <c r="J51" s="99"/>
      <c r="K51" s="55" t="s">
        <v>24</v>
      </c>
      <c r="L51" s="55" t="s">
        <v>24</v>
      </c>
      <c r="M51" s="56" t="s">
        <v>24</v>
      </c>
      <c r="N51" s="46"/>
    </row>
    <row r="52" spans="1:14" s="6" customFormat="1" ht="15.75" x14ac:dyDescent="0.2">
      <c r="A52" s="12" t="s">
        <v>54</v>
      </c>
      <c r="B52" s="171"/>
      <c r="C52" s="62">
        <f>AVERAGE(C53:C55)</f>
        <v>2</v>
      </c>
      <c r="D52" s="62">
        <f>AVERAGE(D53:D55)</f>
        <v>2</v>
      </c>
      <c r="E52" s="99"/>
      <c r="F52" s="62">
        <f>AVERAGE(F53:F55)</f>
        <v>2</v>
      </c>
      <c r="G52" s="62">
        <f>AVERAGE(G53:G55)</f>
        <v>2</v>
      </c>
      <c r="H52" s="62">
        <f>AVERAGE(H53:H55)</f>
        <v>2</v>
      </c>
      <c r="I52" s="62">
        <f>AVERAGE(I53:I55)</f>
        <v>2</v>
      </c>
      <c r="J52" s="99"/>
      <c r="K52" s="62">
        <f>AVERAGE(K53:K55)</f>
        <v>2</v>
      </c>
      <c r="L52" s="62">
        <f>AVERAGE(L53:L55)</f>
        <v>2</v>
      </c>
      <c r="M52" s="62">
        <f>AVERAGE(M53:M55)</f>
        <v>2</v>
      </c>
      <c r="N52" s="54"/>
    </row>
    <row r="53" spans="1:14" ht="30" x14ac:dyDescent="0.2">
      <c r="A53" s="11" t="s">
        <v>91</v>
      </c>
      <c r="B53" s="171"/>
      <c r="C53" s="55">
        <v>2</v>
      </c>
      <c r="D53" s="55">
        <v>2</v>
      </c>
      <c r="E53" s="99"/>
      <c r="F53" s="55">
        <v>2</v>
      </c>
      <c r="G53" s="55">
        <v>2</v>
      </c>
      <c r="H53" s="55">
        <v>2</v>
      </c>
      <c r="I53" s="55">
        <v>2</v>
      </c>
      <c r="J53" s="99"/>
      <c r="K53" s="55">
        <v>2</v>
      </c>
      <c r="L53" s="55">
        <v>2</v>
      </c>
      <c r="M53" s="56">
        <v>2</v>
      </c>
      <c r="N53" s="46"/>
    </row>
    <row r="54" spans="1:14" x14ac:dyDescent="0.2">
      <c r="A54" s="11" t="s">
        <v>92</v>
      </c>
      <c r="B54" s="171"/>
      <c r="C54" s="55" t="s">
        <v>24</v>
      </c>
      <c r="D54" s="55" t="s">
        <v>24</v>
      </c>
      <c r="E54" s="99"/>
      <c r="F54" s="55" t="s">
        <v>24</v>
      </c>
      <c r="G54" s="55" t="s">
        <v>24</v>
      </c>
      <c r="H54" s="55" t="s">
        <v>24</v>
      </c>
      <c r="I54" s="55" t="s">
        <v>24</v>
      </c>
      <c r="J54" s="99"/>
      <c r="K54" s="55" t="s">
        <v>24</v>
      </c>
      <c r="L54" s="55" t="s">
        <v>24</v>
      </c>
      <c r="M54" s="56" t="s">
        <v>24</v>
      </c>
      <c r="N54" s="46"/>
    </row>
    <row r="55" spans="1:14" ht="30.75" thickBot="1" x14ac:dyDescent="0.25">
      <c r="A55" s="9" t="s">
        <v>93</v>
      </c>
      <c r="B55" s="173"/>
      <c r="C55" s="67" t="s">
        <v>24</v>
      </c>
      <c r="D55" s="67" t="s">
        <v>24</v>
      </c>
      <c r="E55" s="159"/>
      <c r="F55" s="67" t="s">
        <v>24</v>
      </c>
      <c r="G55" s="67" t="s">
        <v>24</v>
      </c>
      <c r="H55" s="67" t="s">
        <v>24</v>
      </c>
      <c r="I55" s="67" t="s">
        <v>24</v>
      </c>
      <c r="J55" s="159"/>
      <c r="K55" s="67" t="s">
        <v>24</v>
      </c>
      <c r="L55" s="67" t="s">
        <v>24</v>
      </c>
      <c r="M55" s="68" t="s">
        <v>24</v>
      </c>
      <c r="N55" s="46"/>
    </row>
    <row r="56" spans="1:14" x14ac:dyDescent="0.2">
      <c r="E56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0EA9-3569-478D-BE8D-8F92C228A062}">
  <sheetPr>
    <tabColor rgb="FFFFFF00"/>
  </sheetPr>
  <dimension ref="A1:P70"/>
  <sheetViews>
    <sheetView zoomScale="70" zoomScaleNormal="70" workbookViewId="0">
      <selection activeCell="C9" sqref="C9"/>
    </sheetView>
  </sheetViews>
  <sheetFormatPr baseColWidth="10" defaultColWidth="11.5546875" defaultRowHeight="15" x14ac:dyDescent="0.2"/>
  <cols>
    <col min="1" max="1" width="22.21875" style="2" customWidth="1"/>
    <col min="2" max="14" width="11.5546875" style="2"/>
    <col min="15" max="15" width="16.33203125" style="2" customWidth="1"/>
    <col min="16" max="16384" width="11.5546875" style="2"/>
  </cols>
  <sheetData>
    <row r="1" spans="1:16" x14ac:dyDescent="0.2">
      <c r="A1" s="4" t="s">
        <v>0</v>
      </c>
      <c r="B1" s="2" t="s">
        <v>95</v>
      </c>
      <c r="C1" s="2" t="s">
        <v>96</v>
      </c>
    </row>
    <row r="2" spans="1:16" x14ac:dyDescent="0.2">
      <c r="A2" s="4" t="s">
        <v>3</v>
      </c>
      <c r="B2" s="2" t="s">
        <v>4</v>
      </c>
    </row>
    <row r="3" spans="1:16" ht="15.75" thickBot="1" x14ac:dyDescent="0.25"/>
    <row r="4" spans="1:16" x14ac:dyDescent="0.2">
      <c r="A4" s="30" t="s">
        <v>5</v>
      </c>
      <c r="B4" s="31">
        <v>1</v>
      </c>
      <c r="C4" s="32">
        <v>2</v>
      </c>
      <c r="D4" s="32">
        <v>3</v>
      </c>
      <c r="E4" s="32">
        <v>4</v>
      </c>
      <c r="F4" s="32">
        <v>5</v>
      </c>
      <c r="G4" s="32">
        <v>6</v>
      </c>
      <c r="H4" s="32">
        <v>7</v>
      </c>
      <c r="I4" s="32">
        <v>8</v>
      </c>
      <c r="J4" s="32">
        <v>9</v>
      </c>
      <c r="K4" s="32">
        <v>10</v>
      </c>
      <c r="L4" s="32">
        <v>11</v>
      </c>
      <c r="M4" s="33">
        <v>12</v>
      </c>
    </row>
    <row r="5" spans="1:16" ht="15.75" thickBot="1" x14ac:dyDescent="0.25">
      <c r="A5" s="34" t="s">
        <v>6</v>
      </c>
      <c r="B5" s="35">
        <v>44449</v>
      </c>
      <c r="C5" s="36">
        <v>44456</v>
      </c>
      <c r="D5" s="36">
        <v>44463</v>
      </c>
      <c r="E5" s="36">
        <v>44470</v>
      </c>
      <c r="F5" s="36">
        <v>44477</v>
      </c>
      <c r="G5" s="36">
        <v>44484</v>
      </c>
      <c r="H5" s="36">
        <v>44491</v>
      </c>
      <c r="I5" s="36">
        <v>44498</v>
      </c>
      <c r="J5" s="36">
        <v>44505</v>
      </c>
      <c r="K5" s="36">
        <v>44512</v>
      </c>
      <c r="L5" s="36">
        <v>44519</v>
      </c>
      <c r="M5" s="37">
        <v>44526</v>
      </c>
    </row>
    <row r="6" spans="1:16" s="5" customFormat="1" ht="30" customHeight="1" x14ac:dyDescent="0.2">
      <c r="A6" s="38" t="s">
        <v>7</v>
      </c>
      <c r="B6" s="197"/>
      <c r="C6" s="20"/>
      <c r="D6" s="20"/>
      <c r="E6" s="194"/>
      <c r="F6" s="194" t="s">
        <v>11</v>
      </c>
      <c r="G6" s="20"/>
      <c r="H6" s="20"/>
      <c r="I6" s="20"/>
      <c r="J6" s="194" t="s">
        <v>10</v>
      </c>
      <c r="K6" s="194" t="s">
        <v>11</v>
      </c>
      <c r="L6" s="20"/>
      <c r="M6" s="21"/>
    </row>
    <row r="7" spans="1:16" x14ac:dyDescent="0.2">
      <c r="A7" s="11" t="s">
        <v>12</v>
      </c>
      <c r="B7" s="198"/>
      <c r="C7" s="22" t="str">
        <f>IF('Mario (2)'!C7='Mario (3)'!C7, "SAME","DIFFERENT")</f>
        <v>SAME</v>
      </c>
      <c r="D7" s="22" t="str">
        <f>IF('Mario (2)'!D7='Mario (3)'!D7, "SAME","NOT SAME")</f>
        <v>SAME</v>
      </c>
      <c r="E7" s="195"/>
      <c r="F7" s="195"/>
      <c r="G7" s="22" t="str">
        <f>IF('Mario (2)'!G7='Mario (3)'!G7, "SAME","DIFFERENT")</f>
        <v>SAME</v>
      </c>
      <c r="H7" s="22" t="str">
        <f>IF('Mario (2)'!H7='Mario (3)'!H7, "SAME","DIFFERENT")</f>
        <v>SAME</v>
      </c>
      <c r="I7" s="22" t="str">
        <f>IF('Mario (2)'!I7='Mario (3)'!I7, "SAME","DIFFERENT")</f>
        <v>SAME</v>
      </c>
      <c r="J7" s="195"/>
      <c r="K7" s="195"/>
      <c r="L7" s="22" t="str">
        <f>IF('Mario (2)'!L7='Mario (3)'!L7, "SAME","DIFFERENT")</f>
        <v>SAME</v>
      </c>
      <c r="M7" s="22" t="str">
        <f>IF('Mario (2)'!M7='Mario (3)'!M7, "SAME","DIFFERENT")</f>
        <v>SAME</v>
      </c>
      <c r="O7" s="2" t="s">
        <v>751</v>
      </c>
      <c r="P7" s="2">
        <f>COUNTIF(B6:M55,"SAME")</f>
        <v>84</v>
      </c>
    </row>
    <row r="8" spans="1:16" ht="30" x14ac:dyDescent="0.2">
      <c r="A8" s="11" t="s">
        <v>15</v>
      </c>
      <c r="B8" s="198"/>
      <c r="C8" s="22" t="str">
        <f>IF('Mario (2)'!C8='Mario (3)'!C8, "SAME","DIFFERENT")</f>
        <v>SAME</v>
      </c>
      <c r="D8" s="22" t="str">
        <f>IF('Mario (2)'!D8='Mario (3)'!D8, "SAME","DIFFERENT")</f>
        <v>SAME</v>
      </c>
      <c r="E8" s="195"/>
      <c r="F8" s="195"/>
      <c r="G8" s="22" t="str">
        <f>IF('Mario (2)'!G8='Mario (3)'!G8, "SAME","DIFFERENT")</f>
        <v>SAME</v>
      </c>
      <c r="H8" s="22" t="str">
        <f>IF('Mario (2)'!H8='Mario (3)'!H8, "SAME","DIFFERENT")</f>
        <v>SAME</v>
      </c>
      <c r="I8" s="22" t="str">
        <f>IF('Mario (2)'!I8='Mario (3)'!I8, "SAME","DIFFERENT")</f>
        <v>SAME</v>
      </c>
      <c r="J8" s="195"/>
      <c r="K8" s="195"/>
      <c r="L8" s="22" t="str">
        <f>IF('Mario (2)'!L8='Mario (3)'!L8, "SAME","DIFFERENT")</f>
        <v>SAME</v>
      </c>
      <c r="M8" s="22" t="str">
        <f>IF('Mario (2)'!M8='Mario (3)'!M8, "SAME","DIFFERENT")</f>
        <v>SAME</v>
      </c>
      <c r="O8" s="2" t="s">
        <v>752</v>
      </c>
      <c r="P8" s="2">
        <f>COUNTA(C7:D16,G7:I16,L7:M16,C20:C22,D20:D21,G20:I21,L20:M21,C24:D26,G24:I26,L24:M26,C28:D28,G28:I28,L28:M28,C33:D33,G33:I33,L33:M33)</f>
        <v>120</v>
      </c>
    </row>
    <row r="9" spans="1:16" x14ac:dyDescent="0.2">
      <c r="A9" s="11" t="s">
        <v>18</v>
      </c>
      <c r="B9" s="198"/>
      <c r="C9" s="22" t="str">
        <f>IF('Mario (2)'!C9='Mario (3)'!C9, "SAME","DIFFERENT")</f>
        <v>SAME</v>
      </c>
      <c r="D9" s="22" t="str">
        <f>IF('Mario (2)'!D9='Mario (3)'!D9, "SAME","DIFFERENT")</f>
        <v>SAME</v>
      </c>
      <c r="E9" s="195"/>
      <c r="F9" s="195"/>
      <c r="G9" s="22" t="str">
        <f>IF('Mario (2)'!G9='Mario (3)'!G9, "SAME","DIFFERENT")</f>
        <v>SAME</v>
      </c>
      <c r="H9" s="22" t="str">
        <f>IF('Mario (2)'!H9='Mario (3)'!H9, "SAME","DIFFERENT")</f>
        <v>SAME</v>
      </c>
      <c r="I9" s="22" t="str">
        <f>IF('Mario (2)'!I9='Mario (3)'!I9, "SAME","DIFFERENT")</f>
        <v>SAME</v>
      </c>
      <c r="J9" s="195"/>
      <c r="K9" s="195"/>
      <c r="L9" s="22" t="str">
        <f>IF('Mario (2)'!L9='Mario (3)'!L9, "SAME","DIFFERENT")</f>
        <v>SAME</v>
      </c>
      <c r="M9" s="22" t="str">
        <f>IF('Mario (2)'!M9='Mario (3)'!M9, "SAME","DIFFERENT")</f>
        <v>SAME</v>
      </c>
    </row>
    <row r="10" spans="1:16" x14ac:dyDescent="0.2">
      <c r="A10" s="11" t="s">
        <v>23</v>
      </c>
      <c r="B10" s="198"/>
      <c r="C10" s="22" t="str">
        <f>IF('Mario (2)'!C10='Mario (3)'!C10, "SAME","DIFFERENT")</f>
        <v>SAME</v>
      </c>
      <c r="D10" s="22" t="str">
        <f>IF('Mario (2)'!D10='Mario (3)'!D10, "SAME","DIFFERENT")</f>
        <v>SAME</v>
      </c>
      <c r="E10" s="195"/>
      <c r="F10" s="195"/>
      <c r="G10" s="22" t="str">
        <f>IF('Mario (2)'!G10='Mario (3)'!G10, "SAME","DIFFERENT")</f>
        <v>SAME</v>
      </c>
      <c r="H10" s="22" t="str">
        <f>IF('Mario (2)'!H10='Mario (3)'!H10, "SAME","DIFFERENT")</f>
        <v>SAME</v>
      </c>
      <c r="I10" s="22" t="str">
        <f>IF('Mario (2)'!I10='Mario (3)'!I10, "SAME","DIFFERENT")</f>
        <v>SAME</v>
      </c>
      <c r="J10" s="195"/>
      <c r="K10" s="195"/>
      <c r="L10" s="22" t="str">
        <f>IF('Mario (2)'!L10='Mario (3)'!L10, "SAME","DIFFERENT")</f>
        <v>SAME</v>
      </c>
      <c r="M10" s="22" t="str">
        <f>IF('Mario (2)'!M10='Mario (3)'!M10, "SAME","DIFFERENT")</f>
        <v>SAME</v>
      </c>
    </row>
    <row r="11" spans="1:16" x14ac:dyDescent="0.2">
      <c r="A11" s="11" t="s">
        <v>25</v>
      </c>
      <c r="B11" s="198"/>
      <c r="C11" s="22" t="str">
        <f>IF('Mario (2)'!C11='Mario (3)'!C11, "SAME","DIFFERENT")</f>
        <v>SAME</v>
      </c>
      <c r="D11" s="22" t="str">
        <f>IF('Mario (2)'!D11='Mario (3)'!D11, "SAME","DIFFERENT")</f>
        <v>SAME</v>
      </c>
      <c r="E11" s="195"/>
      <c r="F11" s="195"/>
      <c r="G11" s="22" t="str">
        <f>IF('Mario (2)'!G11='Mario (3)'!G11, "SAME","DIFFERENT")</f>
        <v>SAME</v>
      </c>
      <c r="H11" s="22" t="str">
        <f>IF('Mario (2)'!H11='Mario (3)'!H11, "SAME","DIFFERENT")</f>
        <v>DIFFERENT</v>
      </c>
      <c r="I11" s="22" t="str">
        <f>IF('Mario (2)'!I11='Mario (3)'!I11, "SAME","DIFFERENT")</f>
        <v>SAME</v>
      </c>
      <c r="J11" s="195"/>
      <c r="K11" s="195"/>
      <c r="L11" s="22" t="str">
        <f>IF('Mario (2)'!L11='Mario (3)'!L11, "SAME","DIFFERENT")</f>
        <v>SAME</v>
      </c>
      <c r="M11" s="22" t="str">
        <f>IF('Mario (2)'!M11='Mario (3)'!M11, "SAME","DIFFERENT")</f>
        <v>DIFFERENT</v>
      </c>
    </row>
    <row r="12" spans="1:16" ht="30" x14ac:dyDescent="0.2">
      <c r="A12" s="11" t="s">
        <v>26</v>
      </c>
      <c r="B12" s="198"/>
      <c r="C12" s="22" t="str">
        <f>IF('Mario (2)'!C12='Mario (3)'!C12, "SAME","DIFFERENT")</f>
        <v>SAME</v>
      </c>
      <c r="D12" s="22" t="str">
        <f>IF('Mario (2)'!D12='Mario (3)'!D12, "SAME","DIFFERENT")</f>
        <v>SAME</v>
      </c>
      <c r="E12" s="195"/>
      <c r="F12" s="195"/>
      <c r="G12" s="22" t="str">
        <f>IF('Mario (2)'!G12='Mario (3)'!G12, "SAME","DIFFERENT")</f>
        <v>SAME</v>
      </c>
      <c r="H12" s="22" t="str">
        <f>IF('Mario (2)'!H12='Mario (3)'!H12, "SAME","DIFFERENT")</f>
        <v>SAME</v>
      </c>
      <c r="I12" s="22" t="str">
        <f>IF('Mario (2)'!I12='Mario (3)'!I12, "SAME","DIFFERENT")</f>
        <v>SAME</v>
      </c>
      <c r="J12" s="195"/>
      <c r="K12" s="195"/>
      <c r="L12" s="22" t="str">
        <f>IF('Mario (2)'!L12='Mario (3)'!L12, "SAME","DIFFERENT")</f>
        <v>SAME</v>
      </c>
      <c r="M12" s="22" t="str">
        <f>IF('Mario (2)'!M12='Mario (3)'!M12, "SAME","DIFFERENT")</f>
        <v>SAME</v>
      </c>
    </row>
    <row r="13" spans="1:16" x14ac:dyDescent="0.2">
      <c r="A13" s="11" t="s">
        <v>27</v>
      </c>
      <c r="B13" s="198"/>
      <c r="C13" s="22" t="str">
        <f>IF('Mario (2)'!C13='Mario (3)'!C13, "SAME","DIFFERENT")</f>
        <v>SAME</v>
      </c>
      <c r="D13" s="22" t="str">
        <f>IF('Mario (2)'!D13='Mario (3)'!D13, "SAME","DIFFERENT")</f>
        <v>SAME</v>
      </c>
      <c r="E13" s="195"/>
      <c r="F13" s="195"/>
      <c r="G13" s="22" t="str">
        <f>IF('Mario (2)'!G13='Mario (3)'!G13, "SAME","DIFFERENT")</f>
        <v>SAME</v>
      </c>
      <c r="H13" s="22" t="str">
        <f>IF('Mario (2)'!H13='Mario (3)'!H13, "SAME","DIFFERENT")</f>
        <v>SAME</v>
      </c>
      <c r="I13" s="22" t="str">
        <f>IF('Mario (2)'!I13='Mario (3)'!I13, "SAME","DIFFERENT")</f>
        <v>SAME</v>
      </c>
      <c r="J13" s="195"/>
      <c r="K13" s="195"/>
      <c r="L13" s="22" t="str">
        <f>IF('Mario (2)'!L13='Mario (3)'!L13, "SAME","DIFFERENT")</f>
        <v>SAME</v>
      </c>
      <c r="M13" s="22" t="str">
        <f>IF('Mario (2)'!M13='Mario (3)'!M13, "SAME","DIFFERENT")</f>
        <v>SAME</v>
      </c>
    </row>
    <row r="14" spans="1:16" x14ac:dyDescent="0.2">
      <c r="A14" s="11" t="s">
        <v>30</v>
      </c>
      <c r="B14" s="198"/>
      <c r="C14" s="22" t="str">
        <f>IF('Mario (2)'!C14='Mario (3)'!C14, "SAME","DIFFERENT")</f>
        <v>SAME</v>
      </c>
      <c r="D14" s="22" t="str">
        <f>IF('Mario (2)'!D14='Mario (3)'!D14, "SAME","DIFFERENT")</f>
        <v>SAME</v>
      </c>
      <c r="E14" s="195"/>
      <c r="F14" s="195"/>
      <c r="G14" s="22" t="str">
        <f>IF('Mario (2)'!G14='Mario (3)'!G14, "SAME","DIFFERENT")</f>
        <v>SAME</v>
      </c>
      <c r="H14" s="22" t="str">
        <f>IF('Mario (2)'!H14='Mario (3)'!H14, "SAME","DIFFERENT")</f>
        <v>SAME</v>
      </c>
      <c r="I14" s="22" t="str">
        <f>IF('Mario (2)'!I14='Mario (3)'!I14, "SAME","DIFFERENT")</f>
        <v>SAME</v>
      </c>
      <c r="J14" s="195"/>
      <c r="K14" s="195"/>
      <c r="L14" s="22" t="str">
        <f>IF('Mario (2)'!L14='Mario (3)'!L14, "SAME","DIFFERENT")</f>
        <v>SAME</v>
      </c>
      <c r="M14" s="22" t="str">
        <f>IF('Mario (2)'!M14='Mario (3)'!M14, "SAME","DIFFERENT")</f>
        <v>SAME</v>
      </c>
    </row>
    <row r="15" spans="1:16" x14ac:dyDescent="0.2">
      <c r="A15" s="11" t="s">
        <v>32</v>
      </c>
      <c r="B15" s="198"/>
      <c r="C15" s="22" t="str">
        <f>IF('Mario (2)'!C15='Mario (3)'!C15, "SAME","DIFFERENT")</f>
        <v>DIFFERENT</v>
      </c>
      <c r="D15" s="22" t="str">
        <f>IF('Mario (2)'!D15='Mario (3)'!D15, "SAME","DIFFERENT")</f>
        <v>DIFFERENT</v>
      </c>
      <c r="E15" s="195"/>
      <c r="F15" s="195"/>
      <c r="G15" s="22" t="str">
        <f>IF('Mario (2)'!G15='Mario (3)'!G15, "SAME","DIFFERENT")</f>
        <v>DIFFERENT</v>
      </c>
      <c r="H15" s="22" t="str">
        <f>IF('Mario (2)'!H15='Mario (3)'!H15, "SAME","DIFFERENT")</f>
        <v>DIFFERENT</v>
      </c>
      <c r="I15" s="22" t="str">
        <f>IF('Mario (2)'!I15='Mario (3)'!I15, "SAME","DIFFERENT")</f>
        <v>DIFFERENT</v>
      </c>
      <c r="J15" s="195"/>
      <c r="K15" s="195"/>
      <c r="L15" s="22" t="str">
        <f>IF('Mario (2)'!L15='Mario (3)'!L15, "SAME","DIFFERENT")</f>
        <v>DIFFERENT</v>
      </c>
      <c r="M15" s="22" t="str">
        <f>IF('Mario (2)'!M15='Mario (3)'!M15, "SAME","DIFFERENT")</f>
        <v>DIFFERENT</v>
      </c>
    </row>
    <row r="16" spans="1:16" x14ac:dyDescent="0.2">
      <c r="A16" s="11" t="s">
        <v>36</v>
      </c>
      <c r="B16" s="198"/>
      <c r="C16" s="22" t="str">
        <f>IF('Mario (2)'!C16='Mario (3)'!C16, "SAME","DIFFERENT")</f>
        <v>SAME</v>
      </c>
      <c r="D16" s="22" t="str">
        <f>IF('Mario (2)'!D16='Mario (3)'!D16, "SAME","DIFFERENT")</f>
        <v>SAME</v>
      </c>
      <c r="E16" s="195"/>
      <c r="F16" s="195"/>
      <c r="G16" s="22" t="str">
        <f>IF('Mario (2)'!G16='Mario (3)'!G16, "SAME","DIFFERENT")</f>
        <v>SAME</v>
      </c>
      <c r="H16" s="22" t="str">
        <f>IF('Mario (2)'!H16='Mario (3)'!H16, "SAME","DIFFERENT")</f>
        <v>SAME</v>
      </c>
      <c r="I16" s="22" t="str">
        <f>IF('Mario (2)'!I16='Mario (3)'!I16, "SAME","DIFFERENT")</f>
        <v>SAME</v>
      </c>
      <c r="J16" s="195"/>
      <c r="K16" s="195"/>
      <c r="L16" s="22" t="str">
        <f>IF('Mario (2)'!L16='Mario (3)'!L16, "SAME","DIFFERENT")</f>
        <v>SAME</v>
      </c>
      <c r="M16" s="22" t="str">
        <f>IF('Mario (2)'!M16='Mario (3)'!M16, "SAME","DIFFERENT")</f>
        <v>SAME</v>
      </c>
    </row>
    <row r="17" spans="1:13" x14ac:dyDescent="0.2">
      <c r="A17" s="39"/>
      <c r="B17" s="198"/>
      <c r="C17" s="22"/>
      <c r="D17" s="22"/>
      <c r="E17" s="195"/>
      <c r="F17" s="195"/>
      <c r="G17" s="22"/>
      <c r="H17" s="22"/>
      <c r="I17" s="22"/>
      <c r="J17" s="195"/>
      <c r="K17" s="195"/>
      <c r="L17" s="22"/>
      <c r="M17" s="23"/>
    </row>
    <row r="18" spans="1:13" s="5" customFormat="1" ht="15.75" x14ac:dyDescent="0.2">
      <c r="A18" s="12" t="s">
        <v>37</v>
      </c>
      <c r="B18" s="198"/>
      <c r="C18" s="24"/>
      <c r="D18" s="24"/>
      <c r="E18" s="195"/>
      <c r="F18" s="195"/>
      <c r="G18" s="24"/>
      <c r="H18" s="24"/>
      <c r="I18" s="24"/>
      <c r="J18" s="195"/>
      <c r="K18" s="195"/>
      <c r="L18" s="24"/>
      <c r="M18" s="25"/>
    </row>
    <row r="19" spans="1:13" s="5" customFormat="1" ht="15.75" x14ac:dyDescent="0.2">
      <c r="A19" s="12" t="s">
        <v>38</v>
      </c>
      <c r="B19" s="198"/>
      <c r="C19" s="24"/>
      <c r="D19" s="24"/>
      <c r="E19" s="195"/>
      <c r="F19" s="195"/>
      <c r="G19" s="24"/>
      <c r="H19" s="24"/>
      <c r="I19" s="24"/>
      <c r="J19" s="195"/>
      <c r="K19" s="195"/>
      <c r="L19" s="24"/>
      <c r="M19" s="25"/>
    </row>
    <row r="20" spans="1:13" ht="30" x14ac:dyDescent="0.2">
      <c r="A20" s="11" t="s">
        <v>39</v>
      </c>
      <c r="B20" s="198"/>
      <c r="C20" s="22" t="str">
        <f>IF('Mario (2)'!C20='Mario (3)'!C20, "SAME","DIFFERENT")</f>
        <v>SAME</v>
      </c>
      <c r="D20" s="22" t="str">
        <f>IF('Mario (2)'!D20='Mario (3)'!D20, "SAME","DIFFERENT")</f>
        <v>SAME</v>
      </c>
      <c r="E20" s="195"/>
      <c r="F20" s="195"/>
      <c r="G20" s="22" t="str">
        <f>IF('Mario (2)'!G20='Mario (3)'!G20, "SAME","DIFFERENT")</f>
        <v>SAME</v>
      </c>
      <c r="H20" s="22" t="str">
        <f>IF('Mario (2)'!H20='Mario (3)'!H20, "SAME","DIFFERENT")</f>
        <v>SAME</v>
      </c>
      <c r="I20" s="22" t="str">
        <f>IF('Mario (2)'!I20='Mario (3)'!I20, "SAME","DIFFERENT")</f>
        <v>SAME</v>
      </c>
      <c r="J20" s="195"/>
      <c r="K20" s="195"/>
      <c r="L20" s="22" t="str">
        <f>IF('Mario (2)'!L20='Mario (3)'!L20, "SAME","DIFFERENT")</f>
        <v>SAME</v>
      </c>
      <c r="M20" s="22" t="str">
        <f>IF('Mario (2)'!M20='Mario (3)'!M20, "SAME","DIFFERENT")</f>
        <v>SAME</v>
      </c>
    </row>
    <row r="21" spans="1:13" x14ac:dyDescent="0.2">
      <c r="A21" s="11" t="s">
        <v>47</v>
      </c>
      <c r="B21" s="198"/>
      <c r="C21" s="22" t="str">
        <f>IF('Mario (2)'!C21='Mario (3)'!C21, "SAME","DIFFERENT")</f>
        <v>SAME</v>
      </c>
      <c r="D21" s="22" t="str">
        <f>IF('Mario (2)'!D21='Mario (3)'!D21, "SAME","DIFFERENT")</f>
        <v>SAME</v>
      </c>
      <c r="E21" s="195"/>
      <c r="F21" s="195"/>
      <c r="G21" s="22" t="str">
        <f>IF('Mario (2)'!G21='Mario (3)'!G21, "SAME","DIFFERENT")</f>
        <v>SAME</v>
      </c>
      <c r="H21" s="22" t="str">
        <f>IF('Mario (2)'!H21='Mario (3)'!H21, "SAME","DIFFERENT")</f>
        <v>SAME</v>
      </c>
      <c r="I21" s="22" t="str">
        <f>IF('Mario (2)'!I21='Mario (3)'!I21, "SAME","DIFFERENT")</f>
        <v>SAME</v>
      </c>
      <c r="J21" s="195"/>
      <c r="K21" s="195"/>
      <c r="L21" s="22" t="str">
        <f>IF('Mario (2)'!L21='Mario (3)'!L21, "SAME","DIFFERENT")</f>
        <v>SAME</v>
      </c>
      <c r="M21" s="22" t="str">
        <f>IF('Mario (2)'!M21='Mario (3)'!M21, "SAME","DIFFERENT")</f>
        <v>SAME</v>
      </c>
    </row>
    <row r="22" spans="1:13" ht="30" x14ac:dyDescent="0.2">
      <c r="A22" s="11" t="s">
        <v>52</v>
      </c>
      <c r="B22" s="198"/>
      <c r="C22" s="22" t="str">
        <f>IF('Mario (2)'!C22='Mario (3)'!C22, "SAME","NOT SAME")</f>
        <v>SAME</v>
      </c>
      <c r="D22" s="22" t="s">
        <v>24</v>
      </c>
      <c r="E22" s="195"/>
      <c r="F22" s="195"/>
      <c r="G22" s="22" t="s">
        <v>24</v>
      </c>
      <c r="H22" s="22" t="s">
        <v>24</v>
      </c>
      <c r="I22" s="22" t="s">
        <v>24</v>
      </c>
      <c r="J22" s="195"/>
      <c r="K22" s="195"/>
      <c r="L22" s="22" t="s">
        <v>24</v>
      </c>
      <c r="M22" s="23" t="s">
        <v>24</v>
      </c>
    </row>
    <row r="23" spans="1:13" s="5" customFormat="1" ht="15.75" x14ac:dyDescent="0.2">
      <c r="A23" s="12" t="s">
        <v>53</v>
      </c>
      <c r="B23" s="198"/>
      <c r="C23" s="24"/>
      <c r="D23" s="24"/>
      <c r="E23" s="195"/>
      <c r="F23" s="195"/>
      <c r="G23" s="24"/>
      <c r="H23" s="24"/>
      <c r="I23" s="24"/>
      <c r="J23" s="195"/>
      <c r="K23" s="195"/>
      <c r="L23" s="24"/>
      <c r="M23" s="25"/>
    </row>
    <row r="24" spans="1:13" x14ac:dyDescent="0.2">
      <c r="A24" s="11" t="s">
        <v>54</v>
      </c>
      <c r="B24" s="198"/>
      <c r="C24" s="22" t="str">
        <f>IF('Mario (2)'!C24='Mario (3)'!C24, "SAME","DIFFERENT")</f>
        <v>DIFFERENT</v>
      </c>
      <c r="D24" s="22" t="str">
        <f>IF('Mario (2)'!D24='Mario (3)'!D24, "SAME","DIFFERENT")</f>
        <v>DIFFERENT</v>
      </c>
      <c r="E24" s="195"/>
      <c r="F24" s="195"/>
      <c r="G24" s="22" t="str">
        <f>IF('Mario (2)'!G24='Mario (3)'!G24, "SAME","DIFFERENT")</f>
        <v>DIFFERENT</v>
      </c>
      <c r="H24" s="22" t="str">
        <f>IF('Mario (2)'!H24='Mario (3)'!H24, "SAME","DIFFERENT")</f>
        <v>DIFFERENT</v>
      </c>
      <c r="I24" s="22" t="str">
        <f>IF('Mario (2)'!I24='Mario (3)'!I24, "SAME","DIFFERENT")</f>
        <v>DIFFERENT</v>
      </c>
      <c r="J24" s="195"/>
      <c r="K24" s="195"/>
      <c r="L24" s="22" t="str">
        <f>IF('Mario (2)'!L24='Mario (3)'!L24, "SAME","DIFFERENT")</f>
        <v>DIFFERENT</v>
      </c>
      <c r="M24" s="22" t="str">
        <f>IF('Mario (2)'!M24='Mario (3)'!M24, "SAME","DIFFERENT")</f>
        <v>SAME</v>
      </c>
    </row>
    <row r="25" spans="1:13" x14ac:dyDescent="0.2">
      <c r="A25" s="11" t="s">
        <v>55</v>
      </c>
      <c r="B25" s="198"/>
      <c r="C25" s="22" t="str">
        <f>IF('Mario (2)'!C25='Mario (3)'!C25, "SAME","DIFFERENT")</f>
        <v>DIFFERENT</v>
      </c>
      <c r="D25" s="22" t="str">
        <f>IF('Mario (2)'!D25='Mario (3)'!D25, "SAME","DIFFERENT")</f>
        <v>DIFFERENT</v>
      </c>
      <c r="E25" s="195"/>
      <c r="F25" s="195"/>
      <c r="G25" s="22" t="str">
        <f>IF('Mario (2)'!G25='Mario (3)'!G25, "SAME","DIFFERENT")</f>
        <v>DIFFERENT</v>
      </c>
      <c r="H25" s="22" t="str">
        <f>IF('Mario (2)'!H25='Mario (3)'!H25, "SAME","DIFFERENT")</f>
        <v>DIFFERENT</v>
      </c>
      <c r="I25" s="22" t="str">
        <f>IF('Mario (2)'!I25='Mario (3)'!I25, "SAME","DIFFERENT")</f>
        <v>DIFFERENT</v>
      </c>
      <c r="J25" s="195"/>
      <c r="K25" s="195"/>
      <c r="L25" s="22" t="str">
        <f>IF('Mario (2)'!L25='Mario (3)'!L25, "SAME","DIFFERENT")</f>
        <v>DIFFERENT</v>
      </c>
      <c r="M25" s="22" t="str">
        <f>IF('Mario (2)'!M25='Mario (3)'!M25, "SAME","DIFFERENT")</f>
        <v>DIFFERENT</v>
      </c>
    </row>
    <row r="26" spans="1:13" x14ac:dyDescent="0.2">
      <c r="A26" s="11" t="s">
        <v>59</v>
      </c>
      <c r="B26" s="198"/>
      <c r="C26" s="22" t="str">
        <f>IF('Mario (2)'!C26='Mario (3)'!C26, "SAME","DIFFERENT")</f>
        <v>DIFFERENT</v>
      </c>
      <c r="D26" s="22" t="str">
        <f>IF('Mario (2)'!D26='Mario (3)'!D26, "SAME","DIFFERENT")</f>
        <v>DIFFERENT</v>
      </c>
      <c r="E26" s="195"/>
      <c r="F26" s="195"/>
      <c r="G26" s="22" t="str">
        <f>IF('Mario (2)'!G26='Mario (3)'!G26, "SAME","DIFFERENT")</f>
        <v>DIFFERENT</v>
      </c>
      <c r="H26" s="22" t="str">
        <f>IF('Mario (2)'!H26='Mario (3)'!H26, "SAME","DIFFERENT")</f>
        <v>DIFFERENT</v>
      </c>
      <c r="I26" s="22" t="str">
        <f>IF('Mario (2)'!I26='Mario (3)'!I26, "SAME","DIFFERENT")</f>
        <v>DIFFERENT</v>
      </c>
      <c r="J26" s="195"/>
      <c r="K26" s="195"/>
      <c r="L26" s="22" t="str">
        <f>IF('Mario (2)'!L26='Mario (3)'!L26, "SAME","DIFFERENT")</f>
        <v>DIFFERENT</v>
      </c>
      <c r="M26" s="22" t="str">
        <f>IF('Mario (2)'!M26='Mario (3)'!M26, "SAME","DIFFERENT")</f>
        <v>DIFFERENT</v>
      </c>
    </row>
    <row r="27" spans="1:13" s="5" customFormat="1" ht="15.75" x14ac:dyDescent="0.2">
      <c r="A27" s="12" t="s">
        <v>60</v>
      </c>
      <c r="B27" s="198"/>
      <c r="C27" s="24"/>
      <c r="D27" s="24"/>
      <c r="E27" s="195"/>
      <c r="F27" s="195"/>
      <c r="G27" s="24"/>
      <c r="H27" s="24"/>
      <c r="I27" s="24"/>
      <c r="J27" s="195"/>
      <c r="K27" s="195"/>
      <c r="L27" s="24"/>
      <c r="M27" s="25"/>
    </row>
    <row r="28" spans="1:13" x14ac:dyDescent="0.2">
      <c r="A28" s="11" t="s">
        <v>61</v>
      </c>
      <c r="B28" s="198"/>
      <c r="C28" s="22" t="str">
        <f>IF('Mario (2)'!C28='Mario (3)'!C28, "SAME","DIFFERENT")</f>
        <v>SAME</v>
      </c>
      <c r="D28" s="22" t="str">
        <f>IF('Mario (2)'!D28='Mario (3)'!D28, "SAME","DIFFERENT")</f>
        <v>SAME</v>
      </c>
      <c r="E28" s="195"/>
      <c r="F28" s="195"/>
      <c r="G28" s="22" t="str">
        <f>IF('Mario (2)'!G28='Mario (3)'!G28, "SAME","DIFFERENT")</f>
        <v>SAME</v>
      </c>
      <c r="H28" s="22" t="str">
        <f>IF('Mario (2)'!H28='Mario (3)'!H28, "SAME","DIFFERENT")</f>
        <v>SAME</v>
      </c>
      <c r="I28" s="22" t="str">
        <f>IF('Mario (2)'!I28='Mario (3)'!I28, "SAME","DIFFERENT")</f>
        <v>SAME</v>
      </c>
      <c r="J28" s="195"/>
      <c r="K28" s="195"/>
      <c r="L28" s="22" t="str">
        <f>IF('Mario (2)'!L28='Mario (3)'!L28, "SAME","DIFFERENT")</f>
        <v>SAME</v>
      </c>
      <c r="M28" s="22" t="str">
        <f>IF('Mario (2)'!M28='Mario (3)'!M28, "SAME","DIFFERENT")</f>
        <v>SAME</v>
      </c>
    </row>
    <row r="29" spans="1:13" x14ac:dyDescent="0.2">
      <c r="A29" s="11" t="s">
        <v>64</v>
      </c>
      <c r="B29" s="198"/>
      <c r="C29" s="22" t="s">
        <v>24</v>
      </c>
      <c r="D29" s="22" t="s">
        <v>24</v>
      </c>
      <c r="E29" s="195"/>
      <c r="F29" s="195"/>
      <c r="G29" s="22" t="s">
        <v>24</v>
      </c>
      <c r="H29" s="22" t="s">
        <v>24</v>
      </c>
      <c r="I29" s="22" t="s">
        <v>24</v>
      </c>
      <c r="J29" s="195"/>
      <c r="K29" s="195"/>
      <c r="L29" s="22" t="s">
        <v>24</v>
      </c>
      <c r="M29" s="23" t="s">
        <v>24</v>
      </c>
    </row>
    <row r="30" spans="1:13" x14ac:dyDescent="0.2">
      <c r="A30" s="11" t="s">
        <v>65</v>
      </c>
      <c r="B30" s="198"/>
      <c r="C30" s="22" t="s">
        <v>24</v>
      </c>
      <c r="D30" s="22" t="s">
        <v>24</v>
      </c>
      <c r="E30" s="195"/>
      <c r="F30" s="195"/>
      <c r="G30" s="22" t="s">
        <v>24</v>
      </c>
      <c r="H30" s="22" t="s">
        <v>24</v>
      </c>
      <c r="I30" s="22" t="s">
        <v>24</v>
      </c>
      <c r="J30" s="195"/>
      <c r="K30" s="195"/>
      <c r="L30" s="22" t="s">
        <v>24</v>
      </c>
      <c r="M30" s="23" t="s">
        <v>24</v>
      </c>
    </row>
    <row r="31" spans="1:13" x14ac:dyDescent="0.2">
      <c r="A31" s="11" t="s">
        <v>66</v>
      </c>
      <c r="B31" s="198"/>
      <c r="C31" s="22" t="s">
        <v>24</v>
      </c>
      <c r="D31" s="22" t="s">
        <v>24</v>
      </c>
      <c r="E31" s="195"/>
      <c r="F31" s="195"/>
      <c r="G31" s="22" t="s">
        <v>24</v>
      </c>
      <c r="H31" s="22" t="s">
        <v>24</v>
      </c>
      <c r="I31" s="22" t="s">
        <v>24</v>
      </c>
      <c r="J31" s="195"/>
      <c r="K31" s="195"/>
      <c r="L31" s="22" t="s">
        <v>24</v>
      </c>
      <c r="M31" s="23" t="s">
        <v>24</v>
      </c>
    </row>
    <row r="32" spans="1:13" s="5" customFormat="1" ht="15.75" x14ac:dyDescent="0.2">
      <c r="A32" s="12" t="s">
        <v>67</v>
      </c>
      <c r="B32" s="198"/>
      <c r="C32" s="24"/>
      <c r="D32" s="24"/>
      <c r="E32" s="195"/>
      <c r="F32" s="195"/>
      <c r="G32" s="24"/>
      <c r="H32" s="24"/>
      <c r="I32" s="24"/>
      <c r="J32" s="195"/>
      <c r="K32" s="195"/>
      <c r="L32" s="24"/>
      <c r="M32" s="25"/>
    </row>
    <row r="33" spans="1:13" x14ac:dyDescent="0.2">
      <c r="A33" s="11" t="s">
        <v>68</v>
      </c>
      <c r="B33" s="198"/>
      <c r="C33" s="22" t="str">
        <f>IF('Mario (2)'!C33='Mario (3)'!C33, "SAME","DIFFERENT")</f>
        <v>DIFFERENT</v>
      </c>
      <c r="D33" s="22" t="str">
        <f>IF('Mario (2)'!D33='Mario (3)'!D33, "SAME","DIFFERENT")</f>
        <v>DIFFERENT</v>
      </c>
      <c r="E33" s="195"/>
      <c r="F33" s="195"/>
      <c r="G33" s="22" t="str">
        <f>IF('Mario (2)'!G33='Mario (3)'!G33, "SAME","DIFFERENT")</f>
        <v>DIFFERENT</v>
      </c>
      <c r="H33" s="22" t="str">
        <f>IF('Mario (2)'!H33='Mario (3)'!H33, "SAME","DIFFERENT")</f>
        <v>DIFFERENT</v>
      </c>
      <c r="I33" s="22" t="str">
        <f>IF('Mario (2)'!I33='Mario (3)'!I33, "SAME","DIFFERENT")</f>
        <v>DIFFERENT</v>
      </c>
      <c r="J33" s="195"/>
      <c r="K33" s="195"/>
      <c r="L33" s="22" t="str">
        <f>IF('Mario (2)'!L33='Mario (3)'!L33, "SAME","DIFFERENT")</f>
        <v>DIFFERENT</v>
      </c>
      <c r="M33" s="22" t="str">
        <f>IF('Mario (2)'!M33='Mario (3)'!M33, "SAME","DIFFERENT")</f>
        <v>DIFFERENT</v>
      </c>
    </row>
    <row r="34" spans="1:13" ht="15.75" thickBot="1" x14ac:dyDescent="0.25">
      <c r="A34" s="40"/>
      <c r="B34" s="198"/>
      <c r="C34" s="26"/>
      <c r="D34" s="26"/>
      <c r="E34" s="195"/>
      <c r="F34" s="195"/>
      <c r="G34" s="26"/>
      <c r="H34" s="26"/>
      <c r="I34" s="26"/>
      <c r="J34" s="195"/>
      <c r="K34" s="195"/>
      <c r="L34" s="26"/>
      <c r="M34" s="27"/>
    </row>
    <row r="35" spans="1:13" s="5" customFormat="1" ht="31.5" x14ac:dyDescent="0.2">
      <c r="A35" s="10" t="s">
        <v>74</v>
      </c>
      <c r="B35" s="198"/>
      <c r="C35" s="20"/>
      <c r="D35" s="20"/>
      <c r="E35" s="195"/>
      <c r="F35" s="195"/>
      <c r="G35" s="20"/>
      <c r="H35" s="20"/>
      <c r="I35" s="20"/>
      <c r="J35" s="195"/>
      <c r="K35" s="195"/>
      <c r="L35" s="20"/>
      <c r="M35" s="21"/>
    </row>
    <row r="36" spans="1:13" s="5" customFormat="1" ht="15.75" x14ac:dyDescent="0.2">
      <c r="A36" s="12" t="s">
        <v>75</v>
      </c>
      <c r="B36" s="198"/>
      <c r="C36" s="24">
        <f>AVERAGE(C37:C39)</f>
        <v>1.3333333333333333</v>
      </c>
      <c r="D36" s="24">
        <f>AVERAGE(D37:D39)</f>
        <v>1.3333333333333333</v>
      </c>
      <c r="E36" s="195"/>
      <c r="F36" s="195"/>
      <c r="G36" s="24">
        <f>AVERAGE(G37:G39)</f>
        <v>1.3333333333333333</v>
      </c>
      <c r="H36" s="24">
        <f>AVERAGE(H37:H39)</f>
        <v>1.3333333333333333</v>
      </c>
      <c r="I36" s="24">
        <f>AVERAGE(I37:I39)</f>
        <v>1.3333333333333333</v>
      </c>
      <c r="J36" s="195"/>
      <c r="K36" s="195"/>
      <c r="L36" s="24">
        <f>AVERAGE(L37:L39)</f>
        <v>1.3333333333333333</v>
      </c>
      <c r="M36" s="24">
        <f>AVERAGE(M37:M39)</f>
        <v>1.3333333333333333</v>
      </c>
    </row>
    <row r="37" spans="1:13" x14ac:dyDescent="0.2">
      <c r="A37" s="11" t="s">
        <v>76</v>
      </c>
      <c r="B37" s="198"/>
      <c r="C37" s="22">
        <v>2</v>
      </c>
      <c r="D37" s="22">
        <v>2</v>
      </c>
      <c r="E37" s="195"/>
      <c r="F37" s="195"/>
      <c r="G37" s="22">
        <v>2</v>
      </c>
      <c r="H37" s="22">
        <v>2</v>
      </c>
      <c r="I37" s="22">
        <v>2</v>
      </c>
      <c r="J37" s="195"/>
      <c r="K37" s="195"/>
      <c r="L37" s="22">
        <v>2</v>
      </c>
      <c r="M37" s="22">
        <v>2</v>
      </c>
    </row>
    <row r="38" spans="1:13" x14ac:dyDescent="0.2">
      <c r="A38" s="11" t="s">
        <v>77</v>
      </c>
      <c r="B38" s="198"/>
      <c r="C38" s="22">
        <v>1</v>
      </c>
      <c r="D38" s="22">
        <v>1</v>
      </c>
      <c r="E38" s="195"/>
      <c r="F38" s="195"/>
      <c r="G38" s="22">
        <v>1</v>
      </c>
      <c r="H38" s="22">
        <v>1</v>
      </c>
      <c r="I38" s="22">
        <v>1</v>
      </c>
      <c r="J38" s="195"/>
      <c r="K38" s="195"/>
      <c r="L38" s="22">
        <v>1</v>
      </c>
      <c r="M38" s="22">
        <v>1</v>
      </c>
    </row>
    <row r="39" spans="1:13" ht="30" x14ac:dyDescent="0.2">
      <c r="A39" s="11" t="s">
        <v>78</v>
      </c>
      <c r="B39" s="198"/>
      <c r="C39" s="22">
        <v>1</v>
      </c>
      <c r="D39" s="22">
        <v>1</v>
      </c>
      <c r="E39" s="195"/>
      <c r="F39" s="195"/>
      <c r="G39" s="22">
        <v>1</v>
      </c>
      <c r="H39" s="22">
        <v>1</v>
      </c>
      <c r="I39" s="22">
        <v>1</v>
      </c>
      <c r="J39" s="195"/>
      <c r="K39" s="195"/>
      <c r="L39" s="22">
        <v>1</v>
      </c>
      <c r="M39" s="22">
        <v>1</v>
      </c>
    </row>
    <row r="40" spans="1:13" s="5" customFormat="1" ht="15.75" x14ac:dyDescent="0.2">
      <c r="A40" s="12" t="s">
        <v>79</v>
      </c>
      <c r="B40" s="198"/>
      <c r="C40" s="24" t="e">
        <f>AVERAGE(C41:C42)</f>
        <v>#DIV/0!</v>
      </c>
      <c r="D40" s="24">
        <f>AVERAGE(D41:D42)</f>
        <v>2</v>
      </c>
      <c r="E40" s="195"/>
      <c r="F40" s="195"/>
      <c r="G40" s="24">
        <f>AVERAGE(G41:G42)</f>
        <v>2</v>
      </c>
      <c r="H40" s="24">
        <f>AVERAGE(H41:H42)</f>
        <v>2</v>
      </c>
      <c r="I40" s="24">
        <f>AVERAGE(I41:I42)</f>
        <v>2</v>
      </c>
      <c r="J40" s="195"/>
      <c r="K40" s="195"/>
      <c r="L40" s="24">
        <f>AVERAGE(L41:L42)</f>
        <v>2</v>
      </c>
      <c r="M40" s="24">
        <f>AVERAGE(M41:M42)</f>
        <v>2</v>
      </c>
    </row>
    <row r="41" spans="1:13" x14ac:dyDescent="0.2">
      <c r="A41" s="11" t="s">
        <v>80</v>
      </c>
      <c r="B41" s="198"/>
      <c r="C41" s="22" t="s">
        <v>24</v>
      </c>
      <c r="D41" s="22" t="s">
        <v>24</v>
      </c>
      <c r="E41" s="195"/>
      <c r="F41" s="195"/>
      <c r="G41" s="22" t="s">
        <v>24</v>
      </c>
      <c r="H41" s="22" t="s">
        <v>24</v>
      </c>
      <c r="I41" s="22" t="s">
        <v>24</v>
      </c>
      <c r="J41" s="195"/>
      <c r="K41" s="195"/>
      <c r="L41" s="22" t="s">
        <v>24</v>
      </c>
      <c r="M41" s="22" t="s">
        <v>24</v>
      </c>
    </row>
    <row r="42" spans="1:13" x14ac:dyDescent="0.2">
      <c r="A42" s="11" t="s">
        <v>81</v>
      </c>
      <c r="B42" s="198"/>
      <c r="C42" s="22" t="s">
        <v>24</v>
      </c>
      <c r="D42" s="22">
        <v>2</v>
      </c>
      <c r="E42" s="195"/>
      <c r="F42" s="195"/>
      <c r="G42" s="22">
        <v>2</v>
      </c>
      <c r="H42" s="22">
        <v>2</v>
      </c>
      <c r="I42" s="22">
        <v>2</v>
      </c>
      <c r="J42" s="195"/>
      <c r="K42" s="195"/>
      <c r="L42" s="22">
        <v>2</v>
      </c>
      <c r="M42" s="22">
        <v>2</v>
      </c>
    </row>
    <row r="43" spans="1:13" s="5" customFormat="1" ht="15.75" x14ac:dyDescent="0.2">
      <c r="A43" s="12" t="s">
        <v>82</v>
      </c>
      <c r="B43" s="198"/>
      <c r="C43" s="24">
        <f>AVERAGE(C44:C46)</f>
        <v>1.5</v>
      </c>
      <c r="D43" s="24">
        <f>AVERAGE(D44:D46)</f>
        <v>1.5</v>
      </c>
      <c r="E43" s="195"/>
      <c r="F43" s="195"/>
      <c r="G43" s="24">
        <f>AVERAGE(G44:G46)</f>
        <v>1.5</v>
      </c>
      <c r="H43" s="24">
        <f>AVERAGE(H44:H46)</f>
        <v>1.5</v>
      </c>
      <c r="I43" s="24">
        <f>AVERAGE(I44:I46)</f>
        <v>1.5</v>
      </c>
      <c r="J43" s="195"/>
      <c r="K43" s="195"/>
      <c r="L43" s="24">
        <f>AVERAGE(L44:L46)</f>
        <v>1.5</v>
      </c>
      <c r="M43" s="24">
        <f>AVERAGE(M44:M46)</f>
        <v>1.5</v>
      </c>
    </row>
    <row r="44" spans="1:13" x14ac:dyDescent="0.2">
      <c r="A44" s="11" t="s">
        <v>83</v>
      </c>
      <c r="B44" s="198"/>
      <c r="C44" s="22">
        <v>1</v>
      </c>
      <c r="D44" s="22">
        <v>1</v>
      </c>
      <c r="E44" s="195"/>
      <c r="F44" s="195"/>
      <c r="G44" s="22">
        <v>1</v>
      </c>
      <c r="H44" s="22">
        <v>1</v>
      </c>
      <c r="I44" s="22">
        <v>1</v>
      </c>
      <c r="J44" s="195"/>
      <c r="K44" s="195"/>
      <c r="L44" s="22">
        <v>1</v>
      </c>
      <c r="M44" s="22">
        <v>1</v>
      </c>
    </row>
    <row r="45" spans="1:13" ht="30" x14ac:dyDescent="0.2">
      <c r="A45" s="11" t="s">
        <v>84</v>
      </c>
      <c r="B45" s="198"/>
      <c r="C45" s="22">
        <v>2</v>
      </c>
      <c r="D45" s="22">
        <v>2</v>
      </c>
      <c r="E45" s="195"/>
      <c r="F45" s="195"/>
      <c r="G45" s="22">
        <v>2</v>
      </c>
      <c r="H45" s="22">
        <v>2</v>
      </c>
      <c r="I45" s="22">
        <v>2</v>
      </c>
      <c r="J45" s="195"/>
      <c r="K45" s="195"/>
      <c r="L45" s="22">
        <v>2</v>
      </c>
      <c r="M45" s="22">
        <v>2</v>
      </c>
    </row>
    <row r="46" spans="1:13" ht="30" x14ac:dyDescent="0.2">
      <c r="A46" s="11" t="s">
        <v>85</v>
      </c>
      <c r="B46" s="198"/>
      <c r="C46" s="22" t="s">
        <v>24</v>
      </c>
      <c r="D46" s="22" t="s">
        <v>24</v>
      </c>
      <c r="E46" s="195"/>
      <c r="F46" s="195"/>
      <c r="G46" s="22" t="s">
        <v>24</v>
      </c>
      <c r="H46" s="22" t="s">
        <v>24</v>
      </c>
      <c r="I46" s="22" t="s">
        <v>24</v>
      </c>
      <c r="J46" s="195"/>
      <c r="K46" s="195"/>
      <c r="L46" s="22" t="s">
        <v>24</v>
      </c>
      <c r="M46" s="22" t="s">
        <v>24</v>
      </c>
    </row>
    <row r="47" spans="1:13" s="5" customFormat="1" ht="15.75" x14ac:dyDescent="0.2">
      <c r="A47" s="12" t="s">
        <v>86</v>
      </c>
      <c r="B47" s="198"/>
      <c r="C47" s="24">
        <f>AVERAGE(C48:C51)</f>
        <v>2</v>
      </c>
      <c r="D47" s="24">
        <f>AVERAGE(D48:D51)</f>
        <v>2</v>
      </c>
      <c r="E47" s="195"/>
      <c r="F47" s="195"/>
      <c r="G47" s="24">
        <f>AVERAGE(G48:G51)</f>
        <v>2</v>
      </c>
      <c r="H47" s="24">
        <f>AVERAGE(H48:H51)</f>
        <v>2</v>
      </c>
      <c r="I47" s="24">
        <f>AVERAGE(I48:I51)</f>
        <v>2</v>
      </c>
      <c r="J47" s="195"/>
      <c r="K47" s="195"/>
      <c r="L47" s="24">
        <f>AVERAGE(L48:L51)</f>
        <v>2</v>
      </c>
      <c r="M47" s="24">
        <f>AVERAGE(M48:M51)</f>
        <v>2</v>
      </c>
    </row>
    <row r="48" spans="1:13" x14ac:dyDescent="0.2">
      <c r="A48" s="11" t="s">
        <v>87</v>
      </c>
      <c r="B48" s="198"/>
      <c r="C48" s="22">
        <v>2</v>
      </c>
      <c r="D48" s="22">
        <v>2</v>
      </c>
      <c r="E48" s="195"/>
      <c r="F48" s="195"/>
      <c r="G48" s="22">
        <v>2</v>
      </c>
      <c r="H48" s="22">
        <v>2</v>
      </c>
      <c r="I48" s="22">
        <v>2</v>
      </c>
      <c r="J48" s="195"/>
      <c r="K48" s="195"/>
      <c r="L48" s="22">
        <v>2</v>
      </c>
      <c r="M48" s="22">
        <v>2</v>
      </c>
    </row>
    <row r="49" spans="1:13" x14ac:dyDescent="0.2">
      <c r="A49" s="11" t="s">
        <v>88</v>
      </c>
      <c r="B49" s="198"/>
      <c r="C49" s="22" t="s">
        <v>24</v>
      </c>
      <c r="D49" s="22" t="s">
        <v>24</v>
      </c>
      <c r="E49" s="195"/>
      <c r="F49" s="195"/>
      <c r="G49" s="22" t="s">
        <v>24</v>
      </c>
      <c r="H49" s="22" t="s">
        <v>24</v>
      </c>
      <c r="I49" s="22" t="s">
        <v>24</v>
      </c>
      <c r="J49" s="195"/>
      <c r="K49" s="195"/>
      <c r="L49" s="22" t="s">
        <v>24</v>
      </c>
      <c r="M49" s="22" t="s">
        <v>24</v>
      </c>
    </row>
    <row r="50" spans="1:13" ht="30" x14ac:dyDescent="0.2">
      <c r="A50" s="11" t="s">
        <v>119</v>
      </c>
      <c r="B50" s="198"/>
      <c r="C50" s="22">
        <v>2</v>
      </c>
      <c r="D50" s="22">
        <v>2</v>
      </c>
      <c r="E50" s="195"/>
      <c r="F50" s="195"/>
      <c r="G50" s="22">
        <v>2</v>
      </c>
      <c r="H50" s="22">
        <v>2</v>
      </c>
      <c r="I50" s="22">
        <v>2</v>
      </c>
      <c r="J50" s="195"/>
      <c r="K50" s="195"/>
      <c r="L50" s="22">
        <v>2</v>
      </c>
      <c r="M50" s="22">
        <v>2</v>
      </c>
    </row>
    <row r="51" spans="1:13" x14ac:dyDescent="0.2">
      <c r="A51" s="11" t="s">
        <v>90</v>
      </c>
      <c r="B51" s="198"/>
      <c r="C51" s="22" t="s">
        <v>24</v>
      </c>
      <c r="D51" s="22" t="s">
        <v>24</v>
      </c>
      <c r="E51" s="195"/>
      <c r="F51" s="195"/>
      <c r="G51" s="22" t="s">
        <v>24</v>
      </c>
      <c r="H51" s="22" t="s">
        <v>24</v>
      </c>
      <c r="I51" s="22" t="s">
        <v>24</v>
      </c>
      <c r="J51" s="195"/>
      <c r="K51" s="195"/>
      <c r="L51" s="22" t="s">
        <v>24</v>
      </c>
      <c r="M51" s="22" t="s">
        <v>24</v>
      </c>
    </row>
    <row r="52" spans="1:13" s="5" customFormat="1" ht="15.75" x14ac:dyDescent="0.2">
      <c r="A52" s="12" t="s">
        <v>54</v>
      </c>
      <c r="B52" s="198"/>
      <c r="C52" s="24">
        <f>AVERAGE(C53:C55)</f>
        <v>1.6666666666666667</v>
      </c>
      <c r="D52" s="24">
        <f>AVERAGE(D53:D55)</f>
        <v>1.6666666666666667</v>
      </c>
      <c r="E52" s="195"/>
      <c r="F52" s="195"/>
      <c r="G52" s="24">
        <f>AVERAGE(G53:G55)</f>
        <v>1.6666666666666667</v>
      </c>
      <c r="H52" s="24">
        <f>AVERAGE(H53:H55)</f>
        <v>1.6666666666666667</v>
      </c>
      <c r="I52" s="24">
        <f>AVERAGE(I53:I55)</f>
        <v>1.6666666666666667</v>
      </c>
      <c r="J52" s="195"/>
      <c r="K52" s="195"/>
      <c r="L52" s="24">
        <f>AVERAGE(L53:L55)</f>
        <v>1.6666666666666667</v>
      </c>
      <c r="M52" s="24">
        <f>AVERAGE(M53:M55)</f>
        <v>1.6666666666666667</v>
      </c>
    </row>
    <row r="53" spans="1:13" ht="30" x14ac:dyDescent="0.2">
      <c r="A53" s="11" t="s">
        <v>91</v>
      </c>
      <c r="B53" s="198"/>
      <c r="C53" s="22">
        <v>2</v>
      </c>
      <c r="D53" s="22">
        <v>2</v>
      </c>
      <c r="E53" s="195"/>
      <c r="F53" s="195"/>
      <c r="G53" s="22">
        <v>2</v>
      </c>
      <c r="H53" s="22">
        <v>2</v>
      </c>
      <c r="I53" s="22">
        <v>2</v>
      </c>
      <c r="J53" s="195"/>
      <c r="K53" s="195"/>
      <c r="L53" s="22">
        <v>2</v>
      </c>
      <c r="M53" s="22">
        <v>2</v>
      </c>
    </row>
    <row r="54" spans="1:13" x14ac:dyDescent="0.2">
      <c r="A54" s="11" t="s">
        <v>92</v>
      </c>
      <c r="B54" s="198"/>
      <c r="C54" s="22">
        <v>2</v>
      </c>
      <c r="D54" s="22">
        <v>2</v>
      </c>
      <c r="E54" s="195"/>
      <c r="F54" s="195"/>
      <c r="G54" s="22">
        <v>2</v>
      </c>
      <c r="H54" s="22">
        <v>2</v>
      </c>
      <c r="I54" s="22">
        <v>2</v>
      </c>
      <c r="J54" s="195"/>
      <c r="K54" s="195"/>
      <c r="L54" s="22">
        <v>2</v>
      </c>
      <c r="M54" s="22">
        <v>2</v>
      </c>
    </row>
    <row r="55" spans="1:13" ht="30.75" thickBot="1" x14ac:dyDescent="0.25">
      <c r="A55" s="9" t="s">
        <v>93</v>
      </c>
      <c r="B55" s="199"/>
      <c r="C55" s="28">
        <v>1</v>
      </c>
      <c r="D55" s="28">
        <v>1</v>
      </c>
      <c r="E55" s="196"/>
      <c r="F55" s="196"/>
      <c r="G55" s="28">
        <v>1</v>
      </c>
      <c r="H55" s="28">
        <v>1</v>
      </c>
      <c r="I55" s="28">
        <v>1</v>
      </c>
      <c r="J55" s="196"/>
      <c r="K55" s="196"/>
      <c r="L55" s="28">
        <v>1</v>
      </c>
      <c r="M55" s="28">
        <v>1</v>
      </c>
    </row>
    <row r="70" spans="5:5" x14ac:dyDescent="0.2">
      <c r="E70"/>
    </row>
  </sheetData>
  <mergeCells count="5">
    <mergeCell ref="B6:B55"/>
    <mergeCell ref="E6:E55"/>
    <mergeCell ref="F6:F55"/>
    <mergeCell ref="J6:J55"/>
    <mergeCell ref="K6:K55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0F02-CA88-4CD6-ADD5-B0B3BF97E59F}">
  <sheetPr>
    <tabColor rgb="FF00B050"/>
  </sheetPr>
  <dimension ref="A1:N63"/>
  <sheetViews>
    <sheetView topLeftCell="A25" zoomScale="85" zoomScaleNormal="85" workbookViewId="0">
      <selection activeCell="G36" sqref="G36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166</v>
      </c>
      <c r="C1" t="s">
        <v>167</v>
      </c>
    </row>
    <row r="2" spans="1:14" x14ac:dyDescent="0.2">
      <c r="A2" s="1" t="s">
        <v>3</v>
      </c>
      <c r="B2" t="s">
        <v>168</v>
      </c>
    </row>
    <row r="4" spans="1:14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x14ac:dyDescent="0.2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6" customHeight="1" x14ac:dyDescent="0.25">
      <c r="A6" s="51" t="s">
        <v>7</v>
      </c>
      <c r="B6" s="170"/>
      <c r="C6" s="52"/>
      <c r="D6" s="52"/>
      <c r="E6" s="96" t="s">
        <v>9</v>
      </c>
      <c r="F6" s="52"/>
      <c r="G6" s="52"/>
      <c r="H6" s="52"/>
      <c r="I6" s="52"/>
      <c r="J6" s="96" t="s">
        <v>10</v>
      </c>
      <c r="K6" s="52"/>
      <c r="L6" s="52"/>
      <c r="M6" s="53"/>
      <c r="N6" s="54"/>
    </row>
    <row r="7" spans="1:14" x14ac:dyDescent="0.2">
      <c r="A7" s="11" t="s">
        <v>12</v>
      </c>
      <c r="B7" s="171"/>
      <c r="C7" s="55">
        <v>0</v>
      </c>
      <c r="D7" s="55">
        <v>0</v>
      </c>
      <c r="E7" s="99"/>
      <c r="F7" s="55">
        <v>1</v>
      </c>
      <c r="G7" s="55">
        <v>2</v>
      </c>
      <c r="H7" s="55">
        <v>0</v>
      </c>
      <c r="I7" s="55">
        <v>0</v>
      </c>
      <c r="J7" s="99"/>
      <c r="K7" s="55">
        <v>0</v>
      </c>
      <c r="L7" s="55">
        <v>0</v>
      </c>
      <c r="M7" s="56">
        <v>0</v>
      </c>
      <c r="N7" s="46"/>
    </row>
    <row r="8" spans="1:14" ht="30" x14ac:dyDescent="0.2">
      <c r="A8" s="11" t="s">
        <v>15</v>
      </c>
      <c r="B8" s="171"/>
      <c r="C8" s="55">
        <v>0</v>
      </c>
      <c r="D8" s="55">
        <v>0</v>
      </c>
      <c r="E8" s="99"/>
      <c r="F8" s="55"/>
      <c r="G8" s="55">
        <v>0</v>
      </c>
      <c r="H8" s="55"/>
      <c r="I8" s="55">
        <v>0</v>
      </c>
      <c r="J8" s="99"/>
      <c r="K8" s="55">
        <v>0</v>
      </c>
      <c r="L8" s="55">
        <v>0</v>
      </c>
      <c r="M8" s="56">
        <v>0</v>
      </c>
      <c r="N8" s="46"/>
    </row>
    <row r="9" spans="1:14" x14ac:dyDescent="0.2">
      <c r="A9" s="11" t="s">
        <v>18</v>
      </c>
      <c r="B9" s="171"/>
      <c r="C9" s="55">
        <v>1</v>
      </c>
      <c r="D9" s="55">
        <v>1</v>
      </c>
      <c r="E9" s="99"/>
      <c r="F9" s="55">
        <v>2</v>
      </c>
      <c r="G9" s="55">
        <v>2</v>
      </c>
      <c r="H9" s="55"/>
      <c r="I9" s="55"/>
      <c r="J9" s="99"/>
      <c r="K9" s="55">
        <v>0</v>
      </c>
      <c r="L9" s="55">
        <v>0</v>
      </c>
      <c r="M9" s="57">
        <v>0</v>
      </c>
      <c r="N9" s="46"/>
    </row>
    <row r="10" spans="1:14" x14ac:dyDescent="0.2">
      <c r="A10" s="11" t="s">
        <v>23</v>
      </c>
      <c r="B10" s="171"/>
      <c r="C10" s="55">
        <v>1</v>
      </c>
      <c r="D10" s="55" t="s">
        <v>24</v>
      </c>
      <c r="E10" s="99"/>
      <c r="F10" s="55">
        <v>3</v>
      </c>
      <c r="G10" s="55" t="s">
        <v>24</v>
      </c>
      <c r="H10" s="55" t="s">
        <v>24</v>
      </c>
      <c r="I10" s="55" t="s">
        <v>24</v>
      </c>
      <c r="J10" s="99"/>
      <c r="K10" s="55" t="s">
        <v>24</v>
      </c>
      <c r="L10" s="55" t="s">
        <v>24</v>
      </c>
      <c r="M10" s="58" t="s">
        <v>24</v>
      </c>
      <c r="N10" s="46"/>
    </row>
    <row r="11" spans="1:14" x14ac:dyDescent="0.2">
      <c r="A11" s="11" t="s">
        <v>25</v>
      </c>
      <c r="B11" s="171"/>
      <c r="C11" s="55" t="s">
        <v>24</v>
      </c>
      <c r="D11" s="55" t="s">
        <v>24</v>
      </c>
      <c r="E11" s="99"/>
      <c r="F11" s="55" t="s">
        <v>24</v>
      </c>
      <c r="G11" s="55">
        <v>2</v>
      </c>
      <c r="H11" s="55" t="s">
        <v>24</v>
      </c>
      <c r="I11" s="55" t="s">
        <v>24</v>
      </c>
      <c r="J11" s="99"/>
      <c r="K11" s="55" t="s">
        <v>24</v>
      </c>
      <c r="L11" s="55" t="s">
        <v>24</v>
      </c>
      <c r="M11" s="59" t="s">
        <v>24</v>
      </c>
      <c r="N11" s="46"/>
    </row>
    <row r="12" spans="1:14" ht="30" x14ac:dyDescent="0.2">
      <c r="A12" s="11" t="s">
        <v>26</v>
      </c>
      <c r="B12" s="171"/>
      <c r="C12" s="55">
        <v>2</v>
      </c>
      <c r="D12" s="55">
        <v>2</v>
      </c>
      <c r="E12" s="99"/>
      <c r="F12" s="55" t="s">
        <v>24</v>
      </c>
      <c r="G12" s="55"/>
      <c r="H12" s="55"/>
      <c r="I12" s="55"/>
      <c r="J12" s="99"/>
      <c r="K12" s="55"/>
      <c r="L12" s="55"/>
      <c r="M12" s="60"/>
      <c r="N12" s="46"/>
    </row>
    <row r="13" spans="1:14" x14ac:dyDescent="0.2">
      <c r="A13" s="11" t="s">
        <v>27</v>
      </c>
      <c r="B13" s="171"/>
      <c r="C13" s="55">
        <v>1</v>
      </c>
      <c r="D13" s="55">
        <v>2</v>
      </c>
      <c r="E13" s="99"/>
      <c r="F13" s="55">
        <v>1</v>
      </c>
      <c r="G13" s="55">
        <v>2</v>
      </c>
      <c r="H13" s="55">
        <v>1</v>
      </c>
      <c r="I13" s="55">
        <v>2</v>
      </c>
      <c r="J13" s="99"/>
      <c r="K13" s="55">
        <v>1</v>
      </c>
      <c r="L13" s="55">
        <v>1</v>
      </c>
      <c r="M13" s="56">
        <v>1</v>
      </c>
      <c r="N13" s="46"/>
    </row>
    <row r="14" spans="1:14" x14ac:dyDescent="0.2">
      <c r="A14" s="11" t="s">
        <v>30</v>
      </c>
      <c r="B14" s="171"/>
      <c r="C14" s="55">
        <v>1</v>
      </c>
      <c r="D14" s="55">
        <v>0</v>
      </c>
      <c r="E14" s="99"/>
      <c r="F14" s="55">
        <v>2</v>
      </c>
      <c r="G14" s="55">
        <v>2</v>
      </c>
      <c r="H14" s="55">
        <v>2</v>
      </c>
      <c r="I14" s="55">
        <v>2</v>
      </c>
      <c r="J14" s="99"/>
      <c r="K14" s="55">
        <v>2</v>
      </c>
      <c r="L14" s="55">
        <v>2</v>
      </c>
      <c r="M14" s="56">
        <v>2</v>
      </c>
      <c r="N14" s="46"/>
    </row>
    <row r="15" spans="1:14" x14ac:dyDescent="0.2">
      <c r="A15" s="11" t="s">
        <v>32</v>
      </c>
      <c r="B15" s="171"/>
      <c r="C15" s="55">
        <v>2</v>
      </c>
      <c r="D15" s="55">
        <v>2</v>
      </c>
      <c r="E15" s="99"/>
      <c r="F15" s="55">
        <v>2</v>
      </c>
      <c r="G15" s="55">
        <v>2</v>
      </c>
      <c r="H15" s="55">
        <v>2</v>
      </c>
      <c r="I15" s="55">
        <v>2</v>
      </c>
      <c r="J15" s="99"/>
      <c r="K15" s="55">
        <v>1</v>
      </c>
      <c r="L15" s="55">
        <v>1</v>
      </c>
      <c r="M15" s="56">
        <v>1</v>
      </c>
      <c r="N15" s="46"/>
    </row>
    <row r="16" spans="1:14" x14ac:dyDescent="0.2">
      <c r="A16" s="11" t="s">
        <v>36</v>
      </c>
      <c r="B16" s="171"/>
      <c r="C16" s="55">
        <v>1</v>
      </c>
      <c r="D16" s="55">
        <v>2</v>
      </c>
      <c r="E16" s="99"/>
      <c r="F16" s="55">
        <v>2</v>
      </c>
      <c r="G16" s="55">
        <v>2</v>
      </c>
      <c r="H16" s="55">
        <v>2</v>
      </c>
      <c r="I16" s="55">
        <v>2</v>
      </c>
      <c r="J16" s="99"/>
      <c r="K16" s="55">
        <v>1</v>
      </c>
      <c r="L16" s="55">
        <v>0</v>
      </c>
      <c r="M16" s="56">
        <v>0</v>
      </c>
      <c r="N16" s="46"/>
    </row>
    <row r="17" spans="1:14" s="136" customFormat="1" x14ac:dyDescent="0.2">
      <c r="A17" s="133" t="s">
        <v>94</v>
      </c>
      <c r="B17" s="171"/>
      <c r="C17" s="134">
        <f>AVERAGE(C7:C16)</f>
        <v>1</v>
      </c>
      <c r="D17" s="134">
        <f>AVERAGE(D7:D16)</f>
        <v>1.125</v>
      </c>
      <c r="E17" s="99"/>
      <c r="F17" s="134">
        <f>AVERAGE(F7:F16)</f>
        <v>1.8571428571428572</v>
      </c>
      <c r="G17" s="134">
        <f>AVERAGE(G7:G16)</f>
        <v>1.75</v>
      </c>
      <c r="H17" s="134">
        <f>AVERAGE(H7:H16)</f>
        <v>1.4</v>
      </c>
      <c r="I17" s="134">
        <f>AVERAGE(I7:I16)</f>
        <v>1.3333333333333333</v>
      </c>
      <c r="J17" s="99"/>
      <c r="K17" s="134">
        <f>AVERAGE(K7:K16)</f>
        <v>0.7142857142857143</v>
      </c>
      <c r="L17" s="134">
        <f>AVERAGE(L7:L16)</f>
        <v>0.5714285714285714</v>
      </c>
      <c r="M17" s="134">
        <f>AVERAGE(M7:M16)</f>
        <v>0.5714285714285714</v>
      </c>
      <c r="N17" s="135"/>
    </row>
    <row r="18" spans="1:14" s="6" customFormat="1" ht="15.75" x14ac:dyDescent="0.2">
      <c r="A18" s="12" t="s">
        <v>37</v>
      </c>
      <c r="B18" s="171"/>
      <c r="C18" s="62"/>
      <c r="D18" s="62"/>
      <c r="E18" s="99"/>
      <c r="F18" s="62"/>
      <c r="G18" s="62"/>
      <c r="H18" s="62"/>
      <c r="I18" s="62"/>
      <c r="J18" s="99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71"/>
      <c r="C19" s="62"/>
      <c r="D19" s="62"/>
      <c r="E19" s="99"/>
      <c r="F19" s="62"/>
      <c r="G19" s="62"/>
      <c r="H19" s="62"/>
      <c r="I19" s="62"/>
      <c r="J19" s="99"/>
      <c r="K19" s="62"/>
      <c r="L19" s="62"/>
      <c r="M19" s="63"/>
      <c r="N19" s="54"/>
    </row>
    <row r="20" spans="1:14" ht="30" x14ac:dyDescent="0.2">
      <c r="A20" s="11" t="s">
        <v>39</v>
      </c>
      <c r="B20" s="171"/>
      <c r="C20" s="55">
        <v>3</v>
      </c>
      <c r="D20" s="55">
        <v>3</v>
      </c>
      <c r="E20" s="99"/>
      <c r="F20" s="55">
        <v>3</v>
      </c>
      <c r="G20" s="55">
        <v>3</v>
      </c>
      <c r="H20" s="55">
        <v>3</v>
      </c>
      <c r="I20" s="55">
        <v>3</v>
      </c>
      <c r="J20" s="99"/>
      <c r="K20" s="55">
        <v>2</v>
      </c>
      <c r="L20" s="55">
        <v>1</v>
      </c>
      <c r="M20" s="56">
        <v>0</v>
      </c>
      <c r="N20" s="46"/>
    </row>
    <row r="21" spans="1:14" x14ac:dyDescent="0.2">
      <c r="A21" s="11" t="s">
        <v>47</v>
      </c>
      <c r="B21" s="171"/>
      <c r="C21" s="55">
        <v>3</v>
      </c>
      <c r="D21" s="55">
        <v>3</v>
      </c>
      <c r="E21" s="99"/>
      <c r="F21" s="55">
        <v>3</v>
      </c>
      <c r="G21" s="55">
        <v>3</v>
      </c>
      <c r="H21" s="55">
        <v>3</v>
      </c>
      <c r="I21" s="55">
        <v>2</v>
      </c>
      <c r="J21" s="99"/>
      <c r="K21" s="55">
        <v>1</v>
      </c>
      <c r="L21" s="55">
        <v>0</v>
      </c>
      <c r="M21" s="56">
        <v>0</v>
      </c>
      <c r="N21" s="46"/>
    </row>
    <row r="22" spans="1:14" ht="30" x14ac:dyDescent="0.2">
      <c r="A22" s="11" t="s">
        <v>52</v>
      </c>
      <c r="B22" s="171"/>
      <c r="C22" s="55">
        <v>2</v>
      </c>
      <c r="D22" s="55">
        <v>2</v>
      </c>
      <c r="E22" s="99"/>
      <c r="F22" s="55">
        <v>2</v>
      </c>
      <c r="G22" s="55">
        <v>2</v>
      </c>
      <c r="H22" s="55">
        <v>2</v>
      </c>
      <c r="I22" s="55">
        <v>2</v>
      </c>
      <c r="J22" s="99"/>
      <c r="K22" s="55">
        <v>0</v>
      </c>
      <c r="L22" s="55">
        <v>0</v>
      </c>
      <c r="M22" s="56">
        <v>0</v>
      </c>
      <c r="N22" s="46"/>
    </row>
    <row r="23" spans="1:14" s="136" customFormat="1" x14ac:dyDescent="0.2">
      <c r="A23" s="127" t="s">
        <v>94</v>
      </c>
      <c r="B23" s="172"/>
      <c r="C23" s="134">
        <f>AVERAGE(C20:C22)</f>
        <v>2.6666666666666665</v>
      </c>
      <c r="D23" s="134">
        <f>AVERAGE(D20:D22)</f>
        <v>2.6666666666666665</v>
      </c>
      <c r="E23" s="174"/>
      <c r="F23" s="134">
        <f>AVERAGE(F20:F22)</f>
        <v>2.6666666666666665</v>
      </c>
      <c r="G23" s="134">
        <f>AVERAGE(G20:G22)</f>
        <v>2.6666666666666665</v>
      </c>
      <c r="H23" s="134">
        <f>AVERAGE(H20:H22)</f>
        <v>2.6666666666666665</v>
      </c>
      <c r="I23" s="134">
        <f>AVERAGE(I20:I22)</f>
        <v>2.3333333333333335</v>
      </c>
      <c r="J23" s="174"/>
      <c r="K23" s="134">
        <f>AVERAGE(K20:K22)</f>
        <v>1</v>
      </c>
      <c r="L23" s="134">
        <f>AVERAGE(L20:L22)</f>
        <v>0.33333333333333331</v>
      </c>
      <c r="M23" s="134">
        <f>AVERAGE(M20:M22)</f>
        <v>0</v>
      </c>
      <c r="N23" s="135"/>
    </row>
    <row r="24" spans="1:14" s="6" customFormat="1" ht="15.75" x14ac:dyDescent="0.2">
      <c r="A24" s="12" t="s">
        <v>53</v>
      </c>
      <c r="B24" s="171"/>
      <c r="C24" s="62"/>
      <c r="D24" s="62"/>
      <c r="E24" s="99"/>
      <c r="F24" s="62"/>
      <c r="G24" s="62"/>
      <c r="H24" s="62"/>
      <c r="I24" s="62"/>
      <c r="J24" s="99"/>
      <c r="K24" s="62"/>
      <c r="L24" s="62"/>
      <c r="M24" s="63"/>
      <c r="N24" s="54"/>
    </row>
    <row r="25" spans="1:14" x14ac:dyDescent="0.2">
      <c r="A25" s="11" t="s">
        <v>54</v>
      </c>
      <c r="B25" s="171"/>
      <c r="C25" s="55">
        <v>3</v>
      </c>
      <c r="D25" s="55">
        <v>3</v>
      </c>
      <c r="E25" s="99"/>
      <c r="F25" s="55">
        <v>3</v>
      </c>
      <c r="G25" s="55">
        <v>3</v>
      </c>
      <c r="H25" s="55">
        <v>3</v>
      </c>
      <c r="I25" s="55">
        <v>3</v>
      </c>
      <c r="J25" s="99"/>
      <c r="K25" s="55">
        <v>3</v>
      </c>
      <c r="L25" s="55">
        <v>3</v>
      </c>
      <c r="M25" s="56">
        <v>3</v>
      </c>
      <c r="N25" s="46"/>
    </row>
    <row r="26" spans="1:14" x14ac:dyDescent="0.2">
      <c r="A26" s="11" t="s">
        <v>55</v>
      </c>
      <c r="B26" s="171"/>
      <c r="C26" s="55">
        <v>3</v>
      </c>
      <c r="D26" s="55">
        <v>3</v>
      </c>
      <c r="E26" s="99"/>
      <c r="F26" s="55">
        <v>3</v>
      </c>
      <c r="G26" s="55">
        <v>3</v>
      </c>
      <c r="H26" s="55">
        <v>3</v>
      </c>
      <c r="I26" s="55">
        <v>3</v>
      </c>
      <c r="J26" s="99"/>
      <c r="K26" s="55">
        <v>1</v>
      </c>
      <c r="L26" s="55">
        <v>1</v>
      </c>
      <c r="M26" s="56">
        <v>1</v>
      </c>
      <c r="N26" s="46"/>
    </row>
    <row r="27" spans="1:14" ht="60" x14ac:dyDescent="0.2">
      <c r="A27" s="11" t="s">
        <v>59</v>
      </c>
      <c r="B27" s="171"/>
      <c r="C27" s="55">
        <v>3</v>
      </c>
      <c r="D27" s="55">
        <v>3</v>
      </c>
      <c r="E27" s="99"/>
      <c r="F27" s="55">
        <v>3</v>
      </c>
      <c r="G27" s="46">
        <v>3</v>
      </c>
      <c r="H27" s="55">
        <v>3</v>
      </c>
      <c r="I27" s="55">
        <v>3</v>
      </c>
      <c r="J27" s="99"/>
      <c r="K27" s="55"/>
      <c r="L27" s="55" t="s">
        <v>24</v>
      </c>
      <c r="M27" s="56" t="s">
        <v>24</v>
      </c>
      <c r="N27" s="7" t="s">
        <v>226</v>
      </c>
    </row>
    <row r="28" spans="1:14" s="136" customFormat="1" x14ac:dyDescent="0.2">
      <c r="A28" s="127" t="s">
        <v>94</v>
      </c>
      <c r="B28" s="172"/>
      <c r="C28" s="134">
        <f>AVERAGE(C25:C27)</f>
        <v>3</v>
      </c>
      <c r="D28" s="134">
        <f>AVERAGE(D25:D27)</f>
        <v>3</v>
      </c>
      <c r="E28" s="174"/>
      <c r="F28" s="134">
        <f>AVERAGE(F25:F27)</f>
        <v>3</v>
      </c>
      <c r="G28" s="134">
        <f>AVERAGE(G25:G27)</f>
        <v>3</v>
      </c>
      <c r="H28" s="134">
        <f>AVERAGE(H25:H27)</f>
        <v>3</v>
      </c>
      <c r="I28" s="134">
        <f>AVERAGE(I25:I27)</f>
        <v>3</v>
      </c>
      <c r="J28" s="174"/>
      <c r="K28" s="134">
        <f>AVERAGE(K25:K27)</f>
        <v>2</v>
      </c>
      <c r="L28" s="134">
        <f>AVERAGE(L25:L27)</f>
        <v>2</v>
      </c>
      <c r="M28" s="134">
        <f>AVERAGE(M25:M27)</f>
        <v>2</v>
      </c>
      <c r="N28" s="137"/>
    </row>
    <row r="29" spans="1:14" s="6" customFormat="1" ht="15.75" x14ac:dyDescent="0.2">
      <c r="A29" s="12" t="s">
        <v>60</v>
      </c>
      <c r="B29" s="171"/>
      <c r="C29" s="62"/>
      <c r="D29" s="62"/>
      <c r="E29" s="99"/>
      <c r="F29" s="62"/>
      <c r="G29" s="62"/>
      <c r="H29" s="62"/>
      <c r="I29" s="62"/>
      <c r="J29" s="99"/>
      <c r="K29" s="62"/>
      <c r="L29" s="62"/>
      <c r="M29" s="63"/>
      <c r="N29" s="54"/>
    </row>
    <row r="30" spans="1:14" x14ac:dyDescent="0.2">
      <c r="A30" s="11" t="s">
        <v>61</v>
      </c>
      <c r="B30" s="171"/>
      <c r="C30" s="55">
        <v>3</v>
      </c>
      <c r="D30" s="55">
        <v>3</v>
      </c>
      <c r="E30" s="99"/>
      <c r="F30" s="55">
        <v>3</v>
      </c>
      <c r="G30" s="55">
        <v>3</v>
      </c>
      <c r="H30" s="55">
        <v>3</v>
      </c>
      <c r="I30" s="55">
        <v>3</v>
      </c>
      <c r="J30" s="99"/>
      <c r="K30" s="55"/>
      <c r="L30" s="55"/>
      <c r="M30" s="56"/>
      <c r="N30" s="46"/>
    </row>
    <row r="31" spans="1:14" x14ac:dyDescent="0.2">
      <c r="A31" s="11" t="s">
        <v>64</v>
      </c>
      <c r="B31" s="171"/>
      <c r="C31" s="55">
        <v>3</v>
      </c>
      <c r="D31" s="55"/>
      <c r="E31" s="99"/>
      <c r="F31" s="55">
        <v>3</v>
      </c>
      <c r="G31" s="55">
        <v>3</v>
      </c>
      <c r="H31" s="55"/>
      <c r="I31" s="55"/>
      <c r="J31" s="99"/>
      <c r="K31" s="55">
        <v>1</v>
      </c>
      <c r="L31" s="55">
        <v>1</v>
      </c>
      <c r="M31" s="56"/>
      <c r="N31" s="46"/>
    </row>
    <row r="32" spans="1:14" ht="60" x14ac:dyDescent="0.2">
      <c r="A32" s="11" t="s">
        <v>65</v>
      </c>
      <c r="B32" s="171"/>
      <c r="C32" s="55">
        <v>3</v>
      </c>
      <c r="D32" s="55">
        <v>3</v>
      </c>
      <c r="E32" s="99"/>
      <c r="F32" s="55">
        <v>3</v>
      </c>
      <c r="G32" s="55">
        <v>3</v>
      </c>
      <c r="H32" s="55">
        <v>3</v>
      </c>
      <c r="I32" s="55">
        <v>3</v>
      </c>
      <c r="J32" s="99"/>
      <c r="K32" s="55">
        <v>3</v>
      </c>
      <c r="L32" s="55">
        <v>3</v>
      </c>
      <c r="M32" s="55">
        <v>1</v>
      </c>
      <c r="N32" s="7" t="s">
        <v>226</v>
      </c>
    </row>
    <row r="33" spans="1:14" x14ac:dyDescent="0.2">
      <c r="A33" s="11" t="s">
        <v>66</v>
      </c>
      <c r="B33" s="171"/>
      <c r="C33" s="55"/>
      <c r="D33" s="55"/>
      <c r="E33" s="99"/>
      <c r="F33" s="55">
        <v>3</v>
      </c>
      <c r="G33" s="55"/>
      <c r="H33" s="55"/>
      <c r="I33" s="55"/>
      <c r="J33" s="99"/>
      <c r="K33" s="55"/>
      <c r="L33" s="55"/>
      <c r="M33" s="56"/>
      <c r="N33" s="46"/>
    </row>
    <row r="34" spans="1:14" s="136" customFormat="1" x14ac:dyDescent="0.2">
      <c r="A34" s="127" t="s">
        <v>94</v>
      </c>
      <c r="B34" s="171"/>
      <c r="C34" s="134">
        <f>AVERAGE(C30:C32)</f>
        <v>3</v>
      </c>
      <c r="D34" s="134">
        <f>AVERAGE(D30:D32)</f>
        <v>3</v>
      </c>
      <c r="E34" s="99"/>
      <c r="F34" s="134">
        <f>AVERAGE(F30:F32)</f>
        <v>3</v>
      </c>
      <c r="G34" s="134">
        <f>AVERAGE(G30:G32)</f>
        <v>3</v>
      </c>
      <c r="H34" s="134">
        <f>AVERAGE(H30:H32)</f>
        <v>3</v>
      </c>
      <c r="I34" s="134">
        <f>AVERAGE(I30:I32)</f>
        <v>3</v>
      </c>
      <c r="J34" s="99"/>
      <c r="K34" s="134">
        <f>AVERAGE(K30:K32)</f>
        <v>2</v>
      </c>
      <c r="L34" s="134">
        <f>AVERAGE(L30:L32)</f>
        <v>2</v>
      </c>
      <c r="M34" s="134">
        <f>AVERAGE(M30:M32)</f>
        <v>1</v>
      </c>
      <c r="N34" s="135"/>
    </row>
    <row r="35" spans="1:14" s="6" customFormat="1" ht="15.75" x14ac:dyDescent="0.2">
      <c r="A35" s="12" t="s">
        <v>67</v>
      </c>
      <c r="B35" s="171"/>
      <c r="C35" s="62"/>
      <c r="D35" s="62"/>
      <c r="E35" s="99"/>
      <c r="F35" s="62"/>
      <c r="G35" s="62"/>
      <c r="H35" s="62"/>
      <c r="I35" s="62"/>
      <c r="J35" s="99"/>
      <c r="K35" s="62"/>
      <c r="L35" s="62"/>
      <c r="M35" s="63"/>
      <c r="N35" s="54"/>
    </row>
    <row r="36" spans="1:14" x14ac:dyDescent="0.2">
      <c r="A36" s="11" t="s">
        <v>68</v>
      </c>
      <c r="B36" s="171"/>
      <c r="C36" s="55">
        <v>3</v>
      </c>
      <c r="D36" s="55">
        <v>3</v>
      </c>
      <c r="E36" s="99"/>
      <c r="F36" s="55">
        <v>3</v>
      </c>
      <c r="G36" s="55"/>
      <c r="H36" s="55">
        <v>3</v>
      </c>
      <c r="I36" s="55"/>
      <c r="J36" s="99"/>
      <c r="K36" s="55">
        <v>1</v>
      </c>
      <c r="L36" s="55">
        <v>0</v>
      </c>
      <c r="M36" s="56"/>
      <c r="N36" s="46"/>
    </row>
    <row r="37" spans="1:14" s="136" customFormat="1" x14ac:dyDescent="0.2">
      <c r="A37" s="138" t="s">
        <v>94</v>
      </c>
      <c r="B37" s="172"/>
      <c r="C37" s="139">
        <f>AVERAGE(C36)</f>
        <v>3</v>
      </c>
      <c r="D37" s="139">
        <f>AVERAGE(D36)</f>
        <v>3</v>
      </c>
      <c r="E37" s="174"/>
      <c r="F37" s="139">
        <f>AVERAGE(F36)</f>
        <v>3</v>
      </c>
      <c r="G37" s="139"/>
      <c r="H37" s="139">
        <f>AVERAGE(H36)</f>
        <v>3</v>
      </c>
      <c r="I37" s="139"/>
      <c r="J37" s="174"/>
      <c r="K37" s="139">
        <f>AVERAGE(K36)</f>
        <v>1</v>
      </c>
      <c r="L37" s="139">
        <f>AVERAGE(L36)</f>
        <v>0</v>
      </c>
      <c r="M37" s="140"/>
      <c r="N37" s="135"/>
    </row>
    <row r="38" spans="1:14" s="6" customFormat="1" ht="31.5" x14ac:dyDescent="0.2">
      <c r="A38" s="10" t="s">
        <v>74</v>
      </c>
      <c r="B38" s="171"/>
      <c r="C38" s="52"/>
      <c r="D38" s="52"/>
      <c r="E38" s="99"/>
      <c r="F38" s="52"/>
      <c r="G38" s="52"/>
      <c r="H38" s="52"/>
      <c r="I38" s="52"/>
      <c r="J38" s="99"/>
      <c r="K38" s="52"/>
      <c r="L38" s="52"/>
      <c r="M38" s="53"/>
      <c r="N38" s="54"/>
    </row>
    <row r="39" spans="1:14" s="6" customFormat="1" ht="15.75" x14ac:dyDescent="0.2">
      <c r="A39" s="12" t="s">
        <v>75</v>
      </c>
      <c r="B39" s="171"/>
      <c r="C39" s="62"/>
      <c r="D39" s="62"/>
      <c r="E39" s="99"/>
      <c r="F39" s="62"/>
      <c r="G39" s="62"/>
      <c r="H39" s="62"/>
      <c r="I39" s="62"/>
      <c r="J39" s="99"/>
      <c r="K39" s="62"/>
      <c r="L39" s="62"/>
      <c r="M39" s="63"/>
      <c r="N39" s="54"/>
    </row>
    <row r="40" spans="1:14" x14ac:dyDescent="0.2">
      <c r="A40" s="11" t="s">
        <v>76</v>
      </c>
      <c r="B40" s="171"/>
      <c r="C40" s="55">
        <v>2</v>
      </c>
      <c r="D40" s="55">
        <v>2</v>
      </c>
      <c r="E40" s="99"/>
      <c r="F40" s="55">
        <v>2</v>
      </c>
      <c r="G40" s="55">
        <v>2</v>
      </c>
      <c r="H40" s="55">
        <v>2</v>
      </c>
      <c r="I40" s="55">
        <v>2</v>
      </c>
      <c r="J40" s="99"/>
      <c r="K40" s="55">
        <v>2</v>
      </c>
      <c r="L40" s="55">
        <v>2</v>
      </c>
      <c r="M40" s="56">
        <v>2</v>
      </c>
      <c r="N40" s="46"/>
    </row>
    <row r="41" spans="1:14" x14ac:dyDescent="0.2">
      <c r="A41" s="11" t="s">
        <v>77</v>
      </c>
      <c r="B41" s="171"/>
      <c r="C41" s="55">
        <v>2</v>
      </c>
      <c r="D41" s="55">
        <v>2</v>
      </c>
      <c r="E41" s="99"/>
      <c r="F41" s="55">
        <v>2</v>
      </c>
      <c r="G41" s="55">
        <v>2</v>
      </c>
      <c r="H41" s="55">
        <v>2</v>
      </c>
      <c r="I41" s="55">
        <v>2</v>
      </c>
      <c r="J41" s="99"/>
      <c r="K41" s="55">
        <v>2</v>
      </c>
      <c r="L41" s="55">
        <v>2</v>
      </c>
      <c r="M41" s="56">
        <v>2</v>
      </c>
      <c r="N41" s="46"/>
    </row>
    <row r="42" spans="1:14" ht="30" x14ac:dyDescent="0.2">
      <c r="A42" s="11" t="s">
        <v>78</v>
      </c>
      <c r="B42" s="171"/>
      <c r="C42" s="55">
        <v>2</v>
      </c>
      <c r="D42" s="55">
        <v>2</v>
      </c>
      <c r="E42" s="99"/>
      <c r="F42" s="55">
        <v>3</v>
      </c>
      <c r="G42" s="55">
        <v>3</v>
      </c>
      <c r="H42" s="55">
        <v>3</v>
      </c>
      <c r="I42" s="55">
        <v>2</v>
      </c>
      <c r="J42" s="99"/>
      <c r="K42" s="55">
        <v>3</v>
      </c>
      <c r="L42" s="55">
        <v>2</v>
      </c>
      <c r="M42" s="56">
        <v>2</v>
      </c>
      <c r="N42" s="46"/>
    </row>
    <row r="43" spans="1:14" s="136" customFormat="1" x14ac:dyDescent="0.2">
      <c r="A43" s="127" t="s">
        <v>94</v>
      </c>
      <c r="B43" s="172"/>
      <c r="C43" s="134">
        <f>AVERAGE(C40:C42)</f>
        <v>2</v>
      </c>
      <c r="D43" s="134">
        <f>AVERAGE(D40:D42)</f>
        <v>2</v>
      </c>
      <c r="E43" s="174"/>
      <c r="F43" s="134">
        <f>AVERAGE(F40:F42)</f>
        <v>2.3333333333333335</v>
      </c>
      <c r="G43" s="134">
        <f>AVERAGE(G40:G42)</f>
        <v>2.3333333333333335</v>
      </c>
      <c r="H43" s="134">
        <f>AVERAGE(H40:H42)</f>
        <v>2.3333333333333335</v>
      </c>
      <c r="I43" s="134">
        <f>AVERAGE(I40:I42)</f>
        <v>2</v>
      </c>
      <c r="J43" s="174"/>
      <c r="K43" s="134">
        <f>AVERAGE(K40:K42)</f>
        <v>2.3333333333333335</v>
      </c>
      <c r="L43" s="134">
        <f>AVERAGE(L40:L42)</f>
        <v>2</v>
      </c>
      <c r="M43" s="134">
        <f>AVERAGE(M40:M42)</f>
        <v>2</v>
      </c>
      <c r="N43" s="135"/>
    </row>
    <row r="44" spans="1:14" s="6" customFormat="1" ht="15.75" x14ac:dyDescent="0.2">
      <c r="A44" s="12" t="s">
        <v>79</v>
      </c>
      <c r="B44" s="171"/>
      <c r="C44" s="62"/>
      <c r="D44" s="62"/>
      <c r="E44" s="99"/>
      <c r="F44" s="62"/>
      <c r="G44" s="62"/>
      <c r="H44" s="62"/>
      <c r="I44" s="62"/>
      <c r="J44" s="99"/>
      <c r="K44" s="62"/>
      <c r="L44" s="62"/>
      <c r="M44" s="63"/>
      <c r="N44" s="54"/>
    </row>
    <row r="45" spans="1:14" x14ac:dyDescent="0.2">
      <c r="A45" s="11" t="s">
        <v>80</v>
      </c>
      <c r="B45" s="171"/>
      <c r="C45" s="55">
        <v>2</v>
      </c>
      <c r="D45" s="55">
        <v>2</v>
      </c>
      <c r="E45" s="99"/>
      <c r="F45" s="55">
        <v>2</v>
      </c>
      <c r="G45" s="55">
        <v>2</v>
      </c>
      <c r="H45" s="55">
        <v>2</v>
      </c>
      <c r="I45" s="55">
        <v>2</v>
      </c>
      <c r="J45" s="99"/>
      <c r="K45" s="55">
        <v>2</v>
      </c>
      <c r="L45" s="55">
        <v>2</v>
      </c>
      <c r="M45" s="55">
        <v>2</v>
      </c>
      <c r="N45" s="46"/>
    </row>
    <row r="46" spans="1:14" x14ac:dyDescent="0.2">
      <c r="A46" s="11" t="s">
        <v>81</v>
      </c>
      <c r="B46" s="171"/>
      <c r="C46" s="55">
        <v>1</v>
      </c>
      <c r="D46" s="55">
        <v>2</v>
      </c>
      <c r="E46" s="99"/>
      <c r="F46" s="55">
        <v>2</v>
      </c>
      <c r="G46" s="55">
        <v>2</v>
      </c>
      <c r="H46" s="55">
        <v>2</v>
      </c>
      <c r="I46" s="55">
        <v>2</v>
      </c>
      <c r="J46" s="99"/>
      <c r="K46" s="55">
        <v>2</v>
      </c>
      <c r="L46" s="55">
        <v>2</v>
      </c>
      <c r="M46" s="55">
        <v>2</v>
      </c>
      <c r="N46" s="46"/>
    </row>
    <row r="47" spans="1:14" s="136" customFormat="1" x14ac:dyDescent="0.2">
      <c r="A47" s="127" t="s">
        <v>94</v>
      </c>
      <c r="B47" s="172"/>
      <c r="C47" s="134">
        <f>AVERAGE(C45:C46)</f>
        <v>1.5</v>
      </c>
      <c r="D47" s="134">
        <f>AVERAGE(D44:D46)</f>
        <v>2</v>
      </c>
      <c r="E47" s="174"/>
      <c r="F47" s="134">
        <f>AVERAGE(F44:F46)</f>
        <v>2</v>
      </c>
      <c r="G47" s="134">
        <f>AVERAGE(G44:G46)</f>
        <v>2</v>
      </c>
      <c r="H47" s="134">
        <f>AVERAGE(H44:H46)</f>
        <v>2</v>
      </c>
      <c r="I47" s="134">
        <f>AVERAGE(I44:I46)</f>
        <v>2</v>
      </c>
      <c r="J47" s="174"/>
      <c r="K47" s="134">
        <f>AVERAGE(K44:K46)</f>
        <v>2</v>
      </c>
      <c r="L47" s="134">
        <f>AVERAGE(L44:L46)</f>
        <v>2</v>
      </c>
      <c r="M47" s="134">
        <f>AVERAGE(M44:M46)</f>
        <v>2</v>
      </c>
      <c r="N47" s="135"/>
    </row>
    <row r="48" spans="1:14" s="6" customFormat="1" ht="15.75" x14ac:dyDescent="0.2">
      <c r="A48" s="12" t="s">
        <v>82</v>
      </c>
      <c r="B48" s="171"/>
      <c r="C48" s="62"/>
      <c r="D48" s="62"/>
      <c r="E48" s="99"/>
      <c r="F48" s="62"/>
      <c r="G48" s="62"/>
      <c r="H48" s="62"/>
      <c r="I48" s="62"/>
      <c r="J48" s="99"/>
      <c r="K48" s="62"/>
      <c r="L48" s="62"/>
      <c r="M48" s="63"/>
      <c r="N48" s="54"/>
    </row>
    <row r="49" spans="1:14" x14ac:dyDescent="0.2">
      <c r="A49" s="11" t="s">
        <v>83</v>
      </c>
      <c r="B49" s="171"/>
      <c r="C49" s="55">
        <v>2</v>
      </c>
      <c r="D49" s="55">
        <v>3</v>
      </c>
      <c r="E49" s="99"/>
      <c r="F49" s="55">
        <v>2</v>
      </c>
      <c r="G49" s="55">
        <v>3</v>
      </c>
      <c r="H49" s="55">
        <v>3</v>
      </c>
      <c r="I49" s="55">
        <v>3</v>
      </c>
      <c r="J49" s="99"/>
      <c r="K49" s="55">
        <v>3</v>
      </c>
      <c r="L49" s="55">
        <v>2</v>
      </c>
      <c r="M49" s="56">
        <v>2</v>
      </c>
      <c r="N49" s="46"/>
    </row>
    <row r="50" spans="1:14" ht="30" x14ac:dyDescent="0.2">
      <c r="A50" s="11" t="s">
        <v>84</v>
      </c>
      <c r="B50" s="171"/>
      <c r="C50" s="55">
        <v>3</v>
      </c>
      <c r="D50" s="55">
        <v>3</v>
      </c>
      <c r="E50" s="99"/>
      <c r="F50" s="55">
        <v>3</v>
      </c>
      <c r="G50" s="55">
        <v>3</v>
      </c>
      <c r="H50" s="55">
        <v>3</v>
      </c>
      <c r="I50" s="55">
        <v>3</v>
      </c>
      <c r="J50" s="99"/>
      <c r="K50" s="55">
        <v>3</v>
      </c>
      <c r="L50" s="55">
        <v>2</v>
      </c>
      <c r="M50" s="56">
        <v>2</v>
      </c>
      <c r="N50" s="46"/>
    </row>
    <row r="51" spans="1:14" ht="30" x14ac:dyDescent="0.2">
      <c r="A51" s="11" t="s">
        <v>85</v>
      </c>
      <c r="B51" s="171"/>
      <c r="C51" s="55">
        <v>1</v>
      </c>
      <c r="D51" s="55">
        <v>2</v>
      </c>
      <c r="E51" s="99"/>
      <c r="F51" s="55">
        <v>2</v>
      </c>
      <c r="G51" s="55">
        <v>2</v>
      </c>
      <c r="H51" s="55">
        <v>3</v>
      </c>
      <c r="I51" s="55">
        <v>3</v>
      </c>
      <c r="J51" s="99"/>
      <c r="K51" s="55">
        <v>3</v>
      </c>
      <c r="L51" s="55">
        <v>3</v>
      </c>
      <c r="M51" s="56">
        <v>2</v>
      </c>
      <c r="N51" s="46"/>
    </row>
    <row r="52" spans="1:14" s="136" customFormat="1" x14ac:dyDescent="0.2">
      <c r="A52" s="127" t="s">
        <v>94</v>
      </c>
      <c r="B52" s="172"/>
      <c r="C52" s="134">
        <f>AVERAGE(C49:C51)</f>
        <v>2</v>
      </c>
      <c r="D52" s="134">
        <f>AVERAGE(D49:D51)</f>
        <v>2.6666666666666665</v>
      </c>
      <c r="E52" s="174"/>
      <c r="F52" s="134">
        <f>AVERAGE(F49:F51)</f>
        <v>2.3333333333333335</v>
      </c>
      <c r="G52" s="134">
        <f>AVERAGE(G49:G51)</f>
        <v>2.6666666666666665</v>
      </c>
      <c r="H52" s="134">
        <f>AVERAGE(H49:H51)</f>
        <v>3</v>
      </c>
      <c r="I52" s="134">
        <f>AVERAGE(I49:I51)</f>
        <v>3</v>
      </c>
      <c r="J52" s="174"/>
      <c r="K52" s="134">
        <v>2</v>
      </c>
      <c r="L52" s="134">
        <v>2</v>
      </c>
      <c r="M52" s="134">
        <f>AVERAGE(M49:M51)</f>
        <v>2</v>
      </c>
      <c r="N52" s="135"/>
    </row>
    <row r="53" spans="1:14" s="6" customFormat="1" ht="15.75" x14ac:dyDescent="0.2">
      <c r="A53" s="12" t="s">
        <v>86</v>
      </c>
      <c r="B53" s="171"/>
      <c r="C53" s="62"/>
      <c r="D53" s="62"/>
      <c r="E53" s="99"/>
      <c r="F53" s="62"/>
      <c r="G53" s="62"/>
      <c r="H53" s="62"/>
      <c r="I53" s="62"/>
      <c r="J53" s="99"/>
      <c r="K53" s="62"/>
      <c r="L53" s="62"/>
      <c r="M53" s="63"/>
      <c r="N53" s="54"/>
    </row>
    <row r="54" spans="1:14" x14ac:dyDescent="0.2">
      <c r="A54" s="11" t="s">
        <v>87</v>
      </c>
      <c r="B54" s="171"/>
      <c r="C54" s="55">
        <v>2</v>
      </c>
      <c r="D54" s="55">
        <v>2</v>
      </c>
      <c r="E54" s="99"/>
      <c r="F54" s="55">
        <v>3</v>
      </c>
      <c r="G54" s="55">
        <v>3</v>
      </c>
      <c r="H54" s="55">
        <v>2</v>
      </c>
      <c r="I54" s="55">
        <v>3</v>
      </c>
      <c r="J54" s="99"/>
      <c r="K54" s="55">
        <v>2</v>
      </c>
      <c r="L54" s="55">
        <v>1</v>
      </c>
      <c r="M54" s="56">
        <v>1</v>
      </c>
      <c r="N54" s="46"/>
    </row>
    <row r="55" spans="1:14" x14ac:dyDescent="0.2">
      <c r="A55" s="11" t="s">
        <v>88</v>
      </c>
      <c r="B55" s="171"/>
      <c r="C55" s="55" t="s">
        <v>24</v>
      </c>
      <c r="D55" s="55" t="s">
        <v>24</v>
      </c>
      <c r="E55" s="99"/>
      <c r="F55" s="55">
        <v>2</v>
      </c>
      <c r="G55" s="55" t="s">
        <v>24</v>
      </c>
      <c r="H55" s="55" t="s">
        <v>24</v>
      </c>
      <c r="I55" s="55">
        <v>2</v>
      </c>
      <c r="J55" s="99"/>
      <c r="K55" s="55" t="s">
        <v>24</v>
      </c>
      <c r="L55" s="55">
        <v>0</v>
      </c>
      <c r="M55" s="56">
        <v>0</v>
      </c>
      <c r="N55" s="46"/>
    </row>
    <row r="56" spans="1:14" ht="30" x14ac:dyDescent="0.2">
      <c r="A56" s="11" t="s">
        <v>89</v>
      </c>
      <c r="B56" s="171"/>
      <c r="C56" s="55">
        <v>2</v>
      </c>
      <c r="D56" s="55">
        <v>2</v>
      </c>
      <c r="E56" s="99"/>
      <c r="F56" s="55">
        <v>2</v>
      </c>
      <c r="G56" s="55">
        <v>2</v>
      </c>
      <c r="H56" s="55">
        <v>2</v>
      </c>
      <c r="I56" s="55">
        <v>2</v>
      </c>
      <c r="J56" s="99"/>
      <c r="K56" s="55">
        <v>2</v>
      </c>
      <c r="L56" s="55">
        <v>2</v>
      </c>
      <c r="M56" s="56">
        <v>2</v>
      </c>
      <c r="N56" s="7" t="s">
        <v>243</v>
      </c>
    </row>
    <row r="57" spans="1:14" x14ac:dyDescent="0.2">
      <c r="A57" s="11" t="s">
        <v>90</v>
      </c>
      <c r="B57" s="171"/>
      <c r="C57" s="55" t="s">
        <v>24</v>
      </c>
      <c r="D57" s="55" t="s">
        <v>24</v>
      </c>
      <c r="E57" s="99"/>
      <c r="F57" s="55" t="s">
        <v>24</v>
      </c>
      <c r="G57" s="55" t="s">
        <v>24</v>
      </c>
      <c r="H57" s="55" t="s">
        <v>24</v>
      </c>
      <c r="I57" s="55" t="s">
        <v>24</v>
      </c>
      <c r="J57" s="99"/>
      <c r="K57" s="55" t="s">
        <v>24</v>
      </c>
      <c r="L57" s="55" t="s">
        <v>24</v>
      </c>
      <c r="M57" s="56" t="s">
        <v>24</v>
      </c>
      <c r="N57" s="46"/>
    </row>
    <row r="58" spans="1:14" s="136" customFormat="1" x14ac:dyDescent="0.2">
      <c r="A58" s="127" t="s">
        <v>94</v>
      </c>
      <c r="B58" s="171"/>
      <c r="C58" s="134">
        <f>AVERAGE(C54:C57)</f>
        <v>2</v>
      </c>
      <c r="D58" s="134">
        <f>AVERAGE(D54:D57)</f>
        <v>2</v>
      </c>
      <c r="E58" s="99"/>
      <c r="F58" s="134">
        <f>AVERAGE(F54:F57)</f>
        <v>2.3333333333333335</v>
      </c>
      <c r="G58" s="134">
        <f>AVERAGE(G54:G57)</f>
        <v>2.5</v>
      </c>
      <c r="H58" s="134">
        <f>AVERAGE(H54:H57)</f>
        <v>2</v>
      </c>
      <c r="I58" s="134">
        <f>AVERAGE(I54:I57)</f>
        <v>2.3333333333333335</v>
      </c>
      <c r="J58" s="99"/>
      <c r="K58" s="134">
        <f>AVERAGE(K54:K57)</f>
        <v>2</v>
      </c>
      <c r="L58" s="134">
        <f>AVERAGE(L54:L57)</f>
        <v>1</v>
      </c>
      <c r="M58" s="134">
        <f>AVERAGE(M54:M57)</f>
        <v>1</v>
      </c>
      <c r="N58" s="135"/>
    </row>
    <row r="59" spans="1:14" s="6" customFormat="1" ht="15.75" x14ac:dyDescent="0.2">
      <c r="A59" s="12" t="s">
        <v>54</v>
      </c>
      <c r="B59" s="171"/>
      <c r="C59" s="62"/>
      <c r="D59" s="62"/>
      <c r="E59" s="99"/>
      <c r="F59" s="62"/>
      <c r="G59" s="62"/>
      <c r="H59" s="62"/>
      <c r="I59" s="62"/>
      <c r="J59" s="99"/>
      <c r="K59" s="62"/>
      <c r="L59" s="62"/>
      <c r="M59" s="63"/>
      <c r="N59" s="54"/>
    </row>
    <row r="60" spans="1:14" ht="30" x14ac:dyDescent="0.2">
      <c r="A60" s="11" t="s">
        <v>91</v>
      </c>
      <c r="B60" s="171"/>
      <c r="C60" s="55">
        <v>2</v>
      </c>
      <c r="D60" s="55">
        <v>2</v>
      </c>
      <c r="E60" s="99"/>
      <c r="F60" s="55">
        <v>2</v>
      </c>
      <c r="G60" s="55">
        <v>2</v>
      </c>
      <c r="H60" s="55">
        <v>2</v>
      </c>
      <c r="I60" s="55">
        <v>2</v>
      </c>
      <c r="J60" s="99"/>
      <c r="K60" s="55">
        <v>2</v>
      </c>
      <c r="L60" s="55">
        <v>2</v>
      </c>
      <c r="M60" s="56">
        <v>2</v>
      </c>
      <c r="N60" s="46"/>
    </row>
    <row r="61" spans="1:14" x14ac:dyDescent="0.2">
      <c r="A61" s="11" t="s">
        <v>92</v>
      </c>
      <c r="B61" s="171"/>
      <c r="C61" s="55" t="s">
        <v>24</v>
      </c>
      <c r="D61" s="55" t="s">
        <v>24</v>
      </c>
      <c r="E61" s="99"/>
      <c r="F61" s="55" t="s">
        <v>24</v>
      </c>
      <c r="G61" s="55" t="s">
        <v>24</v>
      </c>
      <c r="H61" s="55" t="s">
        <v>24</v>
      </c>
      <c r="I61" s="55" t="s">
        <v>24</v>
      </c>
      <c r="J61" s="99"/>
      <c r="K61" s="55" t="s">
        <v>24</v>
      </c>
      <c r="L61" s="55" t="s">
        <v>24</v>
      </c>
      <c r="M61" s="56" t="s">
        <v>24</v>
      </c>
      <c r="N61" s="46"/>
    </row>
    <row r="62" spans="1:14" ht="30" x14ac:dyDescent="0.2">
      <c r="A62" s="9" t="s">
        <v>93</v>
      </c>
      <c r="B62" s="173"/>
      <c r="C62" s="67" t="s">
        <v>24</v>
      </c>
      <c r="D62" s="67" t="s">
        <v>24</v>
      </c>
      <c r="E62" s="159"/>
      <c r="F62" s="67" t="s">
        <v>24</v>
      </c>
      <c r="G62" s="67" t="s">
        <v>24</v>
      </c>
      <c r="H62" s="67" t="s">
        <v>24</v>
      </c>
      <c r="I62" s="67" t="s">
        <v>24</v>
      </c>
      <c r="J62" s="159"/>
      <c r="K62" s="67" t="s">
        <v>24</v>
      </c>
      <c r="L62" s="67" t="s">
        <v>24</v>
      </c>
      <c r="M62" s="68" t="s">
        <v>24</v>
      </c>
      <c r="N62" s="46"/>
    </row>
    <row r="63" spans="1:14" s="135" customFormat="1" x14ac:dyDescent="0.2">
      <c r="A63" s="135" t="s">
        <v>94</v>
      </c>
      <c r="C63" s="135">
        <f>AVERAGE(C60:C62)</f>
        <v>2</v>
      </c>
      <c r="D63" s="135">
        <f>AVERAGE(D60:D62)</f>
        <v>2</v>
      </c>
      <c r="E63" s="132"/>
      <c r="F63" s="135">
        <f>AVERAGE(F60:F62)</f>
        <v>2</v>
      </c>
      <c r="G63" s="135">
        <f>AVERAGE(G60:G62)</f>
        <v>2</v>
      </c>
      <c r="H63" s="135">
        <f>AVERAGE(H60:H62)</f>
        <v>2</v>
      </c>
      <c r="I63" s="135">
        <f>AVERAGE(I60:I62)</f>
        <v>2</v>
      </c>
      <c r="K63" s="135">
        <f>AVERAGE(K60:K62)</f>
        <v>2</v>
      </c>
      <c r="L63" s="135">
        <f>AVERAGE(L60:L62)</f>
        <v>2</v>
      </c>
      <c r="M63" s="135">
        <f>AVERAGE(M60:M62)</f>
        <v>2</v>
      </c>
    </row>
  </sheetData>
  <pageMargins left="0.7" right="0.7" top="0.78740157499999996" bottom="0.78740157499999996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C1DB-27DA-45D1-A738-E9512A9F66D9}">
  <sheetPr>
    <tabColor rgb="FF00B050"/>
  </sheetPr>
  <dimension ref="A1:N56"/>
  <sheetViews>
    <sheetView topLeftCell="A20" zoomScale="85" zoomScaleNormal="85" workbookViewId="0">
      <selection activeCell="K37" sqref="K37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166</v>
      </c>
      <c r="C1" t="s">
        <v>167</v>
      </c>
    </row>
    <row r="2" spans="1:14" x14ac:dyDescent="0.2">
      <c r="A2" s="1" t="s">
        <v>3</v>
      </c>
      <c r="B2" t="s">
        <v>168</v>
      </c>
    </row>
    <row r="4" spans="1:14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x14ac:dyDescent="0.2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75" x14ac:dyDescent="0.25">
      <c r="A6" s="51" t="s">
        <v>7</v>
      </c>
      <c r="B6" s="200"/>
      <c r="C6" s="52"/>
      <c r="D6" s="52"/>
      <c r="E6" s="194" t="s">
        <v>9</v>
      </c>
      <c r="F6" s="52"/>
      <c r="G6" s="52"/>
      <c r="H6" s="52"/>
      <c r="I6" s="52"/>
      <c r="J6" s="194" t="s">
        <v>10</v>
      </c>
      <c r="K6" s="52"/>
      <c r="L6" s="52"/>
      <c r="M6" s="53"/>
      <c r="N6" s="54"/>
    </row>
    <row r="7" spans="1:14" x14ac:dyDescent="0.2">
      <c r="A7" s="11" t="s">
        <v>12</v>
      </c>
      <c r="B7" s="201"/>
      <c r="C7" s="55">
        <v>0</v>
      </c>
      <c r="D7" s="55">
        <v>0</v>
      </c>
      <c r="E7" s="195"/>
      <c r="F7" s="55">
        <v>1</v>
      </c>
      <c r="G7" s="55">
        <v>2</v>
      </c>
      <c r="H7" s="55">
        <v>0</v>
      </c>
      <c r="I7" s="55">
        <v>0</v>
      </c>
      <c r="J7" s="195"/>
      <c r="K7" s="55">
        <v>0</v>
      </c>
      <c r="L7" s="55">
        <v>0</v>
      </c>
      <c r="M7" s="56"/>
      <c r="N7" s="46"/>
    </row>
    <row r="8" spans="1:14" ht="30" x14ac:dyDescent="0.2">
      <c r="A8" s="11" t="s">
        <v>15</v>
      </c>
      <c r="B8" s="201"/>
      <c r="C8" s="55">
        <v>0</v>
      </c>
      <c r="D8" s="55">
        <v>0</v>
      </c>
      <c r="E8" s="195"/>
      <c r="F8" s="55"/>
      <c r="G8" s="55">
        <v>0</v>
      </c>
      <c r="H8" s="55"/>
      <c r="I8" s="55">
        <v>0</v>
      </c>
      <c r="J8" s="195"/>
      <c r="K8" s="55">
        <v>0</v>
      </c>
      <c r="L8" s="55">
        <v>0</v>
      </c>
      <c r="M8" s="56">
        <v>0</v>
      </c>
      <c r="N8" s="46"/>
    </row>
    <row r="9" spans="1:14" x14ac:dyDescent="0.2">
      <c r="A9" s="11" t="s">
        <v>18</v>
      </c>
      <c r="B9" s="201"/>
      <c r="C9" s="55">
        <v>2</v>
      </c>
      <c r="D9" s="55">
        <v>1</v>
      </c>
      <c r="E9" s="195"/>
      <c r="F9" s="55">
        <v>3</v>
      </c>
      <c r="G9" s="55">
        <v>4</v>
      </c>
      <c r="H9" s="55"/>
      <c r="I9" s="55"/>
      <c r="J9" s="195"/>
      <c r="K9" s="55">
        <v>0</v>
      </c>
      <c r="L9" s="55">
        <v>0</v>
      </c>
      <c r="M9" s="57">
        <v>0</v>
      </c>
      <c r="N9" s="46"/>
    </row>
    <row r="10" spans="1:14" x14ac:dyDescent="0.2">
      <c r="A10" s="11" t="s">
        <v>23</v>
      </c>
      <c r="B10" s="201"/>
      <c r="C10" s="55">
        <v>1</v>
      </c>
      <c r="D10" s="55" t="s">
        <v>24</v>
      </c>
      <c r="E10" s="195"/>
      <c r="F10" s="55">
        <v>4</v>
      </c>
      <c r="G10" s="55" t="s">
        <v>24</v>
      </c>
      <c r="H10" s="55" t="s">
        <v>24</v>
      </c>
      <c r="I10" s="55" t="s">
        <v>24</v>
      </c>
      <c r="J10" s="195"/>
      <c r="K10" s="55" t="s">
        <v>24</v>
      </c>
      <c r="L10" s="55" t="s">
        <v>24</v>
      </c>
      <c r="M10" s="58" t="s">
        <v>24</v>
      </c>
      <c r="N10" s="46"/>
    </row>
    <row r="11" spans="1:14" x14ac:dyDescent="0.2">
      <c r="A11" s="11" t="s">
        <v>25</v>
      </c>
      <c r="B11" s="201"/>
      <c r="C11" s="55" t="s">
        <v>24</v>
      </c>
      <c r="D11" s="55" t="s">
        <v>24</v>
      </c>
      <c r="E11" s="195"/>
      <c r="F11" s="55" t="s">
        <v>24</v>
      </c>
      <c r="G11" s="55">
        <v>3</v>
      </c>
      <c r="H11" s="55" t="s">
        <v>24</v>
      </c>
      <c r="I11" s="55" t="s">
        <v>24</v>
      </c>
      <c r="J11" s="195"/>
      <c r="K11" s="55" t="s">
        <v>24</v>
      </c>
      <c r="L11" s="55" t="s">
        <v>24</v>
      </c>
      <c r="M11" s="59" t="s">
        <v>24</v>
      </c>
      <c r="N11" s="46"/>
    </row>
    <row r="12" spans="1:14" ht="30" x14ac:dyDescent="0.2">
      <c r="A12" s="11" t="s">
        <v>26</v>
      </c>
      <c r="B12" s="201"/>
      <c r="C12" s="55">
        <v>3</v>
      </c>
      <c r="D12" s="55">
        <v>3</v>
      </c>
      <c r="E12" s="195"/>
      <c r="F12" s="55" t="s">
        <v>24</v>
      </c>
      <c r="G12" s="55"/>
      <c r="H12" s="55"/>
      <c r="I12" s="55"/>
      <c r="J12" s="195"/>
      <c r="K12" s="55"/>
      <c r="L12" s="55"/>
      <c r="M12" s="60"/>
      <c r="N12" s="46"/>
    </row>
    <row r="13" spans="1:14" x14ac:dyDescent="0.2">
      <c r="A13" s="11" t="s">
        <v>27</v>
      </c>
      <c r="B13" s="201"/>
      <c r="C13" s="55">
        <v>2</v>
      </c>
      <c r="D13" s="55">
        <v>2</v>
      </c>
      <c r="E13" s="195"/>
      <c r="F13" s="55">
        <v>0</v>
      </c>
      <c r="G13" s="55">
        <v>2</v>
      </c>
      <c r="H13" s="55">
        <v>0</v>
      </c>
      <c r="I13" s="55">
        <v>2</v>
      </c>
      <c r="J13" s="195"/>
      <c r="K13" s="55">
        <v>0</v>
      </c>
      <c r="L13" s="55">
        <v>0</v>
      </c>
      <c r="M13" s="56">
        <v>0</v>
      </c>
      <c r="N13" s="46"/>
    </row>
    <row r="14" spans="1:14" x14ac:dyDescent="0.2">
      <c r="A14" s="11" t="s">
        <v>30</v>
      </c>
      <c r="B14" s="201"/>
      <c r="C14" s="55">
        <v>1</v>
      </c>
      <c r="D14" s="55">
        <v>0</v>
      </c>
      <c r="E14" s="195"/>
      <c r="F14" s="55">
        <v>2</v>
      </c>
      <c r="G14" s="55">
        <v>2</v>
      </c>
      <c r="H14" s="55">
        <v>2</v>
      </c>
      <c r="I14" s="55">
        <v>2</v>
      </c>
      <c r="J14" s="195"/>
      <c r="K14" s="55">
        <v>2</v>
      </c>
      <c r="L14" s="55">
        <v>2</v>
      </c>
      <c r="M14" s="56">
        <v>2</v>
      </c>
      <c r="N14" s="46"/>
    </row>
    <row r="15" spans="1:14" x14ac:dyDescent="0.2">
      <c r="A15" s="11" t="s">
        <v>32</v>
      </c>
      <c r="B15" s="201"/>
      <c r="C15" s="55">
        <v>4</v>
      </c>
      <c r="D15" s="55">
        <v>4</v>
      </c>
      <c r="E15" s="195"/>
      <c r="F15" s="55">
        <v>4</v>
      </c>
      <c r="G15" s="55">
        <v>4</v>
      </c>
      <c r="H15" s="55">
        <v>3</v>
      </c>
      <c r="I15" s="55">
        <v>2</v>
      </c>
      <c r="J15" s="195"/>
      <c r="K15" s="55">
        <v>1</v>
      </c>
      <c r="L15" s="55">
        <v>1</v>
      </c>
      <c r="M15" s="56">
        <v>1</v>
      </c>
      <c r="N15" s="46"/>
    </row>
    <row r="16" spans="1:14" x14ac:dyDescent="0.2">
      <c r="A16" s="11" t="s">
        <v>36</v>
      </c>
      <c r="B16" s="201"/>
      <c r="C16" s="55">
        <v>4</v>
      </c>
      <c r="D16" s="55">
        <v>2</v>
      </c>
      <c r="E16" s="195"/>
      <c r="F16" s="55">
        <v>2</v>
      </c>
      <c r="G16" s="55">
        <v>2</v>
      </c>
      <c r="H16" s="55">
        <v>2</v>
      </c>
      <c r="I16" s="55">
        <v>2</v>
      </c>
      <c r="J16" s="195"/>
      <c r="K16" s="55">
        <v>0</v>
      </c>
      <c r="L16" s="55">
        <v>0</v>
      </c>
      <c r="M16" s="56">
        <v>0</v>
      </c>
      <c r="N16" s="46"/>
    </row>
    <row r="17" spans="1:14" x14ac:dyDescent="0.2">
      <c r="A17" s="61" t="s">
        <v>94</v>
      </c>
      <c r="B17" s="201"/>
      <c r="C17" s="89">
        <f>AVERAGE(C7:C16)</f>
        <v>1.8888888888888888</v>
      </c>
      <c r="D17" s="89">
        <f>AVERAGE(D7:D16)</f>
        <v>1.5</v>
      </c>
      <c r="E17" s="195"/>
      <c r="F17" s="89">
        <f>AVERAGE(F7:F16)</f>
        <v>2.2857142857142856</v>
      </c>
      <c r="G17" s="89">
        <f>AVERAGE(G7:G16)</f>
        <v>2.375</v>
      </c>
      <c r="H17" s="89">
        <f>AVERAGE(H7:H16)</f>
        <v>1.4</v>
      </c>
      <c r="I17" s="89">
        <f>AVERAGE(I7:I16)</f>
        <v>1.3333333333333333</v>
      </c>
      <c r="J17" s="195"/>
      <c r="K17" s="89">
        <f>AVERAGE(K7:K16)</f>
        <v>0.42857142857142855</v>
      </c>
      <c r="L17" s="89">
        <f>AVERAGE(L7:L16)</f>
        <v>0.42857142857142855</v>
      </c>
      <c r="M17" s="89">
        <f>AVERAGE(M7:M16)</f>
        <v>0.5</v>
      </c>
      <c r="N17" s="46"/>
    </row>
    <row r="18" spans="1:14" s="6" customFormat="1" ht="15.75" x14ac:dyDescent="0.2">
      <c r="A18" s="12" t="s">
        <v>37</v>
      </c>
      <c r="B18" s="201"/>
      <c r="C18" s="62"/>
      <c r="D18" s="62"/>
      <c r="E18" s="195"/>
      <c r="F18" s="62"/>
      <c r="G18" s="62"/>
      <c r="H18" s="62"/>
      <c r="I18" s="62"/>
      <c r="J18" s="195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201"/>
      <c r="C19" s="62">
        <f>AVERAGE(C20:C22)</f>
        <v>3.3333333333333335</v>
      </c>
      <c r="D19" s="62">
        <f>AVERAGE(D20:D22)</f>
        <v>2.6666666666666665</v>
      </c>
      <c r="E19" s="195"/>
      <c r="F19" s="62">
        <f t="shared" ref="F19:I19" si="0">AVERAGE(F20:F22)</f>
        <v>2.6666666666666665</v>
      </c>
      <c r="G19" s="62">
        <f t="shared" si="0"/>
        <v>3</v>
      </c>
      <c r="H19" s="62">
        <f t="shared" si="0"/>
        <v>3</v>
      </c>
      <c r="I19" s="62">
        <f t="shared" si="0"/>
        <v>1.6666666666666667</v>
      </c>
      <c r="J19" s="195"/>
      <c r="K19" s="62">
        <f t="shared" ref="K19:M19" si="1">AVERAGE(K20:K22)</f>
        <v>0.66666666666666663</v>
      </c>
      <c r="L19" s="62">
        <f t="shared" si="1"/>
        <v>0</v>
      </c>
      <c r="M19" s="62">
        <f t="shared" si="1"/>
        <v>0</v>
      </c>
      <c r="N19" s="54"/>
    </row>
    <row r="20" spans="1:14" ht="30" x14ac:dyDescent="0.2">
      <c r="A20" s="11" t="s">
        <v>39</v>
      </c>
      <c r="B20" s="201"/>
      <c r="C20" s="55">
        <v>4</v>
      </c>
      <c r="D20" s="55">
        <v>3</v>
      </c>
      <c r="E20" s="195"/>
      <c r="F20" s="55">
        <v>4</v>
      </c>
      <c r="G20" s="55">
        <v>4</v>
      </c>
      <c r="H20" s="55">
        <v>4</v>
      </c>
      <c r="I20" s="55">
        <v>3</v>
      </c>
      <c r="J20" s="195"/>
      <c r="K20" s="55">
        <v>1</v>
      </c>
      <c r="L20" s="55">
        <v>0</v>
      </c>
      <c r="M20" s="56">
        <v>0</v>
      </c>
      <c r="N20" s="46"/>
    </row>
    <row r="21" spans="1:14" x14ac:dyDescent="0.2">
      <c r="A21" s="11" t="s">
        <v>47</v>
      </c>
      <c r="B21" s="201"/>
      <c r="C21" s="55">
        <v>4</v>
      </c>
      <c r="D21" s="55">
        <v>3</v>
      </c>
      <c r="E21" s="195"/>
      <c r="F21" s="55">
        <v>2</v>
      </c>
      <c r="G21" s="55">
        <v>3</v>
      </c>
      <c r="H21" s="55">
        <v>3</v>
      </c>
      <c r="I21" s="55">
        <v>1</v>
      </c>
      <c r="J21" s="195"/>
      <c r="K21" s="55">
        <v>1</v>
      </c>
      <c r="L21" s="55">
        <v>0</v>
      </c>
      <c r="M21" s="56">
        <v>0</v>
      </c>
      <c r="N21" s="46"/>
    </row>
    <row r="22" spans="1:14" ht="30" x14ac:dyDescent="0.2">
      <c r="A22" s="11" t="s">
        <v>52</v>
      </c>
      <c r="B22" s="201"/>
      <c r="C22" s="55">
        <v>2</v>
      </c>
      <c r="D22" s="55">
        <v>2</v>
      </c>
      <c r="E22" s="195"/>
      <c r="F22" s="55">
        <v>2</v>
      </c>
      <c r="G22" s="55">
        <v>2</v>
      </c>
      <c r="H22" s="55">
        <v>2</v>
      </c>
      <c r="I22" s="55">
        <v>1</v>
      </c>
      <c r="J22" s="195"/>
      <c r="K22" s="55">
        <v>0</v>
      </c>
      <c r="L22" s="55">
        <v>0</v>
      </c>
      <c r="M22" s="56">
        <v>0</v>
      </c>
      <c r="N22" s="46"/>
    </row>
    <row r="23" spans="1:14" s="6" customFormat="1" ht="15.75" x14ac:dyDescent="0.2">
      <c r="A23" s="12" t="s">
        <v>53</v>
      </c>
      <c r="B23" s="201"/>
      <c r="C23" s="62">
        <f t="shared" ref="C23:D23" si="2">AVERAGE(C24:C26)</f>
        <v>3</v>
      </c>
      <c r="D23" s="62">
        <f t="shared" si="2"/>
        <v>2.3333333333333335</v>
      </c>
      <c r="E23" s="195"/>
      <c r="F23" s="62">
        <f t="shared" ref="F23:I23" si="3">AVERAGE(F24:F26)</f>
        <v>2</v>
      </c>
      <c r="G23" s="62">
        <f t="shared" si="3"/>
        <v>2.3333333333333335</v>
      </c>
      <c r="H23" s="62">
        <f t="shared" si="3"/>
        <v>2.6666666666666665</v>
      </c>
      <c r="I23" s="62">
        <f t="shared" si="3"/>
        <v>2.6666666666666665</v>
      </c>
      <c r="J23" s="195"/>
      <c r="K23" s="62">
        <f t="shared" ref="K23:M23" si="4">AVERAGE(K24:K26)</f>
        <v>1.5</v>
      </c>
      <c r="L23" s="62">
        <f t="shared" si="4"/>
        <v>1</v>
      </c>
      <c r="M23" s="62">
        <f t="shared" si="4"/>
        <v>1.5</v>
      </c>
      <c r="N23" s="54"/>
    </row>
    <row r="24" spans="1:14" x14ac:dyDescent="0.2">
      <c r="A24" s="11" t="s">
        <v>54</v>
      </c>
      <c r="B24" s="201"/>
      <c r="C24" s="55">
        <v>2</v>
      </c>
      <c r="D24" s="55">
        <v>2</v>
      </c>
      <c r="E24" s="195"/>
      <c r="F24" s="55">
        <v>2</v>
      </c>
      <c r="G24" s="55">
        <v>2</v>
      </c>
      <c r="H24" s="55">
        <v>2</v>
      </c>
      <c r="I24" s="55">
        <v>2</v>
      </c>
      <c r="J24" s="195"/>
      <c r="K24" s="55">
        <v>2</v>
      </c>
      <c r="L24" s="55">
        <v>2</v>
      </c>
      <c r="M24" s="56">
        <v>2</v>
      </c>
      <c r="N24" s="46"/>
    </row>
    <row r="25" spans="1:14" x14ac:dyDescent="0.2">
      <c r="A25" s="11" t="s">
        <v>55</v>
      </c>
      <c r="B25" s="201"/>
      <c r="C25" s="55">
        <v>3</v>
      </c>
      <c r="D25" s="55">
        <v>3</v>
      </c>
      <c r="E25" s="195"/>
      <c r="F25" s="55">
        <v>2</v>
      </c>
      <c r="G25" s="55">
        <v>2</v>
      </c>
      <c r="H25" s="55">
        <v>3</v>
      </c>
      <c r="I25" s="55">
        <v>3</v>
      </c>
      <c r="J25" s="195"/>
      <c r="K25" s="55">
        <v>1</v>
      </c>
      <c r="L25" s="55">
        <v>0</v>
      </c>
      <c r="M25" s="56">
        <v>1</v>
      </c>
      <c r="N25" s="46"/>
    </row>
    <row r="26" spans="1:14" ht="60" x14ac:dyDescent="0.2">
      <c r="A26" s="11" t="s">
        <v>59</v>
      </c>
      <c r="B26" s="201"/>
      <c r="C26" s="55">
        <v>4</v>
      </c>
      <c r="D26" s="55">
        <v>2</v>
      </c>
      <c r="E26" s="195"/>
      <c r="F26" s="55">
        <v>2</v>
      </c>
      <c r="G26" s="46">
        <v>3</v>
      </c>
      <c r="H26" s="55">
        <v>3</v>
      </c>
      <c r="I26" s="55">
        <v>3</v>
      </c>
      <c r="J26" s="195"/>
      <c r="K26" s="55"/>
      <c r="L26" s="55" t="s">
        <v>24</v>
      </c>
      <c r="M26" s="56" t="s">
        <v>24</v>
      </c>
      <c r="N26" s="7" t="s">
        <v>226</v>
      </c>
    </row>
    <row r="27" spans="1:14" s="6" customFormat="1" ht="15.75" x14ac:dyDescent="0.2">
      <c r="A27" s="12" t="s">
        <v>60</v>
      </c>
      <c r="B27" s="201"/>
      <c r="C27" s="62">
        <f>AVERAGE(C28:C31)</f>
        <v>3</v>
      </c>
      <c r="D27" s="62">
        <f>AVERAGE(D28:D31)</f>
        <v>3</v>
      </c>
      <c r="E27" s="195"/>
      <c r="F27" s="62">
        <f t="shared" ref="F27:I27" si="5">AVERAGE(F28:F31)</f>
        <v>2.75</v>
      </c>
      <c r="G27" s="62">
        <f t="shared" si="5"/>
        <v>2.3333333333333335</v>
      </c>
      <c r="H27" s="62">
        <f t="shared" si="5"/>
        <v>2</v>
      </c>
      <c r="I27" s="62">
        <f t="shared" si="5"/>
        <v>2</v>
      </c>
      <c r="J27" s="195"/>
      <c r="K27" s="62">
        <f t="shared" ref="K27:M27" si="6">AVERAGE(K28:K31)</f>
        <v>1</v>
      </c>
      <c r="L27" s="62">
        <f t="shared" si="6"/>
        <v>1</v>
      </c>
      <c r="M27" s="62">
        <f t="shared" si="6"/>
        <v>1</v>
      </c>
      <c r="N27" s="54"/>
    </row>
    <row r="28" spans="1:14" x14ac:dyDescent="0.2">
      <c r="A28" s="11" t="s">
        <v>61</v>
      </c>
      <c r="B28" s="201"/>
      <c r="C28" s="55">
        <v>4</v>
      </c>
      <c r="D28" s="55">
        <v>4</v>
      </c>
      <c r="E28" s="195"/>
      <c r="F28" s="55">
        <v>3</v>
      </c>
      <c r="G28" s="55">
        <v>3</v>
      </c>
      <c r="H28" s="55"/>
      <c r="I28" s="55">
        <v>2</v>
      </c>
      <c r="J28" s="195"/>
      <c r="K28" s="55"/>
      <c r="L28" s="55"/>
      <c r="M28" s="56"/>
      <c r="N28" s="46"/>
    </row>
    <row r="29" spans="1:14" x14ac:dyDescent="0.2">
      <c r="A29" s="11" t="s">
        <v>64</v>
      </c>
      <c r="B29" s="201"/>
      <c r="C29" s="55">
        <v>3</v>
      </c>
      <c r="D29" s="55"/>
      <c r="E29" s="195"/>
      <c r="F29" s="55">
        <v>2</v>
      </c>
      <c r="G29" s="55">
        <v>2</v>
      </c>
      <c r="H29" s="55"/>
      <c r="I29" s="55"/>
      <c r="J29" s="195"/>
      <c r="K29" s="55">
        <v>0</v>
      </c>
      <c r="L29" s="55">
        <v>0</v>
      </c>
      <c r="M29" s="56"/>
      <c r="N29" s="46"/>
    </row>
    <row r="30" spans="1:14" ht="60" x14ac:dyDescent="0.2">
      <c r="A30" s="11" t="s">
        <v>65</v>
      </c>
      <c r="B30" s="201"/>
      <c r="C30" s="55">
        <v>2</v>
      </c>
      <c r="D30" s="55">
        <v>2</v>
      </c>
      <c r="E30" s="195"/>
      <c r="F30" s="55">
        <v>2</v>
      </c>
      <c r="G30" s="55">
        <v>2</v>
      </c>
      <c r="H30" s="55">
        <v>2</v>
      </c>
      <c r="I30" s="55">
        <v>2</v>
      </c>
      <c r="J30" s="195"/>
      <c r="K30" s="55">
        <v>2</v>
      </c>
      <c r="L30" s="55">
        <v>2</v>
      </c>
      <c r="M30" s="55">
        <v>1</v>
      </c>
      <c r="N30" s="7" t="s">
        <v>226</v>
      </c>
    </row>
    <row r="31" spans="1:14" x14ac:dyDescent="0.2">
      <c r="A31" s="11" t="s">
        <v>66</v>
      </c>
      <c r="B31" s="201"/>
      <c r="C31" s="55"/>
      <c r="D31" s="55"/>
      <c r="E31" s="195"/>
      <c r="F31" s="55">
        <v>4</v>
      </c>
      <c r="G31" s="55"/>
      <c r="H31" s="55"/>
      <c r="I31" s="55"/>
      <c r="J31" s="195"/>
      <c r="K31" s="55"/>
      <c r="L31" s="55"/>
      <c r="M31" s="56"/>
      <c r="N31" s="46"/>
    </row>
    <row r="32" spans="1:14" s="6" customFormat="1" ht="15.75" x14ac:dyDescent="0.2">
      <c r="A32" s="12" t="s">
        <v>67</v>
      </c>
      <c r="B32" s="201"/>
      <c r="C32" s="62">
        <f>AVERAGE(C33)</f>
        <v>2</v>
      </c>
      <c r="D32" s="62">
        <f>AVERAGE(D33)</f>
        <v>2</v>
      </c>
      <c r="E32" s="195"/>
      <c r="F32" s="62">
        <f t="shared" ref="F32:I32" si="7">AVERAGE(F33)</f>
        <v>2</v>
      </c>
      <c r="G32" s="62" t="e">
        <f t="shared" si="7"/>
        <v>#DIV/0!</v>
      </c>
      <c r="H32" s="62">
        <f t="shared" si="7"/>
        <v>2</v>
      </c>
      <c r="I32" s="62" t="e">
        <f t="shared" si="7"/>
        <v>#DIV/0!</v>
      </c>
      <c r="J32" s="195"/>
      <c r="K32" s="62">
        <f t="shared" ref="K32:M32" si="8">AVERAGE(K33)</f>
        <v>0</v>
      </c>
      <c r="L32" s="62">
        <f t="shared" si="8"/>
        <v>0</v>
      </c>
      <c r="M32" s="62" t="e">
        <f t="shared" si="8"/>
        <v>#DIV/0!</v>
      </c>
      <c r="N32" s="54"/>
    </row>
    <row r="33" spans="1:14" x14ac:dyDescent="0.2">
      <c r="A33" s="11" t="s">
        <v>68</v>
      </c>
      <c r="B33" s="201"/>
      <c r="C33" s="55">
        <v>2</v>
      </c>
      <c r="D33" s="55">
        <v>2</v>
      </c>
      <c r="E33" s="195"/>
      <c r="F33" s="55">
        <v>2</v>
      </c>
      <c r="G33" s="55"/>
      <c r="H33" s="55">
        <v>2</v>
      </c>
      <c r="I33" s="55"/>
      <c r="J33" s="195"/>
      <c r="K33" s="55">
        <v>0</v>
      </c>
      <c r="L33" s="55">
        <v>0</v>
      </c>
      <c r="M33" s="56"/>
      <c r="N33" s="46"/>
    </row>
    <row r="34" spans="1:14" x14ac:dyDescent="0.2">
      <c r="A34" s="64"/>
      <c r="B34" s="201"/>
      <c r="C34" s="65"/>
      <c r="D34" s="65"/>
      <c r="E34" s="195"/>
      <c r="F34" s="65"/>
      <c r="G34" s="65"/>
      <c r="H34" s="65"/>
      <c r="I34" s="65"/>
      <c r="J34" s="195"/>
      <c r="K34" s="65"/>
      <c r="L34" s="65"/>
      <c r="M34" s="66"/>
      <c r="N34" s="46"/>
    </row>
    <row r="35" spans="1:14" s="6" customFormat="1" ht="31.5" x14ac:dyDescent="0.2">
      <c r="A35" s="10" t="s">
        <v>74</v>
      </c>
      <c r="B35" s="201"/>
      <c r="C35" s="52"/>
      <c r="D35" s="52"/>
      <c r="E35" s="195"/>
      <c r="F35" s="52"/>
      <c r="G35" s="52"/>
      <c r="H35" s="52"/>
      <c r="I35" s="52"/>
      <c r="J35" s="195"/>
      <c r="K35" s="52"/>
      <c r="L35" s="52"/>
      <c r="M35" s="53"/>
      <c r="N35" s="54"/>
    </row>
    <row r="36" spans="1:14" s="6" customFormat="1" ht="15.75" x14ac:dyDescent="0.2">
      <c r="A36" s="12" t="s">
        <v>75</v>
      </c>
      <c r="B36" s="201"/>
      <c r="C36" s="62"/>
      <c r="D36" s="62"/>
      <c r="E36" s="195"/>
      <c r="F36" s="62"/>
      <c r="G36" s="62"/>
      <c r="H36" s="62"/>
      <c r="I36" s="62"/>
      <c r="J36" s="195"/>
      <c r="K36" s="62"/>
      <c r="L36" s="62"/>
      <c r="M36" s="63"/>
      <c r="N36" s="54"/>
    </row>
    <row r="37" spans="1:14" x14ac:dyDescent="0.2">
      <c r="A37" s="11" t="s">
        <v>76</v>
      </c>
      <c r="B37" s="201"/>
      <c r="C37" s="55">
        <v>2</v>
      </c>
      <c r="D37" s="55">
        <v>2</v>
      </c>
      <c r="E37" s="195"/>
      <c r="F37" s="55">
        <v>2</v>
      </c>
      <c r="G37" s="55">
        <v>2</v>
      </c>
      <c r="H37" s="55">
        <v>2</v>
      </c>
      <c r="I37" s="55">
        <v>2</v>
      </c>
      <c r="J37" s="195"/>
      <c r="K37" s="55">
        <v>2</v>
      </c>
      <c r="L37" s="55">
        <v>2</v>
      </c>
      <c r="M37" s="56">
        <v>2</v>
      </c>
      <c r="N37" s="46"/>
    </row>
    <row r="38" spans="1:14" x14ac:dyDescent="0.2">
      <c r="A38" s="11" t="s">
        <v>77</v>
      </c>
      <c r="B38" s="201"/>
      <c r="C38" s="55">
        <v>2</v>
      </c>
      <c r="D38" s="55">
        <v>2</v>
      </c>
      <c r="E38" s="195"/>
      <c r="F38" s="55">
        <v>2</v>
      </c>
      <c r="G38" s="55">
        <v>2</v>
      </c>
      <c r="H38" s="55">
        <v>2</v>
      </c>
      <c r="I38" s="55">
        <v>2</v>
      </c>
      <c r="J38" s="195"/>
      <c r="K38" s="55">
        <v>2</v>
      </c>
      <c r="L38" s="55">
        <v>2</v>
      </c>
      <c r="M38" s="56">
        <v>2</v>
      </c>
      <c r="N38" s="46"/>
    </row>
    <row r="39" spans="1:14" ht="30" x14ac:dyDescent="0.2">
      <c r="A39" s="11" t="s">
        <v>78</v>
      </c>
      <c r="B39" s="201"/>
      <c r="C39" s="55">
        <v>2</v>
      </c>
      <c r="D39" s="55">
        <v>2</v>
      </c>
      <c r="E39" s="195"/>
      <c r="F39" s="55">
        <v>3</v>
      </c>
      <c r="G39" s="55">
        <v>3</v>
      </c>
      <c r="H39" s="55">
        <v>3</v>
      </c>
      <c r="I39" s="55">
        <v>2</v>
      </c>
      <c r="J39" s="195"/>
      <c r="K39" s="55">
        <v>3</v>
      </c>
      <c r="L39" s="55">
        <v>2</v>
      </c>
      <c r="M39" s="56">
        <v>2</v>
      </c>
      <c r="N39" s="46"/>
    </row>
    <row r="40" spans="1:14" s="6" customFormat="1" ht="15.75" x14ac:dyDescent="0.2">
      <c r="A40" s="12" t="s">
        <v>79</v>
      </c>
      <c r="B40" s="201"/>
      <c r="C40" s="62"/>
      <c r="D40" s="62"/>
      <c r="E40" s="195"/>
      <c r="F40" s="62"/>
      <c r="G40" s="62"/>
      <c r="H40" s="62"/>
      <c r="I40" s="62"/>
      <c r="J40" s="195"/>
      <c r="K40" s="62"/>
      <c r="L40" s="62"/>
      <c r="M40" s="63"/>
      <c r="N40" s="54"/>
    </row>
    <row r="41" spans="1:14" x14ac:dyDescent="0.2">
      <c r="A41" s="11" t="s">
        <v>80</v>
      </c>
      <c r="B41" s="201"/>
      <c r="C41" s="55">
        <v>2</v>
      </c>
      <c r="D41" s="55">
        <v>2</v>
      </c>
      <c r="E41" s="195"/>
      <c r="F41" s="55">
        <v>2</v>
      </c>
      <c r="G41" s="55">
        <v>2</v>
      </c>
      <c r="H41" s="55">
        <v>2</v>
      </c>
      <c r="I41" s="55">
        <v>2</v>
      </c>
      <c r="J41" s="195"/>
      <c r="K41" s="55">
        <v>2</v>
      </c>
      <c r="L41" s="55">
        <v>2</v>
      </c>
      <c r="M41" s="55">
        <v>2</v>
      </c>
      <c r="N41" s="46"/>
    </row>
    <row r="42" spans="1:14" x14ac:dyDescent="0.2">
      <c r="A42" s="11" t="s">
        <v>81</v>
      </c>
      <c r="B42" s="201"/>
      <c r="C42" s="55">
        <v>1</v>
      </c>
      <c r="D42" s="55">
        <v>2</v>
      </c>
      <c r="E42" s="195"/>
      <c r="F42" s="55">
        <v>2</v>
      </c>
      <c r="G42" s="55">
        <v>2</v>
      </c>
      <c r="H42" s="55">
        <v>2</v>
      </c>
      <c r="I42" s="55">
        <v>2</v>
      </c>
      <c r="J42" s="195"/>
      <c r="K42" s="55">
        <v>2</v>
      </c>
      <c r="L42" s="55">
        <v>2</v>
      </c>
      <c r="M42" s="55">
        <v>2</v>
      </c>
      <c r="N42" s="46"/>
    </row>
    <row r="43" spans="1:14" s="6" customFormat="1" ht="15.75" x14ac:dyDescent="0.2">
      <c r="A43" s="12" t="s">
        <v>82</v>
      </c>
      <c r="B43" s="201"/>
      <c r="C43" s="62"/>
      <c r="D43" s="62"/>
      <c r="E43" s="195"/>
      <c r="F43" s="62"/>
      <c r="G43" s="62"/>
      <c r="H43" s="62"/>
      <c r="I43" s="62"/>
      <c r="J43" s="195"/>
      <c r="K43" s="62"/>
      <c r="L43" s="62"/>
      <c r="M43" s="63"/>
      <c r="N43" s="54"/>
    </row>
    <row r="44" spans="1:14" x14ac:dyDescent="0.2">
      <c r="A44" s="11" t="s">
        <v>83</v>
      </c>
      <c r="B44" s="201"/>
      <c r="C44" s="55">
        <v>2</v>
      </c>
      <c r="D44" s="55">
        <v>3</v>
      </c>
      <c r="E44" s="195"/>
      <c r="F44" s="55">
        <v>2</v>
      </c>
      <c r="G44" s="55">
        <v>3</v>
      </c>
      <c r="H44" s="55">
        <v>3</v>
      </c>
      <c r="I44" s="55">
        <v>3</v>
      </c>
      <c r="J44" s="195"/>
      <c r="K44" s="55">
        <v>3</v>
      </c>
      <c r="L44" s="55">
        <v>2</v>
      </c>
      <c r="M44" s="56">
        <v>2</v>
      </c>
      <c r="N44" s="46"/>
    </row>
    <row r="45" spans="1:14" ht="30" x14ac:dyDescent="0.2">
      <c r="A45" s="11" t="s">
        <v>84</v>
      </c>
      <c r="B45" s="201"/>
      <c r="C45" s="55">
        <v>3</v>
      </c>
      <c r="D45" s="55">
        <v>3</v>
      </c>
      <c r="E45" s="195"/>
      <c r="F45" s="55">
        <v>3</v>
      </c>
      <c r="G45" s="55">
        <v>3</v>
      </c>
      <c r="H45" s="55">
        <v>3</v>
      </c>
      <c r="I45" s="55">
        <v>3</v>
      </c>
      <c r="J45" s="195"/>
      <c r="K45" s="55">
        <v>3</v>
      </c>
      <c r="L45" s="55">
        <v>2</v>
      </c>
      <c r="M45" s="56">
        <v>2</v>
      </c>
      <c r="N45" s="46"/>
    </row>
    <row r="46" spans="1:14" ht="30" x14ac:dyDescent="0.2">
      <c r="A46" s="11" t="s">
        <v>85</v>
      </c>
      <c r="B46" s="201"/>
      <c r="C46" s="55">
        <v>1</v>
      </c>
      <c r="D46" s="55">
        <v>2</v>
      </c>
      <c r="E46" s="195"/>
      <c r="F46" s="55">
        <v>2</v>
      </c>
      <c r="G46" s="55">
        <v>2</v>
      </c>
      <c r="H46" s="55">
        <v>3</v>
      </c>
      <c r="I46" s="55">
        <v>3</v>
      </c>
      <c r="J46" s="195"/>
      <c r="K46" s="55">
        <v>3</v>
      </c>
      <c r="L46" s="55">
        <v>3</v>
      </c>
      <c r="M46" s="56">
        <v>2</v>
      </c>
      <c r="N46" s="46"/>
    </row>
    <row r="47" spans="1:14" s="6" customFormat="1" ht="15.75" x14ac:dyDescent="0.2">
      <c r="A47" s="12" t="s">
        <v>86</v>
      </c>
      <c r="B47" s="201"/>
      <c r="C47" s="62"/>
      <c r="D47" s="62"/>
      <c r="E47" s="195"/>
      <c r="F47" s="62"/>
      <c r="G47" s="62"/>
      <c r="H47" s="62"/>
      <c r="I47" s="62"/>
      <c r="J47" s="195"/>
      <c r="K47" s="62"/>
      <c r="L47" s="62"/>
      <c r="M47" s="63"/>
      <c r="N47" s="54"/>
    </row>
    <row r="48" spans="1:14" x14ac:dyDescent="0.2">
      <c r="A48" s="11" t="s">
        <v>87</v>
      </c>
      <c r="B48" s="201"/>
      <c r="C48" s="55">
        <v>2</v>
      </c>
      <c r="D48" s="55">
        <v>2</v>
      </c>
      <c r="E48" s="195"/>
      <c r="F48" s="55">
        <v>3</v>
      </c>
      <c r="G48" s="55">
        <v>3</v>
      </c>
      <c r="H48" s="55">
        <v>2</v>
      </c>
      <c r="I48" s="55">
        <v>3</v>
      </c>
      <c r="J48" s="195"/>
      <c r="K48" s="55">
        <v>2</v>
      </c>
      <c r="L48" s="55">
        <v>1</v>
      </c>
      <c r="M48" s="56">
        <v>1</v>
      </c>
      <c r="N48" s="46"/>
    </row>
    <row r="49" spans="1:14" x14ac:dyDescent="0.2">
      <c r="A49" s="11" t="s">
        <v>88</v>
      </c>
      <c r="B49" s="201"/>
      <c r="C49" s="55" t="s">
        <v>24</v>
      </c>
      <c r="D49" s="55" t="s">
        <v>24</v>
      </c>
      <c r="E49" s="195"/>
      <c r="F49" s="55">
        <v>2</v>
      </c>
      <c r="G49" s="55" t="s">
        <v>24</v>
      </c>
      <c r="H49" s="55" t="s">
        <v>24</v>
      </c>
      <c r="I49" s="55">
        <v>2</v>
      </c>
      <c r="J49" s="195"/>
      <c r="K49" s="55" t="s">
        <v>24</v>
      </c>
      <c r="L49" s="55">
        <v>0</v>
      </c>
      <c r="M49" s="56">
        <v>0</v>
      </c>
      <c r="N49" s="46"/>
    </row>
    <row r="50" spans="1:14" ht="30" x14ac:dyDescent="0.2">
      <c r="A50" s="11" t="s">
        <v>89</v>
      </c>
      <c r="B50" s="201"/>
      <c r="C50" s="55">
        <v>2</v>
      </c>
      <c r="D50" s="55">
        <v>2</v>
      </c>
      <c r="E50" s="195"/>
      <c r="F50" s="55">
        <v>2</v>
      </c>
      <c r="G50" s="55">
        <v>2</v>
      </c>
      <c r="H50" s="55">
        <v>2</v>
      </c>
      <c r="I50" s="55">
        <v>2</v>
      </c>
      <c r="J50" s="195"/>
      <c r="K50" s="55">
        <v>2</v>
      </c>
      <c r="L50" s="55">
        <v>2</v>
      </c>
      <c r="M50" s="56">
        <v>2</v>
      </c>
      <c r="N50" s="7" t="s">
        <v>243</v>
      </c>
    </row>
    <row r="51" spans="1:14" x14ac:dyDescent="0.2">
      <c r="A51" s="11" t="s">
        <v>90</v>
      </c>
      <c r="B51" s="201"/>
      <c r="C51" s="55" t="s">
        <v>24</v>
      </c>
      <c r="D51" s="55" t="s">
        <v>24</v>
      </c>
      <c r="E51" s="195"/>
      <c r="F51" s="55" t="s">
        <v>24</v>
      </c>
      <c r="G51" s="55" t="s">
        <v>24</v>
      </c>
      <c r="H51" s="55" t="s">
        <v>24</v>
      </c>
      <c r="I51" s="55" t="s">
        <v>24</v>
      </c>
      <c r="J51" s="195"/>
      <c r="K51" s="55" t="s">
        <v>24</v>
      </c>
      <c r="L51" s="55" t="s">
        <v>24</v>
      </c>
      <c r="M51" s="56" t="s">
        <v>24</v>
      </c>
      <c r="N51" s="46"/>
    </row>
    <row r="52" spans="1:14" s="6" customFormat="1" ht="15.75" x14ac:dyDescent="0.2">
      <c r="A52" s="12" t="s">
        <v>54</v>
      </c>
      <c r="B52" s="201"/>
      <c r="C52" s="62"/>
      <c r="D52" s="62"/>
      <c r="E52" s="195"/>
      <c r="F52" s="62"/>
      <c r="G52" s="62"/>
      <c r="H52" s="62"/>
      <c r="I52" s="62"/>
      <c r="J52" s="195"/>
      <c r="K52" s="62"/>
      <c r="L52" s="62"/>
      <c r="M52" s="63"/>
      <c r="N52" s="54"/>
    </row>
    <row r="53" spans="1:14" ht="30" x14ac:dyDescent="0.2">
      <c r="A53" s="11" t="s">
        <v>91</v>
      </c>
      <c r="B53" s="201"/>
      <c r="C53" s="55">
        <v>2</v>
      </c>
      <c r="D53" s="55">
        <v>2</v>
      </c>
      <c r="E53" s="195"/>
      <c r="F53" s="55">
        <v>2</v>
      </c>
      <c r="G53" s="55">
        <v>2</v>
      </c>
      <c r="H53" s="55">
        <v>2</v>
      </c>
      <c r="I53" s="55">
        <v>2</v>
      </c>
      <c r="J53" s="195"/>
      <c r="K53" s="55">
        <v>2</v>
      </c>
      <c r="L53" s="55">
        <v>2</v>
      </c>
      <c r="M53" s="56">
        <v>2</v>
      </c>
      <c r="N53" s="46"/>
    </row>
    <row r="54" spans="1:14" x14ac:dyDescent="0.2">
      <c r="A54" s="11" t="s">
        <v>92</v>
      </c>
      <c r="B54" s="201"/>
      <c r="C54" s="55" t="s">
        <v>24</v>
      </c>
      <c r="D54" s="55" t="s">
        <v>24</v>
      </c>
      <c r="E54" s="195"/>
      <c r="F54" s="55" t="s">
        <v>24</v>
      </c>
      <c r="G54" s="55" t="s">
        <v>24</v>
      </c>
      <c r="H54" s="55" t="s">
        <v>24</v>
      </c>
      <c r="I54" s="55" t="s">
        <v>24</v>
      </c>
      <c r="J54" s="195"/>
      <c r="K54" s="55" t="s">
        <v>24</v>
      </c>
      <c r="L54" s="55" t="s">
        <v>24</v>
      </c>
      <c r="M54" s="56" t="s">
        <v>24</v>
      </c>
      <c r="N54" s="46"/>
    </row>
    <row r="55" spans="1:14" ht="30" x14ac:dyDescent="0.2">
      <c r="A55" s="9" t="s">
        <v>93</v>
      </c>
      <c r="B55" s="202"/>
      <c r="C55" s="67" t="s">
        <v>24</v>
      </c>
      <c r="D55" s="67" t="s">
        <v>24</v>
      </c>
      <c r="E55" s="196"/>
      <c r="F55" s="67" t="s">
        <v>24</v>
      </c>
      <c r="G55" s="67" t="s">
        <v>24</v>
      </c>
      <c r="H55" s="67" t="s">
        <v>24</v>
      </c>
      <c r="I55" s="67" t="s">
        <v>24</v>
      </c>
      <c r="J55" s="196"/>
      <c r="K55" s="67" t="s">
        <v>24</v>
      </c>
      <c r="L55" s="67" t="s">
        <v>24</v>
      </c>
      <c r="M55" s="68" t="s">
        <v>24</v>
      </c>
      <c r="N55" s="46"/>
    </row>
    <row r="56" spans="1:14" x14ac:dyDescent="0.2">
      <c r="E56" s="3"/>
    </row>
  </sheetData>
  <mergeCells count="3">
    <mergeCell ref="B6:B55"/>
    <mergeCell ref="E6:E55"/>
    <mergeCell ref="J6:J55"/>
  </mergeCells>
  <pageMargins left="0.7" right="0.7" top="0.78740157499999996" bottom="0.78740157499999996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176E-016B-4982-9762-DCD1C5EF3B81}">
  <sheetPr>
    <tabColor rgb="FF00B050"/>
  </sheetPr>
  <dimension ref="A1:N55"/>
  <sheetViews>
    <sheetView topLeftCell="A31" zoomScale="85" zoomScaleNormal="85" workbookViewId="0">
      <selection activeCell="K52" sqref="K52:M52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244</v>
      </c>
      <c r="C1" t="s">
        <v>245</v>
      </c>
    </row>
    <row r="2" spans="1:14" x14ac:dyDescent="0.2">
      <c r="A2" s="1" t="s">
        <v>3</v>
      </c>
      <c r="B2" t="s">
        <v>168</v>
      </c>
    </row>
    <row r="3" spans="1:14" ht="15.75" thickBot="1" x14ac:dyDescent="0.25"/>
    <row r="4" spans="1:14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ht="15.75" thickBot="1" x14ac:dyDescent="0.25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75" customHeight="1" x14ac:dyDescent="0.25">
      <c r="A6" s="51" t="s">
        <v>7</v>
      </c>
      <c r="B6" s="170"/>
      <c r="C6" s="52"/>
      <c r="D6" s="52"/>
      <c r="E6" s="96" t="s">
        <v>9</v>
      </c>
      <c r="F6" s="52"/>
      <c r="G6" s="52"/>
      <c r="H6" s="52"/>
      <c r="I6" s="52"/>
      <c r="J6" s="96" t="s">
        <v>10</v>
      </c>
      <c r="K6" s="52"/>
      <c r="L6" s="52"/>
      <c r="M6" s="53"/>
      <c r="N6" s="54"/>
    </row>
    <row r="7" spans="1:14" ht="75" x14ac:dyDescent="0.2">
      <c r="A7" s="11" t="s">
        <v>12</v>
      </c>
      <c r="B7" s="171"/>
      <c r="C7" s="55" t="s">
        <v>13</v>
      </c>
      <c r="D7" s="55" t="s">
        <v>246</v>
      </c>
      <c r="E7" s="99"/>
      <c r="F7" s="55" t="s">
        <v>13</v>
      </c>
      <c r="G7" s="55" t="s">
        <v>13</v>
      </c>
      <c r="H7" s="55" t="s">
        <v>13</v>
      </c>
      <c r="I7" s="55" t="s">
        <v>13</v>
      </c>
      <c r="J7" s="99"/>
      <c r="K7" s="55" t="s">
        <v>13</v>
      </c>
      <c r="L7" s="55" t="s">
        <v>247</v>
      </c>
      <c r="M7" s="56" t="s">
        <v>248</v>
      </c>
      <c r="N7" s="46"/>
    </row>
    <row r="8" spans="1:14" ht="45" x14ac:dyDescent="0.2">
      <c r="A8" s="11" t="s">
        <v>15</v>
      </c>
      <c r="B8" s="171"/>
      <c r="C8" s="55" t="s">
        <v>249</v>
      </c>
      <c r="D8" s="55" t="s">
        <v>13</v>
      </c>
      <c r="E8" s="99"/>
      <c r="F8" s="55" t="s">
        <v>250</v>
      </c>
      <c r="G8" s="55" t="s">
        <v>13</v>
      </c>
      <c r="H8" s="55" t="s">
        <v>13</v>
      </c>
      <c r="I8" s="55" t="s">
        <v>13</v>
      </c>
      <c r="J8" s="99"/>
      <c r="K8" s="55" t="s">
        <v>13</v>
      </c>
      <c r="L8" s="55" t="s">
        <v>251</v>
      </c>
      <c r="M8" s="56" t="s">
        <v>252</v>
      </c>
      <c r="N8" s="46"/>
    </row>
    <row r="9" spans="1:14" x14ac:dyDescent="0.2">
      <c r="A9" s="11" t="s">
        <v>18</v>
      </c>
      <c r="B9" s="171"/>
      <c r="C9" s="55" t="s">
        <v>13</v>
      </c>
      <c r="D9" s="55" t="s">
        <v>13</v>
      </c>
      <c r="E9" s="99"/>
      <c r="F9" s="55" t="s">
        <v>13</v>
      </c>
      <c r="G9" s="55" t="s">
        <v>253</v>
      </c>
      <c r="H9" s="55" t="s">
        <v>13</v>
      </c>
      <c r="I9" s="55" t="s">
        <v>13</v>
      </c>
      <c r="J9" s="99"/>
      <c r="K9" s="55" t="s">
        <v>13</v>
      </c>
      <c r="L9" s="55" t="s">
        <v>254</v>
      </c>
      <c r="M9" s="56" t="s">
        <v>254</v>
      </c>
      <c r="N9" s="46"/>
    </row>
    <row r="10" spans="1:14" x14ac:dyDescent="0.2">
      <c r="A10" s="11" t="s">
        <v>23</v>
      </c>
      <c r="B10" s="171"/>
      <c r="C10" s="55" t="s">
        <v>24</v>
      </c>
      <c r="D10" s="55" t="s">
        <v>24</v>
      </c>
      <c r="E10" s="99"/>
      <c r="F10" s="55" t="s">
        <v>24</v>
      </c>
      <c r="G10" s="55" t="s">
        <v>24</v>
      </c>
      <c r="H10" s="55" t="s">
        <v>24</v>
      </c>
      <c r="I10" s="55" t="s">
        <v>24</v>
      </c>
      <c r="J10" s="99"/>
      <c r="K10" s="55" t="s">
        <v>24</v>
      </c>
      <c r="L10" s="55" t="s">
        <v>24</v>
      </c>
      <c r="M10" s="56" t="s">
        <v>24</v>
      </c>
      <c r="N10" s="46"/>
    </row>
    <row r="11" spans="1:14" x14ac:dyDescent="0.2">
      <c r="A11" s="11" t="s">
        <v>25</v>
      </c>
      <c r="B11" s="171"/>
      <c r="C11" s="55" t="s">
        <v>137</v>
      </c>
      <c r="D11" s="55" t="s">
        <v>137</v>
      </c>
      <c r="E11" s="99"/>
      <c r="F11" s="55" t="s">
        <v>13</v>
      </c>
      <c r="G11" s="55" t="s">
        <v>137</v>
      </c>
      <c r="H11" s="55" t="s">
        <v>137</v>
      </c>
      <c r="I11" s="55" t="s">
        <v>137</v>
      </c>
      <c r="J11" s="99"/>
      <c r="K11" s="55" t="s">
        <v>137</v>
      </c>
      <c r="L11" s="55" t="s">
        <v>137</v>
      </c>
      <c r="M11" s="56" t="s">
        <v>137</v>
      </c>
      <c r="N11" s="46"/>
    </row>
    <row r="12" spans="1:14" ht="60" x14ac:dyDescent="0.2">
      <c r="A12" s="11" t="s">
        <v>26</v>
      </c>
      <c r="B12" s="171"/>
      <c r="C12" s="55" t="s">
        <v>24</v>
      </c>
      <c r="D12" s="55" t="s">
        <v>255</v>
      </c>
      <c r="E12" s="99"/>
      <c r="F12" s="55" t="s">
        <v>256</v>
      </c>
      <c r="G12" s="55" t="s">
        <v>257</v>
      </c>
      <c r="H12" s="55" t="s">
        <v>258</v>
      </c>
      <c r="I12" s="55" t="s">
        <v>258</v>
      </c>
      <c r="J12" s="99"/>
      <c r="K12" s="55"/>
      <c r="L12" s="55" t="s">
        <v>259</v>
      </c>
      <c r="M12" s="56" t="s">
        <v>259</v>
      </c>
      <c r="N12" s="46"/>
    </row>
    <row r="13" spans="1:14" x14ac:dyDescent="0.2">
      <c r="A13" s="11" t="s">
        <v>27</v>
      </c>
      <c r="B13" s="171"/>
      <c r="C13" s="55" t="s">
        <v>24</v>
      </c>
      <c r="D13" s="55" t="s">
        <v>24</v>
      </c>
      <c r="E13" s="99"/>
      <c r="F13" s="55" t="s">
        <v>24</v>
      </c>
      <c r="G13" s="55" t="s">
        <v>24</v>
      </c>
      <c r="H13" s="55" t="s">
        <v>24</v>
      </c>
      <c r="I13" s="55" t="s">
        <v>24</v>
      </c>
      <c r="J13" s="99"/>
      <c r="K13" s="55" t="s">
        <v>24</v>
      </c>
      <c r="L13" s="55" t="s">
        <v>24</v>
      </c>
      <c r="M13" s="56" t="s">
        <v>24</v>
      </c>
      <c r="N13" s="46"/>
    </row>
    <row r="14" spans="1:14" ht="30" x14ac:dyDescent="0.2">
      <c r="A14" s="11" t="s">
        <v>30</v>
      </c>
      <c r="B14" s="171"/>
      <c r="C14" s="55" t="s">
        <v>260</v>
      </c>
      <c r="D14" s="55" t="s">
        <v>13</v>
      </c>
      <c r="E14" s="99"/>
      <c r="F14" s="55" t="s">
        <v>13</v>
      </c>
      <c r="G14" s="55" t="s">
        <v>13</v>
      </c>
      <c r="H14" s="55" t="s">
        <v>13</v>
      </c>
      <c r="I14" s="55" t="s">
        <v>13</v>
      </c>
      <c r="J14" s="99"/>
      <c r="K14" s="55" t="s">
        <v>13</v>
      </c>
      <c r="L14" s="55" t="s">
        <v>13</v>
      </c>
      <c r="M14" s="56" t="s">
        <v>13</v>
      </c>
      <c r="N14" s="46"/>
    </row>
    <row r="15" spans="1:14" ht="75" x14ac:dyDescent="0.2">
      <c r="A15" s="11" t="s">
        <v>32</v>
      </c>
      <c r="B15" s="171"/>
      <c r="C15" s="55" t="s">
        <v>261</v>
      </c>
      <c r="D15" s="55" t="s">
        <v>13</v>
      </c>
      <c r="E15" s="99"/>
      <c r="F15" s="55" t="s">
        <v>262</v>
      </c>
      <c r="G15" s="55" t="s">
        <v>193</v>
      </c>
      <c r="H15" s="55" t="s">
        <v>263</v>
      </c>
      <c r="I15" s="55" t="s">
        <v>263</v>
      </c>
      <c r="J15" s="99"/>
      <c r="K15" s="55" t="s">
        <v>263</v>
      </c>
      <c r="L15" s="55" t="s">
        <v>264</v>
      </c>
      <c r="M15" s="56" t="s">
        <v>265</v>
      </c>
      <c r="N15" s="46"/>
    </row>
    <row r="16" spans="1:14" ht="60" x14ac:dyDescent="0.2">
      <c r="A16" s="11" t="s">
        <v>36</v>
      </c>
      <c r="B16" s="171"/>
      <c r="C16" s="55" t="s">
        <v>266</v>
      </c>
      <c r="D16" s="55" t="s">
        <v>267</v>
      </c>
      <c r="E16" s="99"/>
      <c r="F16" s="55" t="s">
        <v>267</v>
      </c>
      <c r="G16" s="55" t="s">
        <v>268</v>
      </c>
      <c r="H16" s="55" t="s">
        <v>268</v>
      </c>
      <c r="I16" s="55" t="s">
        <v>269</v>
      </c>
      <c r="J16" s="99"/>
      <c r="K16" s="55" t="s">
        <v>269</v>
      </c>
      <c r="L16" s="55" t="s">
        <v>268</v>
      </c>
      <c r="M16" s="56" t="s">
        <v>268</v>
      </c>
      <c r="N16" s="46"/>
    </row>
    <row r="17" spans="1:14" x14ac:dyDescent="0.2">
      <c r="A17" s="61"/>
      <c r="B17" s="171"/>
      <c r="C17" s="55"/>
      <c r="D17" s="55"/>
      <c r="E17" s="99"/>
      <c r="F17" s="55"/>
      <c r="G17" s="55"/>
      <c r="H17" s="55"/>
      <c r="I17" s="55"/>
      <c r="J17" s="99"/>
      <c r="K17" s="55"/>
      <c r="L17" s="55"/>
      <c r="M17" s="56"/>
      <c r="N17" s="46"/>
    </row>
    <row r="18" spans="1:14" s="6" customFormat="1" ht="15.75" x14ac:dyDescent="0.2">
      <c r="A18" s="12" t="s">
        <v>37</v>
      </c>
      <c r="B18" s="171"/>
      <c r="C18" s="62"/>
      <c r="D18" s="62"/>
      <c r="E18" s="99"/>
      <c r="F18" s="62"/>
      <c r="G18" s="62"/>
      <c r="H18" s="62"/>
      <c r="I18" s="62"/>
      <c r="J18" s="99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71"/>
      <c r="C19" s="62"/>
      <c r="D19" s="62"/>
      <c r="E19" s="99"/>
      <c r="F19" s="62"/>
      <c r="G19" s="62"/>
      <c r="H19" s="62"/>
      <c r="I19" s="62"/>
      <c r="J19" s="99"/>
      <c r="K19" s="62"/>
      <c r="L19" s="62"/>
      <c r="M19" s="63"/>
      <c r="N19" s="54"/>
    </row>
    <row r="20" spans="1:14" ht="45" x14ac:dyDescent="0.2">
      <c r="A20" s="11" t="s">
        <v>39</v>
      </c>
      <c r="B20" s="171"/>
      <c r="C20" s="55" t="s">
        <v>270</v>
      </c>
      <c r="D20" s="55" t="s">
        <v>271</v>
      </c>
      <c r="E20" s="99"/>
      <c r="F20" s="55" t="s">
        <v>272</v>
      </c>
      <c r="G20" s="55" t="s">
        <v>270</v>
      </c>
      <c r="H20" s="55" t="s">
        <v>273</v>
      </c>
      <c r="I20" s="55" t="s">
        <v>274</v>
      </c>
      <c r="J20" s="99"/>
      <c r="K20" s="55" t="s">
        <v>270</v>
      </c>
      <c r="L20" s="55" t="s">
        <v>137</v>
      </c>
      <c r="M20" s="56" t="s">
        <v>137</v>
      </c>
      <c r="N20" s="7" t="s">
        <v>275</v>
      </c>
    </row>
    <row r="21" spans="1:14" ht="45" x14ac:dyDescent="0.2">
      <c r="A21" s="11" t="s">
        <v>47</v>
      </c>
      <c r="B21" s="171"/>
      <c r="C21" s="55" t="s">
        <v>276</v>
      </c>
      <c r="D21" s="55" t="s">
        <v>13</v>
      </c>
      <c r="E21" s="99"/>
      <c r="F21" s="55" t="s">
        <v>277</v>
      </c>
      <c r="G21" s="55" t="s">
        <v>278</v>
      </c>
      <c r="H21" s="55" t="s">
        <v>279</v>
      </c>
      <c r="I21" s="55" t="s">
        <v>280</v>
      </c>
      <c r="J21" s="99"/>
      <c r="K21" s="55" t="s">
        <v>280</v>
      </c>
      <c r="L21" s="55" t="s">
        <v>280</v>
      </c>
      <c r="M21" s="55" t="s">
        <v>280</v>
      </c>
      <c r="N21" s="7" t="s">
        <v>275</v>
      </c>
    </row>
    <row r="22" spans="1:14" ht="30" x14ac:dyDescent="0.2">
      <c r="A22" s="11" t="s">
        <v>52</v>
      </c>
      <c r="B22" s="171"/>
      <c r="C22" s="55" t="s">
        <v>24</v>
      </c>
      <c r="D22" s="55" t="s">
        <v>281</v>
      </c>
      <c r="E22" s="99"/>
      <c r="F22" s="55" t="s">
        <v>281</v>
      </c>
      <c r="G22" s="55" t="s">
        <v>281</v>
      </c>
      <c r="H22" s="55" t="s">
        <v>24</v>
      </c>
      <c r="I22" s="55" t="s">
        <v>281</v>
      </c>
      <c r="J22" s="99"/>
      <c r="K22" s="55" t="s">
        <v>281</v>
      </c>
      <c r="L22" s="55" t="s">
        <v>281</v>
      </c>
      <c r="M22" s="55" t="s">
        <v>24</v>
      </c>
      <c r="N22" s="46"/>
    </row>
    <row r="23" spans="1:14" s="6" customFormat="1" ht="15.75" x14ac:dyDescent="0.2">
      <c r="A23" s="12" t="s">
        <v>53</v>
      </c>
      <c r="B23" s="171"/>
      <c r="C23" s="62"/>
      <c r="D23" s="62"/>
      <c r="E23" s="99"/>
      <c r="F23" s="62"/>
      <c r="G23" s="62"/>
      <c r="H23" s="62"/>
      <c r="I23" s="62"/>
      <c r="J23" s="99"/>
      <c r="K23" s="62"/>
      <c r="L23" s="62"/>
      <c r="M23" s="63"/>
      <c r="N23" s="54"/>
    </row>
    <row r="24" spans="1:14" x14ac:dyDescent="0.2">
      <c r="A24" s="11" t="s">
        <v>54</v>
      </c>
      <c r="B24" s="171"/>
      <c r="C24" s="55" t="s">
        <v>137</v>
      </c>
      <c r="D24" s="55" t="s">
        <v>137</v>
      </c>
      <c r="E24" s="99"/>
      <c r="F24" s="55" t="s">
        <v>137</v>
      </c>
      <c r="G24" s="55" t="s">
        <v>137</v>
      </c>
      <c r="H24" s="55" t="s">
        <v>137</v>
      </c>
      <c r="I24" s="55" t="s">
        <v>137</v>
      </c>
      <c r="J24" s="99"/>
      <c r="K24" s="55" t="s">
        <v>137</v>
      </c>
      <c r="L24" s="55" t="s">
        <v>137</v>
      </c>
      <c r="M24" s="56" t="s">
        <v>137</v>
      </c>
      <c r="N24" s="46"/>
    </row>
    <row r="25" spans="1:14" ht="45" x14ac:dyDescent="0.2">
      <c r="A25" s="11" t="s">
        <v>55</v>
      </c>
      <c r="B25" s="171"/>
      <c r="C25" s="55" t="s">
        <v>282</v>
      </c>
      <c r="D25" s="55" t="s">
        <v>283</v>
      </c>
      <c r="E25" s="99"/>
      <c r="F25" s="55" t="s">
        <v>283</v>
      </c>
      <c r="G25" s="55"/>
      <c r="H25" s="55"/>
      <c r="I25" s="55"/>
      <c r="J25" s="99"/>
      <c r="K25" s="55" t="s">
        <v>284</v>
      </c>
      <c r="L25" s="55" t="s">
        <v>285</v>
      </c>
      <c r="M25" s="56"/>
      <c r="N25" s="46"/>
    </row>
    <row r="26" spans="1:14" ht="45" x14ac:dyDescent="0.2">
      <c r="A26" s="11" t="s">
        <v>59</v>
      </c>
      <c r="B26" s="171"/>
      <c r="C26" s="55" t="s">
        <v>286</v>
      </c>
      <c r="D26" s="55" t="s">
        <v>286</v>
      </c>
      <c r="E26" s="99"/>
      <c r="F26" s="55" t="s">
        <v>287</v>
      </c>
      <c r="G26" s="55" t="s">
        <v>287</v>
      </c>
      <c r="H26" s="55" t="s">
        <v>286</v>
      </c>
      <c r="I26" s="55" t="s">
        <v>286</v>
      </c>
      <c r="J26" s="99"/>
      <c r="K26" s="55" t="s">
        <v>286</v>
      </c>
      <c r="L26" s="55" t="s">
        <v>286</v>
      </c>
      <c r="M26" s="55" t="s">
        <v>286</v>
      </c>
      <c r="N26" s="7" t="s">
        <v>275</v>
      </c>
    </row>
    <row r="27" spans="1:14" s="6" customFormat="1" ht="15.75" x14ac:dyDescent="0.2">
      <c r="A27" s="12" t="s">
        <v>60</v>
      </c>
      <c r="B27" s="171"/>
      <c r="C27" s="62"/>
      <c r="D27" s="62"/>
      <c r="E27" s="99"/>
      <c r="F27" s="62"/>
      <c r="G27" s="62"/>
      <c r="H27" s="62"/>
      <c r="I27" s="62"/>
      <c r="J27" s="99"/>
      <c r="K27" s="62"/>
      <c r="L27" s="62"/>
      <c r="M27" s="63"/>
      <c r="N27" s="54"/>
    </row>
    <row r="28" spans="1:14" x14ac:dyDescent="0.2">
      <c r="A28" s="11" t="s">
        <v>61</v>
      </c>
      <c r="B28" s="171"/>
      <c r="C28" s="46" t="s">
        <v>13</v>
      </c>
      <c r="D28" s="46" t="s">
        <v>13</v>
      </c>
      <c r="E28" s="99"/>
      <c r="F28" s="55" t="s">
        <v>13</v>
      </c>
      <c r="G28" s="55" t="s">
        <v>13</v>
      </c>
      <c r="H28" s="55" t="s">
        <v>13</v>
      </c>
      <c r="I28" s="55" t="s">
        <v>13</v>
      </c>
      <c r="J28" s="99"/>
      <c r="K28" s="55" t="s">
        <v>13</v>
      </c>
      <c r="L28" s="55" t="s">
        <v>13</v>
      </c>
      <c r="M28" s="56" t="s">
        <v>13</v>
      </c>
      <c r="N28" s="46"/>
    </row>
    <row r="29" spans="1:14" ht="30" x14ac:dyDescent="0.2">
      <c r="A29" s="11" t="s">
        <v>64</v>
      </c>
      <c r="B29" s="171"/>
      <c r="C29" s="55" t="s">
        <v>288</v>
      </c>
      <c r="D29" s="55" t="s">
        <v>288</v>
      </c>
      <c r="E29" s="99"/>
      <c r="F29" s="55" t="s">
        <v>289</v>
      </c>
      <c r="G29" s="55" t="s">
        <v>290</v>
      </c>
      <c r="H29" s="55" t="s">
        <v>291</v>
      </c>
      <c r="I29" s="55" t="s">
        <v>292</v>
      </c>
      <c r="J29" s="99"/>
      <c r="K29" s="55" t="s">
        <v>293</v>
      </c>
      <c r="L29" s="55" t="s">
        <v>294</v>
      </c>
      <c r="M29" s="56" t="s">
        <v>295</v>
      </c>
      <c r="N29" s="46"/>
    </row>
    <row r="30" spans="1:14" ht="30" x14ac:dyDescent="0.2">
      <c r="A30" s="11" t="s">
        <v>65</v>
      </c>
      <c r="B30" s="171"/>
      <c r="C30" s="55" t="s">
        <v>296</v>
      </c>
      <c r="D30" s="55" t="s">
        <v>296</v>
      </c>
      <c r="E30" s="99"/>
      <c r="F30" s="55" t="s">
        <v>296</v>
      </c>
      <c r="G30" s="55" t="s">
        <v>296</v>
      </c>
      <c r="H30" s="55" t="s">
        <v>296</v>
      </c>
      <c r="I30" s="55" t="s">
        <v>296</v>
      </c>
      <c r="J30" s="99"/>
      <c r="K30" s="55" t="s">
        <v>297</v>
      </c>
      <c r="L30" s="55" t="s">
        <v>298</v>
      </c>
      <c r="M30" s="56" t="s">
        <v>298</v>
      </c>
      <c r="N30" s="46"/>
    </row>
    <row r="31" spans="1:14" ht="45" x14ac:dyDescent="0.2">
      <c r="A31" s="11" t="s">
        <v>66</v>
      </c>
      <c r="B31" s="171"/>
      <c r="C31" s="55" t="s">
        <v>13</v>
      </c>
      <c r="D31" s="55" t="s">
        <v>299</v>
      </c>
      <c r="E31" s="99"/>
      <c r="F31" s="55" t="s">
        <v>299</v>
      </c>
      <c r="G31" s="55" t="s">
        <v>299</v>
      </c>
      <c r="H31" s="55" t="s">
        <v>299</v>
      </c>
      <c r="I31" s="55" t="s">
        <v>299</v>
      </c>
      <c r="J31" s="99"/>
      <c r="K31" s="55" t="s">
        <v>300</v>
      </c>
      <c r="L31" s="55" t="s">
        <v>301</v>
      </c>
      <c r="M31" s="56"/>
      <c r="N31" s="46"/>
    </row>
    <row r="32" spans="1:14" s="6" customFormat="1" ht="15.75" x14ac:dyDescent="0.2">
      <c r="A32" s="12" t="s">
        <v>67</v>
      </c>
      <c r="B32" s="171"/>
      <c r="C32" s="62"/>
      <c r="D32" s="62"/>
      <c r="E32" s="99"/>
      <c r="F32" s="62"/>
      <c r="G32" s="62"/>
      <c r="H32" s="62"/>
      <c r="I32" s="62"/>
      <c r="J32" s="99"/>
      <c r="K32" s="62"/>
      <c r="L32" s="62"/>
      <c r="M32" s="63"/>
      <c r="N32" s="54"/>
    </row>
    <row r="33" spans="1:14" x14ac:dyDescent="0.2">
      <c r="A33" s="11" t="s">
        <v>68</v>
      </c>
      <c r="B33" s="171"/>
      <c r="C33" s="55" t="s">
        <v>137</v>
      </c>
      <c r="D33" s="55" t="s">
        <v>51</v>
      </c>
      <c r="E33" s="99"/>
      <c r="F33" s="55" t="s">
        <v>137</v>
      </c>
      <c r="G33" s="55" t="s">
        <v>137</v>
      </c>
      <c r="H33" s="55" t="s">
        <v>137</v>
      </c>
      <c r="I33" s="55" t="s">
        <v>137</v>
      </c>
      <c r="J33" s="99"/>
      <c r="K33" s="55" t="s">
        <v>137</v>
      </c>
      <c r="L33" s="55" t="s">
        <v>137</v>
      </c>
      <c r="M33" s="56" t="s">
        <v>137</v>
      </c>
      <c r="N33" s="46"/>
    </row>
    <row r="34" spans="1:14" ht="15.75" thickBot="1" x14ac:dyDescent="0.25">
      <c r="A34" s="64"/>
      <c r="B34" s="171"/>
      <c r="C34" s="65"/>
      <c r="D34" s="65"/>
      <c r="E34" s="99"/>
      <c r="F34" s="65"/>
      <c r="G34" s="65"/>
      <c r="H34" s="65"/>
      <c r="I34" s="65"/>
      <c r="J34" s="99"/>
      <c r="K34" s="65"/>
      <c r="L34" s="65"/>
      <c r="M34" s="66"/>
      <c r="N34" s="46"/>
    </row>
    <row r="35" spans="1:14" s="6" customFormat="1" ht="31.5" x14ac:dyDescent="0.2">
      <c r="A35" s="10" t="s">
        <v>74</v>
      </c>
      <c r="B35" s="171"/>
      <c r="C35" s="52"/>
      <c r="D35" s="52"/>
      <c r="E35" s="99"/>
      <c r="F35" s="52"/>
      <c r="G35" s="52"/>
      <c r="H35" s="52"/>
      <c r="I35" s="52"/>
      <c r="J35" s="99"/>
      <c r="K35" s="52"/>
      <c r="L35" s="52"/>
      <c r="M35" s="53"/>
      <c r="N35" s="54"/>
    </row>
    <row r="36" spans="1:14" s="6" customFormat="1" ht="15.75" x14ac:dyDescent="0.2">
      <c r="A36" s="12" t="s">
        <v>75</v>
      </c>
      <c r="B36" s="171"/>
      <c r="C36" s="62">
        <f>AVERAGE(C37:C39)</f>
        <v>1.3333333333333333</v>
      </c>
      <c r="D36" s="62">
        <f>AVERAGE(D37:D39)</f>
        <v>1.6666666666666667</v>
      </c>
      <c r="E36" s="99"/>
      <c r="F36" s="62">
        <f t="shared" ref="F36:I36" si="0">AVERAGE(F37:F39)</f>
        <v>1</v>
      </c>
      <c r="G36" s="62">
        <f t="shared" si="0"/>
        <v>1.3333333333333333</v>
      </c>
      <c r="H36" s="62">
        <f t="shared" si="0"/>
        <v>1.3333333333333333</v>
      </c>
      <c r="I36" s="62">
        <f t="shared" si="0"/>
        <v>1</v>
      </c>
      <c r="J36" s="99"/>
      <c r="K36" s="62">
        <f t="shared" ref="K36:M36" si="1">AVERAGE(K37:K39)</f>
        <v>1.3333333333333333</v>
      </c>
      <c r="L36" s="62">
        <f t="shared" si="1"/>
        <v>1</v>
      </c>
      <c r="M36" s="62">
        <f t="shared" si="1"/>
        <v>1</v>
      </c>
      <c r="N36" s="54"/>
    </row>
    <row r="37" spans="1:14" x14ac:dyDescent="0.2">
      <c r="A37" s="11" t="s">
        <v>76</v>
      </c>
      <c r="B37" s="171"/>
      <c r="C37" s="55">
        <v>2</v>
      </c>
      <c r="D37" s="55">
        <v>2</v>
      </c>
      <c r="E37" s="99"/>
      <c r="F37" s="55">
        <v>1</v>
      </c>
      <c r="G37" s="55">
        <v>1</v>
      </c>
      <c r="H37" s="55">
        <v>1</v>
      </c>
      <c r="I37" s="55">
        <v>1</v>
      </c>
      <c r="J37" s="99"/>
      <c r="K37" s="55">
        <v>1</v>
      </c>
      <c r="L37" s="55">
        <v>1</v>
      </c>
      <c r="M37" s="55">
        <v>1</v>
      </c>
      <c r="N37" s="46"/>
    </row>
    <row r="38" spans="1:14" x14ac:dyDescent="0.2">
      <c r="A38" s="11" t="s">
        <v>77</v>
      </c>
      <c r="B38" s="171"/>
      <c r="C38" s="55">
        <v>1</v>
      </c>
      <c r="D38" s="55">
        <v>2</v>
      </c>
      <c r="E38" s="99"/>
      <c r="F38" s="55">
        <v>1</v>
      </c>
      <c r="G38" s="55">
        <v>2</v>
      </c>
      <c r="H38" s="55">
        <v>2</v>
      </c>
      <c r="I38" s="55">
        <v>1</v>
      </c>
      <c r="J38" s="99"/>
      <c r="K38" s="55">
        <v>2</v>
      </c>
      <c r="L38" s="55">
        <v>1</v>
      </c>
      <c r="M38" s="55">
        <v>1</v>
      </c>
      <c r="N38" s="46"/>
    </row>
    <row r="39" spans="1:14" ht="30" x14ac:dyDescent="0.2">
      <c r="A39" s="11" t="s">
        <v>78</v>
      </c>
      <c r="B39" s="171"/>
      <c r="C39" s="55">
        <v>1</v>
      </c>
      <c r="D39" s="55">
        <v>1</v>
      </c>
      <c r="E39" s="99"/>
      <c r="F39" s="55">
        <v>1</v>
      </c>
      <c r="G39" s="55">
        <v>1</v>
      </c>
      <c r="H39" s="55">
        <v>1</v>
      </c>
      <c r="I39" s="55">
        <v>1</v>
      </c>
      <c r="J39" s="99"/>
      <c r="K39" s="55">
        <v>1</v>
      </c>
      <c r="L39" s="55">
        <v>1</v>
      </c>
      <c r="M39" s="55">
        <v>1</v>
      </c>
      <c r="N39" s="46"/>
    </row>
    <row r="40" spans="1:14" s="6" customFormat="1" ht="15.75" x14ac:dyDescent="0.2">
      <c r="A40" s="12" t="s">
        <v>79</v>
      </c>
      <c r="B40" s="171"/>
      <c r="C40" s="62">
        <f>AVERAGE(C41:C42)</f>
        <v>1</v>
      </c>
      <c r="D40" s="62">
        <f>AVERAGE(D41:D42)</f>
        <v>1.5</v>
      </c>
      <c r="E40" s="99"/>
      <c r="F40" s="62">
        <f t="shared" ref="F40:I40" si="2">AVERAGE(F41:F42)</f>
        <v>1.5</v>
      </c>
      <c r="G40" s="62">
        <f t="shared" si="2"/>
        <v>1.5</v>
      </c>
      <c r="H40" s="62">
        <f t="shared" si="2"/>
        <v>1.5</v>
      </c>
      <c r="I40" s="62">
        <f t="shared" si="2"/>
        <v>1.5</v>
      </c>
      <c r="J40" s="99"/>
      <c r="K40" s="62">
        <f t="shared" ref="K40:M40" si="3">AVERAGE(K41:K42)</f>
        <v>1.5</v>
      </c>
      <c r="L40" s="62">
        <f t="shared" si="3"/>
        <v>1.5</v>
      </c>
      <c r="M40" s="62">
        <f t="shared" si="3"/>
        <v>1.5</v>
      </c>
      <c r="N40" s="54"/>
    </row>
    <row r="41" spans="1:14" x14ac:dyDescent="0.2">
      <c r="A41" s="11" t="s">
        <v>80</v>
      </c>
      <c r="B41" s="171"/>
      <c r="C41" s="55">
        <v>1</v>
      </c>
      <c r="D41" s="55">
        <v>1</v>
      </c>
      <c r="E41" s="99"/>
      <c r="F41" s="55">
        <v>1</v>
      </c>
      <c r="G41" s="55">
        <v>1</v>
      </c>
      <c r="H41" s="55">
        <v>1</v>
      </c>
      <c r="I41" s="55">
        <v>1</v>
      </c>
      <c r="J41" s="99"/>
      <c r="K41" s="55">
        <v>1</v>
      </c>
      <c r="L41" s="55">
        <v>1</v>
      </c>
      <c r="M41" s="55">
        <v>1</v>
      </c>
      <c r="N41" s="46"/>
    </row>
    <row r="42" spans="1:14" x14ac:dyDescent="0.2">
      <c r="A42" s="11" t="s">
        <v>81</v>
      </c>
      <c r="B42" s="171"/>
      <c r="C42" s="55">
        <v>1</v>
      </c>
      <c r="D42" s="55">
        <v>2</v>
      </c>
      <c r="E42" s="99"/>
      <c r="F42" s="55">
        <v>2</v>
      </c>
      <c r="G42" s="55">
        <v>2</v>
      </c>
      <c r="H42" s="55">
        <v>2</v>
      </c>
      <c r="I42" s="55">
        <v>2</v>
      </c>
      <c r="J42" s="99"/>
      <c r="K42" s="55">
        <v>2</v>
      </c>
      <c r="L42" s="55">
        <v>2</v>
      </c>
      <c r="M42" s="55">
        <v>2</v>
      </c>
      <c r="N42" s="46"/>
    </row>
    <row r="43" spans="1:14" s="6" customFormat="1" ht="15.75" x14ac:dyDescent="0.2">
      <c r="A43" s="12" t="s">
        <v>82</v>
      </c>
      <c r="B43" s="171"/>
      <c r="C43" s="62">
        <f t="shared" ref="C43:D43" si="4">AVERAGE(C44:C46)</f>
        <v>1</v>
      </c>
      <c r="D43" s="62">
        <f t="shared" si="4"/>
        <v>1.3333333333333333</v>
      </c>
      <c r="E43" s="99"/>
      <c r="F43" s="62">
        <f t="shared" ref="F43:I43" si="5">AVERAGE(F44:F46)</f>
        <v>1.3333333333333333</v>
      </c>
      <c r="G43" s="62">
        <f t="shared" si="5"/>
        <v>1.3333333333333333</v>
      </c>
      <c r="H43" s="62">
        <f t="shared" si="5"/>
        <v>1.3333333333333333</v>
      </c>
      <c r="I43" s="62">
        <f t="shared" si="5"/>
        <v>1.3333333333333333</v>
      </c>
      <c r="J43" s="99"/>
      <c r="K43" s="62">
        <f t="shared" ref="K43:M43" si="6">AVERAGE(K44:K46)</f>
        <v>1.3333333333333333</v>
      </c>
      <c r="L43" s="62">
        <f t="shared" si="6"/>
        <v>1.3333333333333333</v>
      </c>
      <c r="M43" s="62">
        <f t="shared" si="6"/>
        <v>1.3333333333333333</v>
      </c>
      <c r="N43" s="54"/>
    </row>
    <row r="44" spans="1:14" x14ac:dyDescent="0.2">
      <c r="A44" s="11" t="s">
        <v>83</v>
      </c>
      <c r="B44" s="171"/>
      <c r="C44" s="55">
        <v>1</v>
      </c>
      <c r="D44" s="55">
        <v>1</v>
      </c>
      <c r="E44" s="99"/>
      <c r="F44" s="55">
        <v>1</v>
      </c>
      <c r="G44" s="55">
        <v>1</v>
      </c>
      <c r="H44" s="55">
        <v>1</v>
      </c>
      <c r="I44" s="55">
        <v>1</v>
      </c>
      <c r="J44" s="99"/>
      <c r="K44" s="55">
        <v>1</v>
      </c>
      <c r="L44" s="55">
        <v>1</v>
      </c>
      <c r="M44" s="55">
        <v>1</v>
      </c>
      <c r="N44" s="46"/>
    </row>
    <row r="45" spans="1:14" ht="30" x14ac:dyDescent="0.2">
      <c r="A45" s="11" t="s">
        <v>84</v>
      </c>
      <c r="B45" s="171"/>
      <c r="C45" s="55">
        <v>1</v>
      </c>
      <c r="D45" s="55">
        <v>1</v>
      </c>
      <c r="E45" s="99"/>
      <c r="F45" s="55">
        <v>1</v>
      </c>
      <c r="G45" s="55">
        <v>1</v>
      </c>
      <c r="H45" s="55">
        <v>1</v>
      </c>
      <c r="I45" s="55">
        <v>1</v>
      </c>
      <c r="J45" s="99"/>
      <c r="K45" s="55">
        <v>1</v>
      </c>
      <c r="L45" s="55">
        <v>1</v>
      </c>
      <c r="M45" s="55">
        <v>1</v>
      </c>
      <c r="N45" s="46"/>
    </row>
    <row r="46" spans="1:14" ht="30" x14ac:dyDescent="0.2">
      <c r="A46" s="11" t="s">
        <v>85</v>
      </c>
      <c r="B46" s="171"/>
      <c r="C46" s="55">
        <v>1</v>
      </c>
      <c r="D46" s="55">
        <v>2</v>
      </c>
      <c r="E46" s="99"/>
      <c r="F46" s="55">
        <v>2</v>
      </c>
      <c r="G46" s="55">
        <v>2</v>
      </c>
      <c r="H46" s="55">
        <v>2</v>
      </c>
      <c r="I46" s="55">
        <v>2</v>
      </c>
      <c r="J46" s="99"/>
      <c r="K46" s="55">
        <v>2</v>
      </c>
      <c r="L46" s="55">
        <v>2</v>
      </c>
      <c r="M46" s="55">
        <v>2</v>
      </c>
      <c r="N46" s="46"/>
    </row>
    <row r="47" spans="1:14" s="6" customFormat="1" ht="15.75" x14ac:dyDescent="0.2">
      <c r="A47" s="12" t="s">
        <v>86</v>
      </c>
      <c r="B47" s="171"/>
      <c r="C47" s="62">
        <f>AVERAGE(C48:C51)</f>
        <v>2</v>
      </c>
      <c r="D47" s="62">
        <f>AVERAGE(D48:D51)</f>
        <v>2</v>
      </c>
      <c r="E47" s="99"/>
      <c r="F47" s="62">
        <f t="shared" ref="F47:I47" si="7">AVERAGE(F48:F51)</f>
        <v>1.5</v>
      </c>
      <c r="G47" s="62">
        <f t="shared" si="7"/>
        <v>2</v>
      </c>
      <c r="H47" s="62">
        <f t="shared" si="7"/>
        <v>2</v>
      </c>
      <c r="I47" s="62">
        <f t="shared" si="7"/>
        <v>2</v>
      </c>
      <c r="J47" s="99"/>
      <c r="K47" s="62">
        <f t="shared" ref="K47:M47" si="8">AVERAGE(K48:K51)</f>
        <v>1.6666666666666667</v>
      </c>
      <c r="L47" s="62">
        <f t="shared" si="8"/>
        <v>1.5</v>
      </c>
      <c r="M47" s="62">
        <f t="shared" si="8"/>
        <v>2</v>
      </c>
      <c r="N47" s="54"/>
    </row>
    <row r="48" spans="1:14" x14ac:dyDescent="0.2">
      <c r="A48" s="11" t="s">
        <v>87</v>
      </c>
      <c r="B48" s="171"/>
      <c r="C48" s="55">
        <v>2</v>
      </c>
      <c r="D48" s="55">
        <v>2</v>
      </c>
      <c r="E48" s="99"/>
      <c r="F48" s="55">
        <v>2</v>
      </c>
      <c r="G48" s="55">
        <v>2</v>
      </c>
      <c r="H48" s="55">
        <v>2</v>
      </c>
      <c r="I48" s="55">
        <v>2</v>
      </c>
      <c r="J48" s="99"/>
      <c r="K48" s="55">
        <v>2</v>
      </c>
      <c r="L48" s="55">
        <v>2</v>
      </c>
      <c r="M48" s="55">
        <v>2</v>
      </c>
      <c r="N48" s="46"/>
    </row>
    <row r="49" spans="1:14" x14ac:dyDescent="0.2">
      <c r="A49" s="11" t="s">
        <v>88</v>
      </c>
      <c r="B49" s="171"/>
      <c r="C49" s="55" t="s">
        <v>24</v>
      </c>
      <c r="D49" s="55" t="s">
        <v>24</v>
      </c>
      <c r="E49" s="99"/>
      <c r="F49" s="55" t="s">
        <v>24</v>
      </c>
      <c r="G49" s="55">
        <v>2</v>
      </c>
      <c r="H49" s="55" t="s">
        <v>24</v>
      </c>
      <c r="I49" s="55" t="s">
        <v>24</v>
      </c>
      <c r="J49" s="99"/>
      <c r="K49" s="55">
        <v>2</v>
      </c>
      <c r="L49" s="55" t="s">
        <v>24</v>
      </c>
      <c r="M49" s="55" t="s">
        <v>24</v>
      </c>
      <c r="N49" s="46"/>
    </row>
    <row r="50" spans="1:14" ht="30" x14ac:dyDescent="0.2">
      <c r="A50" s="11" t="s">
        <v>89</v>
      </c>
      <c r="B50" s="171"/>
      <c r="C50" s="55">
        <v>2</v>
      </c>
      <c r="D50" s="55">
        <v>2</v>
      </c>
      <c r="E50" s="99"/>
      <c r="F50" s="55">
        <v>1</v>
      </c>
      <c r="G50" s="55">
        <v>2</v>
      </c>
      <c r="H50" s="55">
        <v>2</v>
      </c>
      <c r="I50" s="55">
        <v>2</v>
      </c>
      <c r="J50" s="99"/>
      <c r="K50" s="55">
        <v>1</v>
      </c>
      <c r="L50" s="55">
        <v>1</v>
      </c>
      <c r="M50" s="55" t="s">
        <v>302</v>
      </c>
      <c r="N50" s="46"/>
    </row>
    <row r="51" spans="1:14" x14ac:dyDescent="0.2">
      <c r="A51" s="11" t="s">
        <v>90</v>
      </c>
      <c r="B51" s="171"/>
      <c r="C51" s="55" t="s">
        <v>24</v>
      </c>
      <c r="D51" s="55" t="s">
        <v>24</v>
      </c>
      <c r="E51" s="99"/>
      <c r="F51" s="55" t="s">
        <v>24</v>
      </c>
      <c r="G51" s="55" t="s">
        <v>24</v>
      </c>
      <c r="H51" s="55" t="s">
        <v>24</v>
      </c>
      <c r="I51" s="55" t="s">
        <v>24</v>
      </c>
      <c r="J51" s="99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75" x14ac:dyDescent="0.2">
      <c r="A52" s="12" t="s">
        <v>54</v>
      </c>
      <c r="B52" s="171"/>
      <c r="C52" s="62"/>
      <c r="D52" s="62"/>
      <c r="E52" s="99"/>
      <c r="F52" s="62">
        <f t="shared" ref="F52:I52" si="9">AVERAGE(F53:F55)</f>
        <v>1</v>
      </c>
      <c r="G52" s="62"/>
      <c r="H52" s="62"/>
      <c r="I52" s="62">
        <f t="shared" si="9"/>
        <v>1</v>
      </c>
      <c r="J52" s="99"/>
      <c r="K52" s="62"/>
      <c r="L52" s="62"/>
      <c r="M52" s="62"/>
      <c r="N52" s="54"/>
    </row>
    <row r="53" spans="1:14" ht="30" x14ac:dyDescent="0.2">
      <c r="A53" s="11" t="s">
        <v>91</v>
      </c>
      <c r="B53" s="171"/>
      <c r="C53" s="55" t="s">
        <v>24</v>
      </c>
      <c r="D53" s="55" t="s">
        <v>24</v>
      </c>
      <c r="E53" s="99"/>
      <c r="F53" s="55">
        <v>1</v>
      </c>
      <c r="G53" s="55" t="s">
        <v>24</v>
      </c>
      <c r="H53" s="55" t="s">
        <v>24</v>
      </c>
      <c r="I53" s="55">
        <v>1</v>
      </c>
      <c r="J53" s="99"/>
      <c r="K53" s="55" t="s">
        <v>24</v>
      </c>
      <c r="L53" s="55" t="s">
        <v>24</v>
      </c>
      <c r="M53" s="55" t="s">
        <v>24</v>
      </c>
      <c r="N53" s="46"/>
    </row>
    <row r="54" spans="1:14" ht="15.75" thickBot="1" x14ac:dyDescent="0.25">
      <c r="A54" s="9" t="s">
        <v>92</v>
      </c>
      <c r="B54" s="171"/>
      <c r="C54" s="67" t="s">
        <v>24</v>
      </c>
      <c r="D54" s="67" t="s">
        <v>24</v>
      </c>
      <c r="E54" s="99"/>
      <c r="F54" s="67">
        <v>1</v>
      </c>
      <c r="G54" s="67" t="s">
        <v>24</v>
      </c>
      <c r="H54" s="67" t="s">
        <v>24</v>
      </c>
      <c r="I54" s="67">
        <v>1</v>
      </c>
      <c r="J54" s="99"/>
      <c r="K54" s="67" t="s">
        <v>24</v>
      </c>
      <c r="L54" s="67" t="s">
        <v>24</v>
      </c>
      <c r="M54" s="67" t="s">
        <v>24</v>
      </c>
      <c r="N54" s="46"/>
    </row>
    <row r="55" spans="1:14" ht="30.75" thickBot="1" x14ac:dyDescent="0.25">
      <c r="A55" s="69" t="s">
        <v>93</v>
      </c>
      <c r="B55" s="173"/>
      <c r="C55" s="70" t="s">
        <v>24</v>
      </c>
      <c r="D55" s="70" t="s">
        <v>24</v>
      </c>
      <c r="E55" s="159"/>
      <c r="F55" s="70" t="s">
        <v>24</v>
      </c>
      <c r="G55" s="70" t="s">
        <v>24</v>
      </c>
      <c r="H55" s="70" t="s">
        <v>24</v>
      </c>
      <c r="I55" s="70" t="s">
        <v>24</v>
      </c>
      <c r="J55" s="159"/>
      <c r="K55" s="70" t="s">
        <v>24</v>
      </c>
      <c r="L55" s="70" t="s">
        <v>24</v>
      </c>
      <c r="M55" s="70" t="s">
        <v>24</v>
      </c>
      <c r="N55" s="46"/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6C61-AD1F-4200-AFEA-8B8D8370D3C6}">
  <sheetPr>
    <tabColor rgb="FF00B050"/>
  </sheetPr>
  <dimension ref="A1:N69"/>
  <sheetViews>
    <sheetView topLeftCell="A13" zoomScale="70" zoomScaleNormal="70" workbookViewId="0">
      <selection activeCell="L26" sqref="L26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244</v>
      </c>
      <c r="C1" t="s">
        <v>245</v>
      </c>
    </row>
    <row r="2" spans="1:14" x14ac:dyDescent="0.2">
      <c r="A2" s="1" t="s">
        <v>3</v>
      </c>
      <c r="B2" t="s">
        <v>168</v>
      </c>
    </row>
    <row r="4" spans="1:14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x14ac:dyDescent="0.2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6" customHeight="1" x14ac:dyDescent="0.25">
      <c r="A6" s="51" t="s">
        <v>7</v>
      </c>
      <c r="B6" s="170"/>
      <c r="C6" s="52"/>
      <c r="D6" s="52"/>
      <c r="E6" s="96">
        <v>0</v>
      </c>
      <c r="F6" s="52"/>
      <c r="G6" s="52"/>
      <c r="H6" s="52"/>
      <c r="I6" s="52"/>
      <c r="J6" s="96" t="s">
        <v>10</v>
      </c>
      <c r="K6" s="52"/>
      <c r="L6" s="52"/>
      <c r="M6" s="53"/>
      <c r="N6" s="54"/>
    </row>
    <row r="7" spans="1:14" x14ac:dyDescent="0.2">
      <c r="A7" s="11" t="s">
        <v>12</v>
      </c>
      <c r="B7" s="171"/>
      <c r="C7" s="55">
        <v>2</v>
      </c>
      <c r="D7" s="55">
        <v>2</v>
      </c>
      <c r="E7" s="99"/>
      <c r="F7" s="55">
        <v>2</v>
      </c>
      <c r="G7" s="55">
        <v>2</v>
      </c>
      <c r="H7" s="55">
        <v>2</v>
      </c>
      <c r="I7" s="55">
        <v>2</v>
      </c>
      <c r="J7" s="99"/>
      <c r="K7" s="55">
        <v>2</v>
      </c>
      <c r="L7" s="55">
        <v>0</v>
      </c>
      <c r="M7" s="56">
        <v>0</v>
      </c>
      <c r="N7" s="46"/>
    </row>
    <row r="8" spans="1:14" ht="30" x14ac:dyDescent="0.2">
      <c r="A8" s="11" t="s">
        <v>15</v>
      </c>
      <c r="B8" s="171"/>
      <c r="C8" s="55">
        <v>2</v>
      </c>
      <c r="D8" s="55">
        <v>2</v>
      </c>
      <c r="E8" s="99"/>
      <c r="F8" s="55">
        <v>2</v>
      </c>
      <c r="G8" s="55">
        <v>2</v>
      </c>
      <c r="H8" s="55">
        <v>2</v>
      </c>
      <c r="I8" s="55">
        <v>2</v>
      </c>
      <c r="J8" s="99"/>
      <c r="K8" s="55">
        <v>2</v>
      </c>
      <c r="L8" s="55">
        <v>0</v>
      </c>
      <c r="M8" s="56">
        <v>0</v>
      </c>
      <c r="N8" s="46"/>
    </row>
    <row r="9" spans="1:14" x14ac:dyDescent="0.2">
      <c r="A9" s="11" t="s">
        <v>18</v>
      </c>
      <c r="B9" s="171"/>
      <c r="C9" s="55">
        <v>2</v>
      </c>
      <c r="D9" s="55">
        <v>2</v>
      </c>
      <c r="E9" s="99"/>
      <c r="F9" s="55">
        <v>2</v>
      </c>
      <c r="G9" s="55">
        <v>1</v>
      </c>
      <c r="H9" s="55">
        <v>2</v>
      </c>
      <c r="I9" s="55">
        <v>2</v>
      </c>
      <c r="J9" s="99"/>
      <c r="K9" s="55">
        <v>2</v>
      </c>
      <c r="L9" s="55">
        <v>0</v>
      </c>
      <c r="M9" s="56">
        <v>0</v>
      </c>
      <c r="N9" s="46"/>
    </row>
    <row r="10" spans="1:14" x14ac:dyDescent="0.2">
      <c r="A10" s="11" t="s">
        <v>23</v>
      </c>
      <c r="B10" s="171"/>
      <c r="C10" s="55" t="s">
        <v>24</v>
      </c>
      <c r="D10" s="55" t="s">
        <v>24</v>
      </c>
      <c r="E10" s="99"/>
      <c r="F10" s="55" t="s">
        <v>24</v>
      </c>
      <c r="G10" s="55" t="s">
        <v>24</v>
      </c>
      <c r="H10" s="55" t="s">
        <v>24</v>
      </c>
      <c r="I10" s="55" t="s">
        <v>24</v>
      </c>
      <c r="J10" s="99"/>
      <c r="K10" s="55" t="s">
        <v>24</v>
      </c>
      <c r="L10" s="55" t="s">
        <v>24</v>
      </c>
      <c r="M10" s="56" t="s">
        <v>24</v>
      </c>
      <c r="N10" s="46"/>
    </row>
    <row r="11" spans="1:14" x14ac:dyDescent="0.2">
      <c r="A11" s="11" t="s">
        <v>25</v>
      </c>
      <c r="B11" s="171"/>
      <c r="C11" s="55">
        <v>0</v>
      </c>
      <c r="D11" s="55">
        <v>0</v>
      </c>
      <c r="E11" s="99"/>
      <c r="F11" s="55">
        <v>2</v>
      </c>
      <c r="G11" s="55">
        <v>0</v>
      </c>
      <c r="H11" s="55">
        <v>0</v>
      </c>
      <c r="I11" s="55">
        <v>0</v>
      </c>
      <c r="J11" s="99"/>
      <c r="K11" s="55">
        <v>0</v>
      </c>
      <c r="L11" s="55">
        <v>0</v>
      </c>
      <c r="M11" s="56">
        <v>0</v>
      </c>
      <c r="N11" s="46"/>
    </row>
    <row r="12" spans="1:14" ht="30" x14ac:dyDescent="0.2">
      <c r="A12" s="11" t="s">
        <v>26</v>
      </c>
      <c r="B12" s="171"/>
      <c r="C12" s="55" t="s">
        <v>24</v>
      </c>
      <c r="D12" s="55">
        <v>3</v>
      </c>
      <c r="E12" s="99"/>
      <c r="F12" s="55">
        <v>1</v>
      </c>
      <c r="G12" s="55">
        <v>1</v>
      </c>
      <c r="H12" s="55">
        <v>2</v>
      </c>
      <c r="I12" s="55">
        <v>2</v>
      </c>
      <c r="J12" s="99"/>
      <c r="K12" s="55"/>
      <c r="L12" s="55">
        <v>1</v>
      </c>
      <c r="M12" s="56">
        <v>1</v>
      </c>
      <c r="N12" s="46"/>
    </row>
    <row r="13" spans="1:14" x14ac:dyDescent="0.2">
      <c r="A13" s="11" t="s">
        <v>27</v>
      </c>
      <c r="B13" s="171"/>
      <c r="C13" s="55" t="s">
        <v>24</v>
      </c>
      <c r="D13" s="55" t="s">
        <v>24</v>
      </c>
      <c r="E13" s="99"/>
      <c r="F13" s="55" t="s">
        <v>24</v>
      </c>
      <c r="G13" s="55" t="s">
        <v>24</v>
      </c>
      <c r="H13" s="55" t="s">
        <v>24</v>
      </c>
      <c r="I13" s="55" t="s">
        <v>24</v>
      </c>
      <c r="J13" s="99"/>
      <c r="K13" s="55" t="s">
        <v>24</v>
      </c>
      <c r="L13" s="55" t="s">
        <v>24</v>
      </c>
      <c r="M13" s="56" t="s">
        <v>24</v>
      </c>
      <c r="N13" s="46"/>
    </row>
    <row r="14" spans="1:14" x14ac:dyDescent="0.2">
      <c r="A14" s="11" t="s">
        <v>30</v>
      </c>
      <c r="B14" s="171"/>
      <c r="C14" s="55">
        <v>2</v>
      </c>
      <c r="D14" s="55">
        <v>2</v>
      </c>
      <c r="E14" s="99"/>
      <c r="F14" s="55">
        <v>2</v>
      </c>
      <c r="G14" s="55">
        <v>2</v>
      </c>
      <c r="H14" s="55">
        <v>2</v>
      </c>
      <c r="I14" s="55">
        <v>2</v>
      </c>
      <c r="J14" s="99"/>
      <c r="K14" s="55">
        <v>2</v>
      </c>
      <c r="L14" s="55">
        <v>2</v>
      </c>
      <c r="M14" s="56">
        <v>2</v>
      </c>
      <c r="N14" s="46"/>
    </row>
    <row r="15" spans="1:14" x14ac:dyDescent="0.2">
      <c r="A15" s="11" t="s">
        <v>32</v>
      </c>
      <c r="B15" s="171"/>
      <c r="C15" s="55">
        <v>3</v>
      </c>
      <c r="D15" s="55">
        <v>1</v>
      </c>
      <c r="E15" s="99"/>
      <c r="F15" s="55">
        <v>2</v>
      </c>
      <c r="G15" s="55">
        <v>1</v>
      </c>
      <c r="H15" s="55">
        <v>3</v>
      </c>
      <c r="I15" s="55">
        <v>3</v>
      </c>
      <c r="J15" s="99"/>
      <c r="K15" s="55">
        <v>3</v>
      </c>
      <c r="L15" s="55">
        <v>1</v>
      </c>
      <c r="M15" s="56">
        <v>0</v>
      </c>
      <c r="N15" s="46"/>
    </row>
    <row r="16" spans="1:14" x14ac:dyDescent="0.2">
      <c r="A16" s="11" t="s">
        <v>36</v>
      </c>
      <c r="B16" s="171"/>
      <c r="C16" s="55">
        <v>3</v>
      </c>
      <c r="D16" s="55">
        <v>3</v>
      </c>
      <c r="E16" s="99"/>
      <c r="F16" s="55">
        <v>3</v>
      </c>
      <c r="G16" s="55">
        <v>1</v>
      </c>
      <c r="H16" s="55">
        <v>1</v>
      </c>
      <c r="I16" s="55">
        <v>2</v>
      </c>
      <c r="J16" s="99"/>
      <c r="K16" s="55">
        <v>2</v>
      </c>
      <c r="L16" s="55">
        <v>1</v>
      </c>
      <c r="M16" s="56">
        <v>1</v>
      </c>
      <c r="N16" s="46"/>
    </row>
    <row r="17" spans="1:14" s="136" customFormat="1" x14ac:dyDescent="0.2">
      <c r="A17" s="133" t="s">
        <v>94</v>
      </c>
      <c r="B17" s="175"/>
      <c r="C17" s="134">
        <f>AVERAGE(C7:C16)</f>
        <v>2</v>
      </c>
      <c r="D17" s="134">
        <f>AVERAGE(D7:D16)</f>
        <v>1.875</v>
      </c>
      <c r="E17" s="158"/>
      <c r="F17" s="134">
        <f>AVERAGE(F7:F16)</f>
        <v>2</v>
      </c>
      <c r="G17" s="134">
        <f>AVERAGE(G7:G16)</f>
        <v>1.25</v>
      </c>
      <c r="H17" s="134">
        <f>AVERAGE(H7:H16)</f>
        <v>1.75</v>
      </c>
      <c r="I17" s="134">
        <f>AVERAGE(I7:I16)</f>
        <v>1.875</v>
      </c>
      <c r="J17" s="158"/>
      <c r="K17" s="134">
        <f>AVERAGE(K7:K16)</f>
        <v>1.8571428571428572</v>
      </c>
      <c r="L17" s="134">
        <f>AVERAGE(L7:L16)</f>
        <v>0.625</v>
      </c>
      <c r="M17" s="134">
        <f>AVERAGE(M7:M16)</f>
        <v>0.5</v>
      </c>
      <c r="N17" s="135"/>
    </row>
    <row r="18" spans="1:14" s="6" customFormat="1" ht="15.75" x14ac:dyDescent="0.2">
      <c r="A18" s="12" t="s">
        <v>37</v>
      </c>
      <c r="B18" s="171"/>
      <c r="C18" s="62"/>
      <c r="D18" s="62"/>
      <c r="E18" s="99"/>
      <c r="F18" s="62"/>
      <c r="G18" s="62"/>
      <c r="H18" s="62"/>
      <c r="I18" s="62"/>
      <c r="J18" s="99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71"/>
      <c r="C19" s="62"/>
      <c r="D19" s="62"/>
      <c r="E19" s="99"/>
      <c r="F19" s="62"/>
      <c r="G19" s="62"/>
      <c r="H19" s="62"/>
      <c r="I19" s="62"/>
      <c r="J19" s="99"/>
      <c r="K19" s="62"/>
      <c r="L19" s="62"/>
      <c r="M19" s="63"/>
      <c r="N19" s="54"/>
    </row>
    <row r="20" spans="1:14" ht="45" x14ac:dyDescent="0.2">
      <c r="A20" s="11" t="s">
        <v>39</v>
      </c>
      <c r="B20" s="171"/>
      <c r="C20" s="55">
        <v>2</v>
      </c>
      <c r="D20" s="55">
        <v>3</v>
      </c>
      <c r="E20" s="99"/>
      <c r="F20" s="55">
        <v>2</v>
      </c>
      <c r="G20" s="55">
        <v>2</v>
      </c>
      <c r="H20" s="55">
        <v>1</v>
      </c>
      <c r="I20" s="55">
        <v>2</v>
      </c>
      <c r="J20" s="99"/>
      <c r="K20" s="55">
        <v>2</v>
      </c>
      <c r="L20" s="55">
        <v>0</v>
      </c>
      <c r="M20" s="56">
        <v>0</v>
      </c>
      <c r="N20" s="7" t="s">
        <v>275</v>
      </c>
    </row>
    <row r="21" spans="1:14" ht="45" x14ac:dyDescent="0.2">
      <c r="A21" s="11" t="s">
        <v>47</v>
      </c>
      <c r="B21" s="171"/>
      <c r="C21" s="55">
        <v>3</v>
      </c>
      <c r="D21" s="55">
        <v>2</v>
      </c>
      <c r="E21" s="99"/>
      <c r="F21" s="55">
        <v>3</v>
      </c>
      <c r="G21" s="55">
        <v>3</v>
      </c>
      <c r="H21" s="55">
        <v>2</v>
      </c>
      <c r="I21" s="55">
        <v>1</v>
      </c>
      <c r="J21" s="99"/>
      <c r="K21" s="55">
        <v>1</v>
      </c>
      <c r="L21" s="55">
        <v>1</v>
      </c>
      <c r="M21" s="55">
        <v>1</v>
      </c>
      <c r="N21" s="7" t="s">
        <v>275</v>
      </c>
    </row>
    <row r="22" spans="1:14" ht="30" x14ac:dyDescent="0.2">
      <c r="A22" s="11" t="s">
        <v>52</v>
      </c>
      <c r="B22" s="171"/>
      <c r="C22" s="55" t="s">
        <v>24</v>
      </c>
      <c r="D22" s="55">
        <v>2</v>
      </c>
      <c r="E22" s="99"/>
      <c r="F22" s="55">
        <v>3</v>
      </c>
      <c r="G22" s="55">
        <v>2</v>
      </c>
      <c r="H22" s="55" t="s">
        <v>24</v>
      </c>
      <c r="I22" s="55">
        <v>2</v>
      </c>
      <c r="J22" s="99"/>
      <c r="K22" s="55">
        <v>2</v>
      </c>
      <c r="L22" s="55">
        <v>2</v>
      </c>
      <c r="M22" s="55" t="s">
        <v>24</v>
      </c>
      <c r="N22" s="46"/>
    </row>
    <row r="23" spans="1:14" s="136" customFormat="1" x14ac:dyDescent="0.2">
      <c r="A23" s="127" t="s">
        <v>94</v>
      </c>
      <c r="B23" s="175"/>
      <c r="C23" s="134">
        <f>AVERAGE(C20:C22)</f>
        <v>2.5</v>
      </c>
      <c r="D23" s="134">
        <f>AVERAGE(D20:D22)</f>
        <v>2.3333333333333335</v>
      </c>
      <c r="E23" s="158"/>
      <c r="F23" s="134">
        <f>AVERAGE(F20:F22)</f>
        <v>2.6666666666666665</v>
      </c>
      <c r="G23" s="134">
        <f>AVERAGE(G20:G22)</f>
        <v>2.3333333333333335</v>
      </c>
      <c r="H23" s="134">
        <f>AVERAGE(H20:H22)</f>
        <v>1.5</v>
      </c>
      <c r="I23" s="134">
        <f>AVERAGE(I20:I22)</f>
        <v>1.6666666666666667</v>
      </c>
      <c r="J23" s="158"/>
      <c r="K23" s="134">
        <f>AVERAGE(K20:K22)</f>
        <v>1.6666666666666667</v>
      </c>
      <c r="L23" s="134">
        <f>AVERAGE(L20:L22)</f>
        <v>1</v>
      </c>
      <c r="M23" s="134">
        <f>AVERAGE(M20:M22)</f>
        <v>0.5</v>
      </c>
      <c r="N23" s="135"/>
    </row>
    <row r="24" spans="1:14" s="6" customFormat="1" ht="15.75" x14ac:dyDescent="0.2">
      <c r="A24" s="12" t="s">
        <v>53</v>
      </c>
      <c r="B24" s="171"/>
      <c r="C24" s="62"/>
      <c r="D24" s="62"/>
      <c r="E24" s="99"/>
      <c r="F24" s="62"/>
      <c r="G24" s="62"/>
      <c r="H24" s="62"/>
      <c r="I24" s="62"/>
      <c r="J24" s="99"/>
      <c r="K24" s="62"/>
      <c r="L24" s="62"/>
      <c r="M24" s="63"/>
      <c r="N24" s="54"/>
    </row>
    <row r="25" spans="1:14" x14ac:dyDescent="0.2">
      <c r="A25" s="11" t="s">
        <v>54</v>
      </c>
      <c r="B25" s="171"/>
      <c r="C25" s="55">
        <v>0</v>
      </c>
      <c r="D25" s="55">
        <v>0</v>
      </c>
      <c r="E25" s="99"/>
      <c r="F25" s="55">
        <v>0</v>
      </c>
      <c r="G25" s="55">
        <v>0</v>
      </c>
      <c r="H25" s="55">
        <v>0</v>
      </c>
      <c r="I25" s="55">
        <v>0</v>
      </c>
      <c r="J25" s="99"/>
      <c r="K25" s="55">
        <v>0</v>
      </c>
      <c r="L25" s="55">
        <v>0</v>
      </c>
      <c r="M25" s="56">
        <v>0</v>
      </c>
      <c r="N25" s="46"/>
    </row>
    <row r="26" spans="1:14" x14ac:dyDescent="0.2">
      <c r="A26" s="11" t="s">
        <v>55</v>
      </c>
      <c r="B26" s="171"/>
      <c r="C26" s="55">
        <v>0</v>
      </c>
      <c r="D26" s="55">
        <v>0</v>
      </c>
      <c r="E26" s="99"/>
      <c r="F26" s="55">
        <v>0</v>
      </c>
      <c r="G26" s="55"/>
      <c r="H26" s="55"/>
      <c r="I26" s="55"/>
      <c r="J26" s="99"/>
      <c r="K26" s="55">
        <v>0</v>
      </c>
      <c r="L26" s="55">
        <v>1</v>
      </c>
      <c r="M26" s="56"/>
      <c r="N26" s="46"/>
    </row>
    <row r="27" spans="1:14" ht="45" x14ac:dyDescent="0.2">
      <c r="A27" s="11" t="s">
        <v>59</v>
      </c>
      <c r="B27" s="171"/>
      <c r="C27" s="55">
        <v>0</v>
      </c>
      <c r="D27" s="55">
        <v>0</v>
      </c>
      <c r="E27" s="99"/>
      <c r="F27" s="55">
        <v>0</v>
      </c>
      <c r="G27" s="55">
        <v>0</v>
      </c>
      <c r="H27" s="55">
        <v>0</v>
      </c>
      <c r="I27" s="55">
        <v>0</v>
      </c>
      <c r="J27" s="99"/>
      <c r="K27" s="55">
        <v>0</v>
      </c>
      <c r="L27" s="55">
        <v>0</v>
      </c>
      <c r="M27" s="55">
        <v>0</v>
      </c>
      <c r="N27" s="7" t="s">
        <v>275</v>
      </c>
    </row>
    <row r="28" spans="1:14" s="136" customFormat="1" x14ac:dyDescent="0.2">
      <c r="A28" s="127" t="s">
        <v>94</v>
      </c>
      <c r="B28" s="175"/>
      <c r="C28" s="134">
        <v>0</v>
      </c>
      <c r="D28" s="134">
        <v>0</v>
      </c>
      <c r="E28" s="158"/>
      <c r="F28" s="134">
        <v>0</v>
      </c>
      <c r="G28" s="134">
        <v>0</v>
      </c>
      <c r="H28" s="134">
        <v>0</v>
      </c>
      <c r="I28" s="134">
        <v>0</v>
      </c>
      <c r="J28" s="158"/>
      <c r="K28" s="134">
        <v>0</v>
      </c>
      <c r="L28" s="134">
        <v>0.5</v>
      </c>
      <c r="M28" s="141"/>
      <c r="N28" s="137"/>
    </row>
    <row r="29" spans="1:14" s="6" customFormat="1" ht="15.75" x14ac:dyDescent="0.2">
      <c r="A29" s="12" t="s">
        <v>60</v>
      </c>
      <c r="B29" s="171"/>
      <c r="C29" s="62"/>
      <c r="D29" s="62"/>
      <c r="E29" s="99"/>
      <c r="F29" s="62"/>
      <c r="G29" s="62"/>
      <c r="H29" s="62"/>
      <c r="I29" s="62"/>
      <c r="J29" s="99"/>
      <c r="K29" s="62"/>
      <c r="L29" s="62"/>
      <c r="M29" s="63"/>
      <c r="N29" s="54"/>
    </row>
    <row r="30" spans="1:14" x14ac:dyDescent="0.2">
      <c r="A30" s="11" t="s">
        <v>61</v>
      </c>
      <c r="B30" s="171"/>
      <c r="C30" s="46">
        <v>3</v>
      </c>
      <c r="D30" s="46">
        <v>3</v>
      </c>
      <c r="E30" s="99"/>
      <c r="F30" s="55">
        <v>3</v>
      </c>
      <c r="G30" s="55">
        <v>3</v>
      </c>
      <c r="H30" s="55">
        <v>3</v>
      </c>
      <c r="I30" s="55">
        <v>3</v>
      </c>
      <c r="J30" s="99"/>
      <c r="K30" s="55">
        <v>3</v>
      </c>
      <c r="L30" s="55">
        <v>3</v>
      </c>
      <c r="M30" s="56">
        <v>3</v>
      </c>
      <c r="N30" s="46"/>
    </row>
    <row r="31" spans="1:14" x14ac:dyDescent="0.2">
      <c r="A31" s="11" t="s">
        <v>64</v>
      </c>
      <c r="B31" s="171"/>
      <c r="C31" s="55">
        <v>1</v>
      </c>
      <c r="D31" s="55">
        <v>1</v>
      </c>
      <c r="E31" s="99"/>
      <c r="F31" s="55">
        <v>2</v>
      </c>
      <c r="G31" s="55">
        <v>2</v>
      </c>
      <c r="H31" s="55">
        <v>2</v>
      </c>
      <c r="I31" s="55">
        <v>2</v>
      </c>
      <c r="J31" s="99"/>
      <c r="K31" s="55">
        <v>3</v>
      </c>
      <c r="L31" s="55">
        <v>3</v>
      </c>
      <c r="M31" s="56">
        <v>3</v>
      </c>
      <c r="N31" s="46"/>
    </row>
    <row r="32" spans="1:14" x14ac:dyDescent="0.2">
      <c r="A32" s="11" t="s">
        <v>65</v>
      </c>
      <c r="B32" s="171"/>
      <c r="C32" s="55">
        <v>2</v>
      </c>
      <c r="D32" s="55">
        <v>2</v>
      </c>
      <c r="E32" s="99"/>
      <c r="F32" s="55">
        <v>2</v>
      </c>
      <c r="G32" s="55">
        <v>2</v>
      </c>
      <c r="H32" s="55">
        <v>2</v>
      </c>
      <c r="I32" s="55">
        <v>2</v>
      </c>
      <c r="J32" s="99"/>
      <c r="K32" s="55">
        <v>1</v>
      </c>
      <c r="L32" s="55">
        <v>1</v>
      </c>
      <c r="M32" s="56">
        <v>1</v>
      </c>
      <c r="N32" s="46"/>
    </row>
    <row r="33" spans="1:14" x14ac:dyDescent="0.2">
      <c r="A33" s="11" t="s">
        <v>66</v>
      </c>
      <c r="B33" s="171"/>
      <c r="C33" s="55">
        <v>3</v>
      </c>
      <c r="D33" s="55">
        <v>3</v>
      </c>
      <c r="E33" s="99"/>
      <c r="F33" s="55">
        <v>3</v>
      </c>
      <c r="G33" s="55">
        <v>3</v>
      </c>
      <c r="H33" s="55">
        <v>3</v>
      </c>
      <c r="I33" s="55">
        <v>3</v>
      </c>
      <c r="J33" s="99"/>
      <c r="K33" s="55">
        <v>2</v>
      </c>
      <c r="L33" s="55">
        <v>2</v>
      </c>
      <c r="M33" s="56"/>
      <c r="N33" s="46"/>
    </row>
    <row r="34" spans="1:14" s="136" customFormat="1" x14ac:dyDescent="0.2">
      <c r="A34" s="127" t="s">
        <v>94</v>
      </c>
      <c r="B34" s="175"/>
      <c r="C34" s="134">
        <f>AVERAGE(C30:C33)</f>
        <v>2.25</v>
      </c>
      <c r="D34" s="134">
        <f>AVERAGE(D30:D33)</f>
        <v>2.25</v>
      </c>
      <c r="E34" s="158"/>
      <c r="F34" s="134">
        <f>AVERAGE(F30:F33)</f>
        <v>2.5</v>
      </c>
      <c r="G34" s="134">
        <f>AVERAGE(G30:G33)</f>
        <v>2.5</v>
      </c>
      <c r="H34" s="134">
        <f>AVERAGE(H30:H33)</f>
        <v>2.5</v>
      </c>
      <c r="I34" s="134">
        <f>AVERAGE(I30:I33)</f>
        <v>2.5</v>
      </c>
      <c r="J34" s="158"/>
      <c r="K34" s="134">
        <f>AVERAGE(K30:K33)</f>
        <v>2.25</v>
      </c>
      <c r="L34" s="134">
        <f>AVERAGE(L30:L33)</f>
        <v>2.25</v>
      </c>
      <c r="M34" s="134">
        <f>AVERAGE(M30:M33)</f>
        <v>2.3333333333333335</v>
      </c>
      <c r="N34" s="135"/>
    </row>
    <row r="35" spans="1:14" s="6" customFormat="1" ht="15.75" x14ac:dyDescent="0.2">
      <c r="A35" s="12" t="s">
        <v>67</v>
      </c>
      <c r="B35" s="171"/>
      <c r="C35" s="62"/>
      <c r="D35" s="62"/>
      <c r="E35" s="99"/>
      <c r="F35" s="62"/>
      <c r="G35" s="62"/>
      <c r="H35" s="62"/>
      <c r="I35" s="62"/>
      <c r="J35" s="99"/>
      <c r="K35" s="62"/>
      <c r="L35" s="62"/>
      <c r="M35" s="63"/>
      <c r="N35" s="54"/>
    </row>
    <row r="36" spans="1:14" x14ac:dyDescent="0.2">
      <c r="A36" s="11" t="s">
        <v>68</v>
      </c>
      <c r="B36" s="171"/>
      <c r="C36" s="55">
        <v>0</v>
      </c>
      <c r="D36" s="55">
        <v>0</v>
      </c>
      <c r="E36" s="99"/>
      <c r="F36" s="55">
        <v>0</v>
      </c>
      <c r="G36" s="55">
        <v>0</v>
      </c>
      <c r="H36" s="55">
        <v>0</v>
      </c>
      <c r="I36" s="55">
        <v>0</v>
      </c>
      <c r="J36" s="99"/>
      <c r="K36" s="55">
        <v>0</v>
      </c>
      <c r="L36" s="55">
        <v>0</v>
      </c>
      <c r="M36" s="56">
        <v>0</v>
      </c>
      <c r="N36" s="46"/>
    </row>
    <row r="37" spans="1:14" s="136" customFormat="1" x14ac:dyDescent="0.2">
      <c r="A37" s="138" t="s">
        <v>94</v>
      </c>
      <c r="B37" s="175"/>
      <c r="C37" s="139">
        <v>0</v>
      </c>
      <c r="D37" s="139">
        <v>0</v>
      </c>
      <c r="E37" s="158"/>
      <c r="F37" s="139">
        <v>0</v>
      </c>
      <c r="G37" s="139">
        <v>0</v>
      </c>
      <c r="H37" s="139">
        <v>0</v>
      </c>
      <c r="I37" s="139">
        <v>0</v>
      </c>
      <c r="J37" s="158"/>
      <c r="K37" s="139">
        <v>0</v>
      </c>
      <c r="L37" s="139">
        <v>0</v>
      </c>
      <c r="M37" s="140">
        <v>0</v>
      </c>
      <c r="N37" s="135"/>
    </row>
    <row r="38" spans="1:14" s="6" customFormat="1" ht="31.5" x14ac:dyDescent="0.2">
      <c r="A38" s="10" t="s">
        <v>74</v>
      </c>
      <c r="B38" s="171"/>
      <c r="C38" s="52"/>
      <c r="D38" s="52"/>
      <c r="E38" s="99"/>
      <c r="F38" s="52"/>
      <c r="G38" s="52"/>
      <c r="H38" s="52"/>
      <c r="I38" s="52"/>
      <c r="J38" s="99"/>
      <c r="K38" s="52"/>
      <c r="L38" s="52"/>
      <c r="M38" s="53"/>
      <c r="N38" s="54"/>
    </row>
    <row r="39" spans="1:14" s="6" customFormat="1" ht="15.75" x14ac:dyDescent="0.2">
      <c r="A39" s="12" t="s">
        <v>75</v>
      </c>
      <c r="B39" s="171"/>
      <c r="C39" s="62"/>
      <c r="D39" s="62"/>
      <c r="E39" s="99"/>
      <c r="F39" s="62"/>
      <c r="G39" s="62"/>
      <c r="H39" s="62"/>
      <c r="I39" s="62"/>
      <c r="J39" s="99"/>
      <c r="K39" s="62"/>
      <c r="L39" s="62"/>
      <c r="M39" s="63"/>
      <c r="N39" s="54"/>
    </row>
    <row r="40" spans="1:14" x14ac:dyDescent="0.2">
      <c r="A40" s="11" t="s">
        <v>76</v>
      </c>
      <c r="B40" s="171"/>
      <c r="C40" s="55">
        <v>2</v>
      </c>
      <c r="D40" s="55">
        <v>2</v>
      </c>
      <c r="E40" s="99"/>
      <c r="F40" s="55">
        <v>1</v>
      </c>
      <c r="G40" s="55">
        <v>1</v>
      </c>
      <c r="H40" s="55">
        <v>1</v>
      </c>
      <c r="I40" s="55">
        <v>1</v>
      </c>
      <c r="J40" s="99"/>
      <c r="K40" s="55">
        <v>1</v>
      </c>
      <c r="L40" s="55">
        <v>1</v>
      </c>
      <c r="M40" s="55">
        <v>1</v>
      </c>
      <c r="N40" s="46"/>
    </row>
    <row r="41" spans="1:14" x14ac:dyDescent="0.2">
      <c r="A41" s="11" t="s">
        <v>77</v>
      </c>
      <c r="B41" s="171"/>
      <c r="C41" s="55">
        <v>1</v>
      </c>
      <c r="D41" s="55">
        <v>2</v>
      </c>
      <c r="E41" s="99"/>
      <c r="F41" s="55">
        <v>1</v>
      </c>
      <c r="G41" s="55">
        <v>2</v>
      </c>
      <c r="H41" s="55">
        <v>2</v>
      </c>
      <c r="I41" s="55">
        <v>1</v>
      </c>
      <c r="J41" s="99"/>
      <c r="K41" s="55">
        <v>2</v>
      </c>
      <c r="L41" s="55">
        <v>1</v>
      </c>
      <c r="M41" s="55">
        <v>1</v>
      </c>
      <c r="N41" s="46"/>
    </row>
    <row r="42" spans="1:14" ht="30" x14ac:dyDescent="0.2">
      <c r="A42" s="11" t="s">
        <v>78</v>
      </c>
      <c r="B42" s="171"/>
      <c r="C42" s="55">
        <v>1</v>
      </c>
      <c r="D42" s="55">
        <v>1</v>
      </c>
      <c r="E42" s="99"/>
      <c r="F42" s="55">
        <v>1</v>
      </c>
      <c r="G42" s="55">
        <v>1</v>
      </c>
      <c r="H42" s="55">
        <v>1</v>
      </c>
      <c r="I42" s="55">
        <v>1</v>
      </c>
      <c r="J42" s="99"/>
      <c r="K42" s="55">
        <v>1</v>
      </c>
      <c r="L42" s="55">
        <v>1</v>
      </c>
      <c r="M42" s="55">
        <v>1</v>
      </c>
      <c r="N42" s="46"/>
    </row>
    <row r="43" spans="1:14" s="136" customFormat="1" x14ac:dyDescent="0.2">
      <c r="A43" s="127" t="s">
        <v>94</v>
      </c>
      <c r="B43" s="175"/>
      <c r="C43" s="134">
        <f>AVERAGE(C40:C42)</f>
        <v>1.3333333333333333</v>
      </c>
      <c r="D43" s="134">
        <f>AVERAGE(D40:D42)</f>
        <v>1.6666666666666667</v>
      </c>
      <c r="E43" s="158"/>
      <c r="F43" s="134">
        <f>AVERAGE(F40:F42)</f>
        <v>1</v>
      </c>
      <c r="G43" s="134">
        <f>AVERAGE(G40:G42)</f>
        <v>1.3333333333333333</v>
      </c>
      <c r="H43" s="134">
        <f>AVERAGE(H40:H42)</f>
        <v>1.3333333333333333</v>
      </c>
      <c r="I43" s="134">
        <f>AVERAGE(I40:I42)</f>
        <v>1</v>
      </c>
      <c r="J43" s="158"/>
      <c r="K43" s="134">
        <f>AVERAGE(K40:K42)</f>
        <v>1.3333333333333333</v>
      </c>
      <c r="L43" s="134">
        <f>AVERAGE(L40:L42)</f>
        <v>1</v>
      </c>
      <c r="M43" s="134">
        <f>AVERAGE(M40:M42)</f>
        <v>1</v>
      </c>
      <c r="N43" s="135"/>
    </row>
    <row r="44" spans="1:14" s="6" customFormat="1" ht="15.75" x14ac:dyDescent="0.2">
      <c r="A44" s="12" t="s">
        <v>79</v>
      </c>
      <c r="B44" s="171"/>
      <c r="C44" s="62"/>
      <c r="D44" s="62"/>
      <c r="E44" s="99"/>
      <c r="F44" s="62"/>
      <c r="G44" s="62"/>
      <c r="H44" s="62"/>
      <c r="I44" s="62"/>
      <c r="J44" s="99"/>
      <c r="K44" s="62"/>
      <c r="L44" s="62"/>
      <c r="M44" s="62"/>
      <c r="N44" s="54"/>
    </row>
    <row r="45" spans="1:14" x14ac:dyDescent="0.2">
      <c r="A45" s="11" t="s">
        <v>80</v>
      </c>
      <c r="B45" s="171"/>
      <c r="C45" s="55">
        <v>1</v>
      </c>
      <c r="D45" s="55">
        <v>1</v>
      </c>
      <c r="E45" s="99"/>
      <c r="F45" s="55">
        <v>1</v>
      </c>
      <c r="G45" s="55">
        <v>1</v>
      </c>
      <c r="H45" s="55">
        <v>1</v>
      </c>
      <c r="I45" s="55">
        <v>1</v>
      </c>
      <c r="J45" s="99"/>
      <c r="K45" s="55">
        <v>1</v>
      </c>
      <c r="L45" s="55">
        <v>1</v>
      </c>
      <c r="M45" s="55">
        <v>1</v>
      </c>
      <c r="N45" s="46"/>
    </row>
    <row r="46" spans="1:14" x14ac:dyDescent="0.2">
      <c r="A46" s="11" t="s">
        <v>81</v>
      </c>
      <c r="B46" s="171"/>
      <c r="C46" s="55">
        <v>1</v>
      </c>
      <c r="D46" s="55">
        <v>2</v>
      </c>
      <c r="E46" s="99"/>
      <c r="F46" s="55">
        <v>2</v>
      </c>
      <c r="G46" s="55">
        <v>2</v>
      </c>
      <c r="H46" s="55">
        <v>2</v>
      </c>
      <c r="I46" s="55">
        <v>2</v>
      </c>
      <c r="J46" s="99"/>
      <c r="K46" s="55">
        <v>2</v>
      </c>
      <c r="L46" s="55">
        <v>2</v>
      </c>
      <c r="M46" s="55">
        <v>2</v>
      </c>
      <c r="N46" s="46"/>
    </row>
    <row r="47" spans="1:14" s="136" customFormat="1" x14ac:dyDescent="0.2">
      <c r="A47" s="127" t="s">
        <v>94</v>
      </c>
      <c r="B47" s="175"/>
      <c r="C47" s="134">
        <f>AVERAGE(C45:C46)</f>
        <v>1</v>
      </c>
      <c r="D47" s="134">
        <f>AVERAGE(D45:D46)</f>
        <v>1.5</v>
      </c>
      <c r="E47" s="158"/>
      <c r="F47" s="134">
        <f>AVERAGE(F45:F46)</f>
        <v>1.5</v>
      </c>
      <c r="G47" s="134">
        <f>AVERAGE(G45:G46)</f>
        <v>1.5</v>
      </c>
      <c r="H47" s="134">
        <f>AVERAGE(H45:H46)</f>
        <v>1.5</v>
      </c>
      <c r="I47" s="134">
        <f>AVERAGE(I45:I46)</f>
        <v>1.5</v>
      </c>
      <c r="J47" s="158"/>
      <c r="K47" s="134">
        <f>AVERAGE(K45:K46)</f>
        <v>1.5</v>
      </c>
      <c r="L47" s="134">
        <f>AVERAGE(L45:L46)</f>
        <v>1.5</v>
      </c>
      <c r="M47" s="134">
        <f>AVERAGE(M45:M46)</f>
        <v>1.5</v>
      </c>
      <c r="N47" s="135"/>
    </row>
    <row r="48" spans="1:14" s="6" customFormat="1" ht="15.75" x14ac:dyDescent="0.2">
      <c r="A48" s="12" t="s">
        <v>82</v>
      </c>
      <c r="B48" s="171"/>
      <c r="C48" s="62"/>
      <c r="D48" s="62"/>
      <c r="E48" s="99"/>
      <c r="F48" s="62"/>
      <c r="G48" s="62"/>
      <c r="H48" s="62"/>
      <c r="I48" s="62"/>
      <c r="J48" s="99"/>
      <c r="K48" s="62"/>
      <c r="L48" s="62"/>
      <c r="M48" s="62"/>
      <c r="N48" s="54"/>
    </row>
    <row r="49" spans="1:14" x14ac:dyDescent="0.2">
      <c r="A49" s="11" t="s">
        <v>83</v>
      </c>
      <c r="B49" s="171"/>
      <c r="C49" s="55">
        <v>1</v>
      </c>
      <c r="D49" s="55">
        <v>1</v>
      </c>
      <c r="E49" s="99"/>
      <c r="F49" s="55">
        <v>1</v>
      </c>
      <c r="G49" s="55">
        <v>1</v>
      </c>
      <c r="H49" s="55">
        <v>1</v>
      </c>
      <c r="I49" s="55">
        <v>1</v>
      </c>
      <c r="J49" s="99"/>
      <c r="K49" s="55">
        <v>1</v>
      </c>
      <c r="L49" s="55">
        <v>1</v>
      </c>
      <c r="M49" s="55">
        <v>1</v>
      </c>
      <c r="N49" s="46"/>
    </row>
    <row r="50" spans="1:14" ht="30" x14ac:dyDescent="0.2">
      <c r="A50" s="11" t="s">
        <v>84</v>
      </c>
      <c r="B50" s="171"/>
      <c r="C50" s="55">
        <v>1</v>
      </c>
      <c r="D50" s="55">
        <v>1</v>
      </c>
      <c r="E50" s="99"/>
      <c r="F50" s="55">
        <v>1</v>
      </c>
      <c r="G50" s="55">
        <v>1</v>
      </c>
      <c r="H50" s="55">
        <v>1</v>
      </c>
      <c r="I50" s="55">
        <v>1</v>
      </c>
      <c r="J50" s="99"/>
      <c r="K50" s="55">
        <v>1</v>
      </c>
      <c r="L50" s="55">
        <v>1</v>
      </c>
      <c r="M50" s="55">
        <v>1</v>
      </c>
      <c r="N50" s="46"/>
    </row>
    <row r="51" spans="1:14" ht="30" x14ac:dyDescent="0.2">
      <c r="A51" s="11" t="s">
        <v>85</v>
      </c>
      <c r="B51" s="171"/>
      <c r="C51" s="55">
        <v>1</v>
      </c>
      <c r="D51" s="55">
        <v>2</v>
      </c>
      <c r="E51" s="99"/>
      <c r="F51" s="55">
        <v>2</v>
      </c>
      <c r="G51" s="55">
        <v>2</v>
      </c>
      <c r="H51" s="55">
        <v>2</v>
      </c>
      <c r="I51" s="55">
        <v>2</v>
      </c>
      <c r="J51" s="99"/>
      <c r="K51" s="55">
        <v>2</v>
      </c>
      <c r="L51" s="55">
        <v>2</v>
      </c>
      <c r="M51" s="55">
        <v>2</v>
      </c>
      <c r="N51" s="46"/>
    </row>
    <row r="52" spans="1:14" s="136" customFormat="1" x14ac:dyDescent="0.2">
      <c r="A52" s="127" t="s">
        <v>94</v>
      </c>
      <c r="B52" s="175"/>
      <c r="C52" s="134">
        <f>AVERAGE(C49:C51)</f>
        <v>1</v>
      </c>
      <c r="D52" s="134">
        <f>AVERAGE(D49:D51)</f>
        <v>1.3333333333333333</v>
      </c>
      <c r="E52" s="158"/>
      <c r="F52" s="134">
        <f>AVERAGE(F49:F51)</f>
        <v>1.3333333333333333</v>
      </c>
      <c r="G52" s="134">
        <f>AVERAGE(G49:G51)</f>
        <v>1.3333333333333333</v>
      </c>
      <c r="H52" s="134">
        <f>AVERAGE(H49:H51)</f>
        <v>1.3333333333333333</v>
      </c>
      <c r="I52" s="134">
        <f>AVERAGE(I49:I51)</f>
        <v>1.3333333333333333</v>
      </c>
      <c r="J52" s="158"/>
      <c r="K52" s="134">
        <f>AVERAGE(K49:K51)</f>
        <v>1.3333333333333333</v>
      </c>
      <c r="L52" s="134">
        <f>AVERAGE(L49:L51)</f>
        <v>1.3333333333333333</v>
      </c>
      <c r="M52" s="134">
        <f>AVERAGE(M49:M51)</f>
        <v>1.3333333333333333</v>
      </c>
      <c r="N52" s="135"/>
    </row>
    <row r="53" spans="1:14" s="6" customFormat="1" ht="15.75" x14ac:dyDescent="0.2">
      <c r="A53" s="12" t="s">
        <v>86</v>
      </c>
      <c r="B53" s="171"/>
      <c r="C53" s="62"/>
      <c r="D53" s="62"/>
      <c r="E53" s="99"/>
      <c r="F53" s="62"/>
      <c r="G53" s="62"/>
      <c r="H53" s="62"/>
      <c r="I53" s="62"/>
      <c r="J53" s="99"/>
      <c r="K53" s="62"/>
      <c r="L53" s="62"/>
      <c r="M53" s="62"/>
      <c r="N53" s="54"/>
    </row>
    <row r="54" spans="1:14" x14ac:dyDescent="0.2">
      <c r="A54" s="11" t="s">
        <v>87</v>
      </c>
      <c r="B54" s="171"/>
      <c r="C54" s="55">
        <v>2</v>
      </c>
      <c r="D54" s="55">
        <v>2</v>
      </c>
      <c r="E54" s="99"/>
      <c r="F54" s="55">
        <v>2</v>
      </c>
      <c r="G54" s="55">
        <v>2</v>
      </c>
      <c r="H54" s="55">
        <v>2</v>
      </c>
      <c r="I54" s="55">
        <v>2</v>
      </c>
      <c r="J54" s="99"/>
      <c r="K54" s="55">
        <v>2</v>
      </c>
      <c r="L54" s="55">
        <v>2</v>
      </c>
      <c r="M54" s="55">
        <v>2</v>
      </c>
      <c r="N54" s="46"/>
    </row>
    <row r="55" spans="1:14" x14ac:dyDescent="0.2">
      <c r="A55" s="11" t="s">
        <v>88</v>
      </c>
      <c r="B55" s="171"/>
      <c r="C55" s="55" t="s">
        <v>24</v>
      </c>
      <c r="D55" s="55" t="s">
        <v>24</v>
      </c>
      <c r="E55" s="99"/>
      <c r="F55" s="55" t="s">
        <v>24</v>
      </c>
      <c r="G55" s="55">
        <v>2</v>
      </c>
      <c r="H55" s="55" t="s">
        <v>24</v>
      </c>
      <c r="I55" s="55" t="s">
        <v>24</v>
      </c>
      <c r="J55" s="99"/>
      <c r="K55" s="55">
        <v>2</v>
      </c>
      <c r="L55" s="55" t="s">
        <v>24</v>
      </c>
      <c r="M55" s="55" t="s">
        <v>24</v>
      </c>
      <c r="N55" s="46"/>
    </row>
    <row r="56" spans="1:14" ht="30" x14ac:dyDescent="0.2">
      <c r="A56" s="11" t="s">
        <v>89</v>
      </c>
      <c r="B56" s="171"/>
      <c r="C56" s="55">
        <v>2</v>
      </c>
      <c r="D56" s="55">
        <v>2</v>
      </c>
      <c r="E56" s="99"/>
      <c r="F56" s="55">
        <v>1</v>
      </c>
      <c r="G56" s="55">
        <v>2</v>
      </c>
      <c r="H56" s="55">
        <v>2</v>
      </c>
      <c r="I56" s="55">
        <v>2</v>
      </c>
      <c r="J56" s="99"/>
      <c r="K56" s="55">
        <v>1</v>
      </c>
      <c r="L56" s="55">
        <v>1</v>
      </c>
      <c r="M56" s="55" t="s">
        <v>302</v>
      </c>
      <c r="N56" s="46"/>
    </row>
    <row r="57" spans="1:14" x14ac:dyDescent="0.2">
      <c r="A57" s="11" t="s">
        <v>90</v>
      </c>
      <c r="B57" s="171"/>
      <c r="C57" s="55" t="s">
        <v>24</v>
      </c>
      <c r="D57" s="55" t="s">
        <v>24</v>
      </c>
      <c r="E57" s="99"/>
      <c r="F57" s="55" t="s">
        <v>24</v>
      </c>
      <c r="G57" s="55" t="s">
        <v>24</v>
      </c>
      <c r="H57" s="55" t="s">
        <v>24</v>
      </c>
      <c r="I57" s="55" t="s">
        <v>24</v>
      </c>
      <c r="J57" s="99"/>
      <c r="K57" s="55" t="s">
        <v>24</v>
      </c>
      <c r="L57" s="55" t="s">
        <v>24</v>
      </c>
      <c r="M57" s="55" t="s">
        <v>24</v>
      </c>
      <c r="N57" s="46"/>
    </row>
    <row r="58" spans="1:14" s="136" customFormat="1" x14ac:dyDescent="0.2">
      <c r="A58" s="127" t="s">
        <v>94</v>
      </c>
      <c r="B58" s="175"/>
      <c r="C58" s="134">
        <f>AVERAGE(C54:C57)</f>
        <v>2</v>
      </c>
      <c r="D58" s="134">
        <f>AVERAGE(D54:D57)</f>
        <v>2</v>
      </c>
      <c r="E58" s="158"/>
      <c r="F58" s="134">
        <f>AVERAGE(F54:F57)</f>
        <v>1.5</v>
      </c>
      <c r="G58" s="134">
        <f>AVERAGE(G54:G57)</f>
        <v>2</v>
      </c>
      <c r="H58" s="134">
        <f>AVERAGE(H54:H57)</f>
        <v>2</v>
      </c>
      <c r="I58" s="134">
        <f>AVERAGE(I54:I57)</f>
        <v>2</v>
      </c>
      <c r="J58" s="158"/>
      <c r="K58" s="134">
        <f>AVERAGE(K54:K57)</f>
        <v>1.6666666666666667</v>
      </c>
      <c r="L58" s="134">
        <f>AVERAGE(L54:L57)</f>
        <v>1.5</v>
      </c>
      <c r="M58" s="134">
        <f>AVERAGE(M54:M57)</f>
        <v>2</v>
      </c>
      <c r="N58" s="135"/>
    </row>
    <row r="59" spans="1:14" s="6" customFormat="1" ht="15.75" x14ac:dyDescent="0.2">
      <c r="A59" s="12" t="s">
        <v>54</v>
      </c>
      <c r="B59" s="171"/>
      <c r="C59" s="62"/>
      <c r="D59" s="62"/>
      <c r="E59" s="99"/>
      <c r="F59" s="62"/>
      <c r="G59" s="62"/>
      <c r="H59" s="62"/>
      <c r="I59" s="62"/>
      <c r="J59" s="99"/>
      <c r="K59" s="62"/>
      <c r="L59" s="62"/>
      <c r="M59" s="62"/>
      <c r="N59" s="54"/>
    </row>
    <row r="60" spans="1:14" ht="30" x14ac:dyDescent="0.2">
      <c r="A60" s="11" t="s">
        <v>91</v>
      </c>
      <c r="B60" s="171"/>
      <c r="C60" s="55" t="s">
        <v>24</v>
      </c>
      <c r="D60" s="55" t="s">
        <v>24</v>
      </c>
      <c r="E60" s="99"/>
      <c r="F60" s="55">
        <v>1</v>
      </c>
      <c r="G60" s="55" t="s">
        <v>24</v>
      </c>
      <c r="H60" s="55" t="s">
        <v>24</v>
      </c>
      <c r="I60" s="55">
        <v>1</v>
      </c>
      <c r="J60" s="99"/>
      <c r="K60" s="55" t="s">
        <v>24</v>
      </c>
      <c r="L60" s="55" t="s">
        <v>24</v>
      </c>
      <c r="M60" s="55" t="s">
        <v>24</v>
      </c>
      <c r="N60" s="46"/>
    </row>
    <row r="61" spans="1:14" x14ac:dyDescent="0.2">
      <c r="A61" s="9" t="s">
        <v>92</v>
      </c>
      <c r="B61" s="171"/>
      <c r="C61" s="67" t="s">
        <v>24</v>
      </c>
      <c r="D61" s="67" t="s">
        <v>24</v>
      </c>
      <c r="E61" s="99"/>
      <c r="F61" s="67">
        <v>1</v>
      </c>
      <c r="G61" s="67" t="s">
        <v>24</v>
      </c>
      <c r="H61" s="67" t="s">
        <v>24</v>
      </c>
      <c r="I61" s="67">
        <v>1</v>
      </c>
      <c r="J61" s="99"/>
      <c r="K61" s="67" t="s">
        <v>24</v>
      </c>
      <c r="L61" s="67" t="s">
        <v>24</v>
      </c>
      <c r="M61" s="67" t="s">
        <v>24</v>
      </c>
      <c r="N61" s="46"/>
    </row>
    <row r="62" spans="1:14" ht="30" x14ac:dyDescent="0.2">
      <c r="A62" s="69" t="s">
        <v>93</v>
      </c>
      <c r="B62" s="173"/>
      <c r="C62" s="70" t="s">
        <v>24</v>
      </c>
      <c r="D62" s="70" t="s">
        <v>24</v>
      </c>
      <c r="E62" s="159"/>
      <c r="F62" s="70" t="s">
        <v>24</v>
      </c>
      <c r="G62" s="70" t="s">
        <v>24</v>
      </c>
      <c r="H62" s="70" t="s">
        <v>24</v>
      </c>
      <c r="I62" s="70" t="s">
        <v>24</v>
      </c>
      <c r="J62" s="159"/>
      <c r="K62" s="70" t="s">
        <v>24</v>
      </c>
      <c r="L62" s="70" t="s">
        <v>24</v>
      </c>
      <c r="M62" s="70" t="s">
        <v>24</v>
      </c>
      <c r="N62" s="46"/>
    </row>
    <row r="63" spans="1:14" s="135" customFormat="1" x14ac:dyDescent="0.2">
      <c r="A63" s="135" t="s">
        <v>94</v>
      </c>
      <c r="C63" s="135">
        <f ca="1">AVERAGE(C60:C63)</f>
        <v>0</v>
      </c>
      <c r="F63" s="135">
        <f>AVERAGE(F60:F62)</f>
        <v>1</v>
      </c>
      <c r="I63" s="135">
        <f>AVERAGE(I60:I62)</f>
        <v>1</v>
      </c>
    </row>
    <row r="66" spans="2:13" x14ac:dyDescent="0.2">
      <c r="B66" t="s">
        <v>683</v>
      </c>
      <c r="C66">
        <v>2.5</v>
      </c>
      <c r="D66">
        <v>2.3333333333333335</v>
      </c>
      <c r="F66">
        <v>2.6666666666666665</v>
      </c>
      <c r="G66">
        <v>2.3333333333333335</v>
      </c>
      <c r="H66">
        <v>1.5</v>
      </c>
      <c r="I66">
        <v>1.6666666666666667</v>
      </c>
      <c r="J66" t="s">
        <v>683</v>
      </c>
      <c r="K66">
        <v>1.6666666666666667</v>
      </c>
      <c r="L66">
        <v>1</v>
      </c>
      <c r="M66">
        <v>0.5</v>
      </c>
    </row>
    <row r="67" spans="2:13" x14ac:dyDescent="0.2">
      <c r="C67">
        <v>0</v>
      </c>
      <c r="D67">
        <v>0</v>
      </c>
      <c r="F67">
        <v>0</v>
      </c>
      <c r="G67">
        <v>0</v>
      </c>
      <c r="H67">
        <v>0</v>
      </c>
      <c r="I67">
        <v>0</v>
      </c>
      <c r="K67">
        <v>0</v>
      </c>
      <c r="L67">
        <v>0.5</v>
      </c>
    </row>
    <row r="68" spans="2:13" x14ac:dyDescent="0.2">
      <c r="C68">
        <v>2.25</v>
      </c>
      <c r="D68">
        <v>2.25</v>
      </c>
      <c r="F68">
        <v>2.5</v>
      </c>
      <c r="G68">
        <v>2.5</v>
      </c>
      <c r="H68">
        <v>2.5</v>
      </c>
      <c r="I68">
        <v>2.5</v>
      </c>
      <c r="K68">
        <v>2.25</v>
      </c>
      <c r="L68">
        <v>2.25</v>
      </c>
      <c r="M68">
        <v>2.3333333333333335</v>
      </c>
    </row>
    <row r="69" spans="2:13" x14ac:dyDescent="0.2">
      <c r="C69">
        <v>0</v>
      </c>
      <c r="D69">
        <v>0</v>
      </c>
      <c r="F69">
        <v>0</v>
      </c>
      <c r="G69">
        <v>0</v>
      </c>
      <c r="H69">
        <v>0</v>
      </c>
      <c r="I69">
        <v>0</v>
      </c>
      <c r="K69">
        <v>0</v>
      </c>
      <c r="L69">
        <v>0</v>
      </c>
      <c r="M69">
        <v>0</v>
      </c>
    </row>
  </sheetData>
  <pageMargins left="0.7" right="0.7" top="0.78740157499999996" bottom="0.78740157499999996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CF3A-BCC7-4007-B63B-A0699CB59FCA}">
  <sheetPr>
    <tabColor rgb="FF00B050"/>
  </sheetPr>
  <dimension ref="A1:N55"/>
  <sheetViews>
    <sheetView topLeftCell="A13" workbookViewId="0">
      <selection activeCell="C19" sqref="C19:D19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244</v>
      </c>
      <c r="C1" t="s">
        <v>245</v>
      </c>
    </row>
    <row r="2" spans="1:14" x14ac:dyDescent="0.2">
      <c r="A2" s="1" t="s">
        <v>3</v>
      </c>
      <c r="B2" t="s">
        <v>168</v>
      </c>
    </row>
    <row r="4" spans="1:14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x14ac:dyDescent="0.2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75" x14ac:dyDescent="0.25">
      <c r="A6" s="51" t="s">
        <v>7</v>
      </c>
      <c r="B6" s="200"/>
      <c r="C6" s="52"/>
      <c r="D6" s="52"/>
      <c r="E6" s="194" t="s">
        <v>9</v>
      </c>
      <c r="F6" s="52"/>
      <c r="G6" s="52"/>
      <c r="H6" s="52"/>
      <c r="I6" s="52"/>
      <c r="J6" s="194" t="s">
        <v>10</v>
      </c>
      <c r="K6" s="52"/>
      <c r="L6" s="52"/>
      <c r="M6" s="53"/>
      <c r="N6" s="54"/>
    </row>
    <row r="7" spans="1:14" x14ac:dyDescent="0.2">
      <c r="A7" s="11" t="s">
        <v>12</v>
      </c>
      <c r="B7" s="201"/>
      <c r="C7" s="55">
        <v>2</v>
      </c>
      <c r="D7" s="55">
        <v>3</v>
      </c>
      <c r="E7" s="195"/>
      <c r="F7" s="55">
        <v>2</v>
      </c>
      <c r="G7" s="55">
        <v>2</v>
      </c>
      <c r="H7" s="55">
        <v>2</v>
      </c>
      <c r="I7" s="55">
        <v>2</v>
      </c>
      <c r="J7" s="195"/>
      <c r="K7" s="55">
        <v>2</v>
      </c>
      <c r="L7" s="55">
        <v>0</v>
      </c>
      <c r="M7" s="56">
        <v>0</v>
      </c>
      <c r="N7" s="46"/>
    </row>
    <row r="8" spans="1:14" ht="30" x14ac:dyDescent="0.2">
      <c r="A8" s="11" t="s">
        <v>15</v>
      </c>
      <c r="B8" s="201"/>
      <c r="C8" s="55">
        <v>3</v>
      </c>
      <c r="D8" s="55">
        <v>2</v>
      </c>
      <c r="E8" s="195"/>
      <c r="F8" s="55">
        <v>3</v>
      </c>
      <c r="G8" s="55">
        <v>2</v>
      </c>
      <c r="H8" s="55">
        <v>2</v>
      </c>
      <c r="I8" s="55">
        <v>2</v>
      </c>
      <c r="J8" s="195"/>
      <c r="K8" s="55">
        <v>2</v>
      </c>
      <c r="L8" s="55">
        <v>0</v>
      </c>
      <c r="M8" s="56">
        <v>0</v>
      </c>
      <c r="N8" s="46"/>
    </row>
    <row r="9" spans="1:14" x14ac:dyDescent="0.2">
      <c r="A9" s="11" t="s">
        <v>18</v>
      </c>
      <c r="B9" s="201"/>
      <c r="C9" s="55">
        <v>2</v>
      </c>
      <c r="D9" s="55">
        <v>2</v>
      </c>
      <c r="E9" s="195"/>
      <c r="F9" s="55">
        <v>2</v>
      </c>
      <c r="G9" s="55">
        <v>1</v>
      </c>
      <c r="H9" s="55">
        <v>2</v>
      </c>
      <c r="I9" s="55">
        <v>2</v>
      </c>
      <c r="J9" s="195"/>
      <c r="K9" s="55">
        <v>2</v>
      </c>
      <c r="L9" s="55">
        <v>1</v>
      </c>
      <c r="M9" s="56">
        <v>1</v>
      </c>
      <c r="N9" s="46"/>
    </row>
    <row r="10" spans="1:14" x14ac:dyDescent="0.2">
      <c r="A10" s="11" t="s">
        <v>23</v>
      </c>
      <c r="B10" s="201"/>
      <c r="C10" s="55" t="s">
        <v>24</v>
      </c>
      <c r="D10" s="55" t="s">
        <v>24</v>
      </c>
      <c r="E10" s="195"/>
      <c r="F10" s="55" t="s">
        <v>24</v>
      </c>
      <c r="G10" s="55" t="s">
        <v>24</v>
      </c>
      <c r="H10" s="55" t="s">
        <v>24</v>
      </c>
      <c r="I10" s="55" t="s">
        <v>24</v>
      </c>
      <c r="J10" s="195"/>
      <c r="K10" s="55" t="s">
        <v>24</v>
      </c>
      <c r="L10" s="55" t="s">
        <v>24</v>
      </c>
      <c r="M10" s="56" t="s">
        <v>24</v>
      </c>
      <c r="N10" s="46"/>
    </row>
    <row r="11" spans="1:14" x14ac:dyDescent="0.2">
      <c r="A11" s="11" t="s">
        <v>25</v>
      </c>
      <c r="B11" s="201"/>
      <c r="C11" s="55">
        <v>0</v>
      </c>
      <c r="D11" s="55">
        <v>0</v>
      </c>
      <c r="E11" s="195"/>
      <c r="F11" s="55">
        <v>2</v>
      </c>
      <c r="G11" s="55">
        <v>0</v>
      </c>
      <c r="H11" s="55">
        <v>0</v>
      </c>
      <c r="I11" s="55">
        <v>0</v>
      </c>
      <c r="J11" s="195"/>
      <c r="K11" s="55">
        <v>0</v>
      </c>
      <c r="L11" s="55">
        <v>0</v>
      </c>
      <c r="M11" s="56">
        <v>0</v>
      </c>
      <c r="N11" s="46"/>
    </row>
    <row r="12" spans="1:14" ht="30" x14ac:dyDescent="0.2">
      <c r="A12" s="11" t="s">
        <v>26</v>
      </c>
      <c r="B12" s="201"/>
      <c r="C12" s="55" t="s">
        <v>24</v>
      </c>
      <c r="D12" s="55">
        <v>3</v>
      </c>
      <c r="E12" s="195"/>
      <c r="F12" s="55">
        <v>1</v>
      </c>
      <c r="G12" s="55">
        <v>1</v>
      </c>
      <c r="H12" s="55">
        <v>3</v>
      </c>
      <c r="I12" s="55">
        <v>3</v>
      </c>
      <c r="J12" s="195"/>
      <c r="K12" s="55"/>
      <c r="L12" s="55">
        <v>0</v>
      </c>
      <c r="M12" s="56">
        <v>0</v>
      </c>
      <c r="N12" s="46"/>
    </row>
    <row r="13" spans="1:14" x14ac:dyDescent="0.2">
      <c r="A13" s="11" t="s">
        <v>27</v>
      </c>
      <c r="B13" s="201"/>
      <c r="C13" s="55" t="s">
        <v>24</v>
      </c>
      <c r="D13" s="55" t="s">
        <v>24</v>
      </c>
      <c r="E13" s="195"/>
      <c r="F13" s="55" t="s">
        <v>24</v>
      </c>
      <c r="G13" s="55" t="s">
        <v>24</v>
      </c>
      <c r="H13" s="55" t="s">
        <v>24</v>
      </c>
      <c r="I13" s="55" t="s">
        <v>24</v>
      </c>
      <c r="J13" s="195"/>
      <c r="K13" s="55" t="s">
        <v>24</v>
      </c>
      <c r="L13" s="55" t="s">
        <v>24</v>
      </c>
      <c r="M13" s="56" t="s">
        <v>24</v>
      </c>
      <c r="N13" s="46"/>
    </row>
    <row r="14" spans="1:14" x14ac:dyDescent="0.2">
      <c r="A14" s="11" t="s">
        <v>30</v>
      </c>
      <c r="B14" s="201"/>
      <c r="C14" s="55">
        <v>3</v>
      </c>
      <c r="D14" s="55">
        <v>2</v>
      </c>
      <c r="E14" s="195"/>
      <c r="F14" s="55">
        <v>2</v>
      </c>
      <c r="G14" s="55">
        <v>2</v>
      </c>
      <c r="H14" s="55">
        <v>2</v>
      </c>
      <c r="I14" s="55">
        <v>2</v>
      </c>
      <c r="J14" s="195"/>
      <c r="K14" s="55">
        <v>2</v>
      </c>
      <c r="L14" s="55">
        <v>2</v>
      </c>
      <c r="M14" s="56">
        <v>2</v>
      </c>
      <c r="N14" s="46"/>
    </row>
    <row r="15" spans="1:14" x14ac:dyDescent="0.2">
      <c r="A15" s="11" t="s">
        <v>32</v>
      </c>
      <c r="B15" s="201"/>
      <c r="C15" s="55">
        <v>4</v>
      </c>
      <c r="D15" s="55">
        <v>2</v>
      </c>
      <c r="E15" s="195"/>
      <c r="F15" s="55">
        <v>3</v>
      </c>
      <c r="G15" s="55">
        <v>1</v>
      </c>
      <c r="H15" s="55">
        <v>3</v>
      </c>
      <c r="I15" s="55">
        <v>3</v>
      </c>
      <c r="J15" s="195"/>
      <c r="K15" s="55">
        <v>3</v>
      </c>
      <c r="L15" s="55">
        <v>2</v>
      </c>
      <c r="M15" s="56">
        <v>3</v>
      </c>
      <c r="N15" s="46"/>
    </row>
    <row r="16" spans="1:14" x14ac:dyDescent="0.2">
      <c r="A16" s="11" t="s">
        <v>36</v>
      </c>
      <c r="B16" s="201"/>
      <c r="C16" s="55">
        <v>3</v>
      </c>
      <c r="D16" s="55">
        <v>3</v>
      </c>
      <c r="E16" s="195"/>
      <c r="F16" s="55">
        <v>3</v>
      </c>
      <c r="G16" s="55">
        <v>0</v>
      </c>
      <c r="H16" s="55">
        <v>0</v>
      </c>
      <c r="I16" s="55">
        <v>1</v>
      </c>
      <c r="J16" s="195"/>
      <c r="K16" s="55">
        <v>1</v>
      </c>
      <c r="L16" s="55">
        <v>0</v>
      </c>
      <c r="M16" s="56">
        <v>0</v>
      </c>
      <c r="N16" s="46"/>
    </row>
    <row r="17" spans="1:14" x14ac:dyDescent="0.2">
      <c r="A17" s="61" t="s">
        <v>94</v>
      </c>
      <c r="B17" s="201"/>
      <c r="C17" s="89">
        <f>AVERAGE(C7:C16)</f>
        <v>2.4285714285714284</v>
      </c>
      <c r="D17" s="89">
        <f>AVERAGE(D7:D16)</f>
        <v>2.125</v>
      </c>
      <c r="E17" s="195"/>
      <c r="F17" s="89">
        <f>AVERAGE(F7:F16)</f>
        <v>2.25</v>
      </c>
      <c r="G17" s="89">
        <f>AVERAGE(G7:G16)</f>
        <v>1.125</v>
      </c>
      <c r="H17" s="89">
        <f>AVERAGE(H7:H16)</f>
        <v>1.75</v>
      </c>
      <c r="I17" s="89">
        <f>AVERAGE(I7:I16)</f>
        <v>1.875</v>
      </c>
      <c r="J17" s="195"/>
      <c r="K17" s="89">
        <f>AVERAGE(K7:K16)</f>
        <v>1.7142857142857142</v>
      </c>
      <c r="L17" s="89">
        <f>AVERAGE(L7:L16)</f>
        <v>0.625</v>
      </c>
      <c r="M17" s="89">
        <f>AVERAGE(M7:M16)</f>
        <v>0.75</v>
      </c>
      <c r="N17" s="46"/>
    </row>
    <row r="18" spans="1:14" s="6" customFormat="1" ht="15.75" x14ac:dyDescent="0.2">
      <c r="A18" s="12" t="s">
        <v>37</v>
      </c>
      <c r="B18" s="201"/>
      <c r="C18" s="62"/>
      <c r="D18" s="62"/>
      <c r="E18" s="195"/>
      <c r="F18" s="62"/>
      <c r="G18" s="62"/>
      <c r="H18" s="62"/>
      <c r="I18" s="62"/>
      <c r="J18" s="195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201"/>
      <c r="C19" s="62">
        <f t="shared" ref="C19:D19" si="0">AVERAGE(C20:C22)</f>
        <v>2.5</v>
      </c>
      <c r="D19" s="62">
        <f t="shared" si="0"/>
        <v>2.6666666666666665</v>
      </c>
      <c r="E19" s="195"/>
      <c r="F19" s="62">
        <f t="shared" ref="F19:I19" si="1">AVERAGE(F20:F22)</f>
        <v>2.6666666666666665</v>
      </c>
      <c r="G19" s="62">
        <f t="shared" si="1"/>
        <v>2.6666666666666665</v>
      </c>
      <c r="H19" s="62">
        <f t="shared" si="1"/>
        <v>1.5</v>
      </c>
      <c r="I19" s="62">
        <f t="shared" si="1"/>
        <v>2</v>
      </c>
      <c r="J19" s="195"/>
      <c r="K19" s="62">
        <f t="shared" ref="K19:M19" si="2">AVERAGE(K20:K22)</f>
        <v>2.3333333333333335</v>
      </c>
      <c r="L19" s="62">
        <f t="shared" si="2"/>
        <v>1.6666666666666667</v>
      </c>
      <c r="M19" s="62">
        <f t="shared" si="2"/>
        <v>1</v>
      </c>
      <c r="N19" s="54"/>
    </row>
    <row r="20" spans="1:14" ht="45" x14ac:dyDescent="0.2">
      <c r="A20" s="11" t="s">
        <v>39</v>
      </c>
      <c r="B20" s="201"/>
      <c r="C20" s="55">
        <v>2</v>
      </c>
      <c r="D20" s="55">
        <v>3</v>
      </c>
      <c r="E20" s="195"/>
      <c r="F20" s="55">
        <v>2</v>
      </c>
      <c r="G20" s="55">
        <v>2</v>
      </c>
      <c r="H20" s="55">
        <v>1</v>
      </c>
      <c r="I20" s="55">
        <v>1</v>
      </c>
      <c r="J20" s="195"/>
      <c r="K20" s="55">
        <v>2</v>
      </c>
      <c r="L20" s="55">
        <v>0</v>
      </c>
      <c r="M20" s="56">
        <v>0</v>
      </c>
      <c r="N20" s="7" t="s">
        <v>275</v>
      </c>
    </row>
    <row r="21" spans="1:14" ht="45" x14ac:dyDescent="0.2">
      <c r="A21" s="11" t="s">
        <v>47</v>
      </c>
      <c r="B21" s="201"/>
      <c r="C21" s="55">
        <v>3</v>
      </c>
      <c r="D21" s="55">
        <v>2</v>
      </c>
      <c r="E21" s="195"/>
      <c r="F21" s="55">
        <v>3</v>
      </c>
      <c r="G21" s="55">
        <v>3</v>
      </c>
      <c r="H21" s="55">
        <v>2</v>
      </c>
      <c r="I21" s="55">
        <v>2</v>
      </c>
      <c r="J21" s="195"/>
      <c r="K21" s="55">
        <v>2</v>
      </c>
      <c r="L21" s="55">
        <v>2</v>
      </c>
      <c r="M21" s="55">
        <v>2</v>
      </c>
      <c r="N21" s="7" t="s">
        <v>275</v>
      </c>
    </row>
    <row r="22" spans="1:14" ht="30" x14ac:dyDescent="0.2">
      <c r="A22" s="11" t="s">
        <v>52</v>
      </c>
      <c r="B22" s="201"/>
      <c r="C22" s="55" t="s">
        <v>24</v>
      </c>
      <c r="D22" s="55">
        <v>3</v>
      </c>
      <c r="E22" s="195"/>
      <c r="F22" s="55">
        <v>3</v>
      </c>
      <c r="G22" s="55">
        <v>3</v>
      </c>
      <c r="H22" s="55" t="s">
        <v>24</v>
      </c>
      <c r="I22" s="55">
        <v>3</v>
      </c>
      <c r="J22" s="195"/>
      <c r="K22" s="55">
        <v>3</v>
      </c>
      <c r="L22" s="55">
        <v>3</v>
      </c>
      <c r="M22" s="55" t="s">
        <v>24</v>
      </c>
      <c r="N22" s="46"/>
    </row>
    <row r="23" spans="1:14" s="6" customFormat="1" ht="15.75" x14ac:dyDescent="0.2">
      <c r="A23" s="12" t="s">
        <v>53</v>
      </c>
      <c r="B23" s="201"/>
      <c r="C23" s="62">
        <f>AVERAGE(C24:C26)</f>
        <v>0</v>
      </c>
      <c r="D23" s="62">
        <f>AVERAGE(D24:D26)</f>
        <v>0</v>
      </c>
      <c r="E23" s="195"/>
      <c r="F23" s="62">
        <f t="shared" ref="F23:I23" si="3">AVERAGE(F24:F26)</f>
        <v>0</v>
      </c>
      <c r="G23" s="62">
        <f t="shared" si="3"/>
        <v>0</v>
      </c>
      <c r="H23" s="62">
        <f t="shared" si="3"/>
        <v>0</v>
      </c>
      <c r="I23" s="62">
        <f t="shared" si="3"/>
        <v>0</v>
      </c>
      <c r="J23" s="195"/>
      <c r="K23" s="62">
        <f t="shared" ref="K23:M23" si="4">AVERAGE(K24:K26)</f>
        <v>0.33333333333333331</v>
      </c>
      <c r="L23" s="62">
        <f t="shared" si="4"/>
        <v>0.33333333333333331</v>
      </c>
      <c r="M23" s="62">
        <f t="shared" si="4"/>
        <v>0</v>
      </c>
      <c r="N23" s="54"/>
    </row>
    <row r="24" spans="1:14" x14ac:dyDescent="0.2">
      <c r="A24" s="11" t="s">
        <v>54</v>
      </c>
      <c r="B24" s="201"/>
      <c r="C24" s="55">
        <v>0</v>
      </c>
      <c r="D24" s="55">
        <v>0</v>
      </c>
      <c r="E24" s="195"/>
      <c r="F24" s="55">
        <v>0</v>
      </c>
      <c r="G24" s="55">
        <v>0</v>
      </c>
      <c r="H24" s="55">
        <v>0</v>
      </c>
      <c r="I24" s="55">
        <v>0</v>
      </c>
      <c r="J24" s="195"/>
      <c r="K24" s="55">
        <v>0</v>
      </c>
      <c r="L24" s="55">
        <v>0</v>
      </c>
      <c r="M24" s="56">
        <v>0</v>
      </c>
      <c r="N24" s="46"/>
    </row>
    <row r="25" spans="1:14" x14ac:dyDescent="0.2">
      <c r="A25" s="11" t="s">
        <v>55</v>
      </c>
      <c r="B25" s="201"/>
      <c r="C25" s="55">
        <v>0</v>
      </c>
      <c r="D25" s="55">
        <v>0</v>
      </c>
      <c r="E25" s="195"/>
      <c r="F25" s="55">
        <v>0</v>
      </c>
      <c r="G25" s="55"/>
      <c r="H25" s="55"/>
      <c r="I25" s="55"/>
      <c r="J25" s="195"/>
      <c r="K25" s="55">
        <v>1</v>
      </c>
      <c r="L25" s="55">
        <v>1</v>
      </c>
      <c r="M25" s="56"/>
      <c r="N25" s="46"/>
    </row>
    <row r="26" spans="1:14" ht="45" x14ac:dyDescent="0.2">
      <c r="A26" s="11" t="s">
        <v>59</v>
      </c>
      <c r="B26" s="201"/>
      <c r="C26" s="55">
        <v>0</v>
      </c>
      <c r="D26" s="55">
        <v>0</v>
      </c>
      <c r="E26" s="195"/>
      <c r="F26" s="55">
        <v>0</v>
      </c>
      <c r="G26" s="55">
        <v>0</v>
      </c>
      <c r="H26" s="55">
        <v>0</v>
      </c>
      <c r="I26" s="55">
        <v>0</v>
      </c>
      <c r="J26" s="195"/>
      <c r="K26" s="55">
        <v>0</v>
      </c>
      <c r="L26" s="55">
        <v>0</v>
      </c>
      <c r="M26" s="55">
        <v>0</v>
      </c>
      <c r="N26" s="7" t="s">
        <v>275</v>
      </c>
    </row>
    <row r="27" spans="1:14" s="6" customFormat="1" ht="15.75" x14ac:dyDescent="0.2">
      <c r="A27" s="12" t="s">
        <v>60</v>
      </c>
      <c r="B27" s="201"/>
      <c r="C27" s="62">
        <f>AVERAGE(C28:C31)</f>
        <v>1.75</v>
      </c>
      <c r="D27" s="62">
        <f>AVERAGE(D28:D31)</f>
        <v>2</v>
      </c>
      <c r="E27" s="195"/>
      <c r="F27" s="62">
        <f t="shared" ref="F27:I27" si="5">AVERAGE(F28:F31)</f>
        <v>2.25</v>
      </c>
      <c r="G27" s="62">
        <f t="shared" si="5"/>
        <v>2.25</v>
      </c>
      <c r="H27" s="62">
        <f t="shared" si="5"/>
        <v>2.25</v>
      </c>
      <c r="I27" s="62">
        <f t="shared" si="5"/>
        <v>2.5</v>
      </c>
      <c r="J27" s="195"/>
      <c r="K27" s="62">
        <f>AVERAGE(K28:K31)</f>
        <v>2.75</v>
      </c>
      <c r="L27" s="62">
        <f>AVERAGE(L28:L31)</f>
        <v>2</v>
      </c>
      <c r="M27" s="62">
        <f>AVERAGE(M28:M31)</f>
        <v>2</v>
      </c>
      <c r="N27" s="54"/>
    </row>
    <row r="28" spans="1:14" x14ac:dyDescent="0.2">
      <c r="A28" s="11" t="s">
        <v>61</v>
      </c>
      <c r="B28" s="201"/>
      <c r="C28" s="46">
        <v>2</v>
      </c>
      <c r="D28" s="46">
        <v>2</v>
      </c>
      <c r="E28" s="195"/>
      <c r="F28" s="55">
        <v>2</v>
      </c>
      <c r="G28" s="55">
        <v>2</v>
      </c>
      <c r="H28" s="55">
        <v>2</v>
      </c>
      <c r="I28" s="55">
        <v>2</v>
      </c>
      <c r="J28" s="195"/>
      <c r="K28" s="55">
        <v>2</v>
      </c>
      <c r="L28" s="55">
        <v>2</v>
      </c>
      <c r="M28" s="56">
        <v>2</v>
      </c>
      <c r="N28" s="46"/>
    </row>
    <row r="29" spans="1:14" x14ac:dyDescent="0.2">
      <c r="A29" s="11" t="s">
        <v>64</v>
      </c>
      <c r="B29" s="201"/>
      <c r="C29" s="55">
        <v>1</v>
      </c>
      <c r="D29" s="55">
        <v>1</v>
      </c>
      <c r="E29" s="195"/>
      <c r="F29" s="55">
        <v>2</v>
      </c>
      <c r="G29" s="55">
        <v>2</v>
      </c>
      <c r="H29" s="55">
        <v>2</v>
      </c>
      <c r="I29" s="55">
        <v>3</v>
      </c>
      <c r="J29" s="195"/>
      <c r="K29" s="55">
        <v>4</v>
      </c>
      <c r="L29" s="55">
        <v>1</v>
      </c>
      <c r="M29" s="56">
        <v>2</v>
      </c>
      <c r="N29" s="46"/>
    </row>
    <row r="30" spans="1:14" x14ac:dyDescent="0.2">
      <c r="A30" s="11" t="s">
        <v>65</v>
      </c>
      <c r="B30" s="201"/>
      <c r="C30" s="55">
        <v>2</v>
      </c>
      <c r="D30" s="55">
        <v>2</v>
      </c>
      <c r="E30" s="195"/>
      <c r="F30" s="55">
        <v>2</v>
      </c>
      <c r="G30" s="55">
        <v>2</v>
      </c>
      <c r="H30" s="55">
        <v>2</v>
      </c>
      <c r="I30" s="55">
        <v>2</v>
      </c>
      <c r="J30" s="195"/>
      <c r="K30" s="55">
        <v>2</v>
      </c>
      <c r="L30" s="55">
        <v>2</v>
      </c>
      <c r="M30" s="56">
        <v>2</v>
      </c>
      <c r="N30" s="46"/>
    </row>
    <row r="31" spans="1:14" x14ac:dyDescent="0.2">
      <c r="A31" s="11" t="s">
        <v>66</v>
      </c>
      <c r="B31" s="201"/>
      <c r="C31" s="55">
        <v>2</v>
      </c>
      <c r="D31" s="55">
        <v>3</v>
      </c>
      <c r="E31" s="195"/>
      <c r="F31" s="55">
        <v>3</v>
      </c>
      <c r="G31" s="55">
        <v>3</v>
      </c>
      <c r="H31" s="55">
        <v>3</v>
      </c>
      <c r="I31" s="55">
        <v>3</v>
      </c>
      <c r="J31" s="195"/>
      <c r="K31" s="55">
        <v>3</v>
      </c>
      <c r="L31" s="55">
        <v>3</v>
      </c>
      <c r="M31" s="56"/>
      <c r="N31" s="46"/>
    </row>
    <row r="32" spans="1:14" s="6" customFormat="1" ht="15.75" x14ac:dyDescent="0.2">
      <c r="A32" s="12" t="s">
        <v>67</v>
      </c>
      <c r="B32" s="201"/>
      <c r="C32" s="62">
        <f>AVERAGE(C33)</f>
        <v>0</v>
      </c>
      <c r="D32" s="62">
        <f>AVERAGE(D33)</f>
        <v>0</v>
      </c>
      <c r="E32" s="195"/>
      <c r="F32" s="62">
        <f t="shared" ref="F32:I32" si="6">AVERAGE(F33)</f>
        <v>0</v>
      </c>
      <c r="G32" s="62">
        <f t="shared" si="6"/>
        <v>0</v>
      </c>
      <c r="H32" s="62">
        <f t="shared" si="6"/>
        <v>0</v>
      </c>
      <c r="I32" s="62">
        <f t="shared" si="6"/>
        <v>0</v>
      </c>
      <c r="J32" s="195"/>
      <c r="K32" s="62">
        <f t="shared" ref="K32:M32" si="7">AVERAGE(K33)</f>
        <v>0</v>
      </c>
      <c r="L32" s="62">
        <f t="shared" si="7"/>
        <v>0</v>
      </c>
      <c r="M32" s="62">
        <f t="shared" si="7"/>
        <v>0</v>
      </c>
      <c r="N32" s="54"/>
    </row>
    <row r="33" spans="1:14" x14ac:dyDescent="0.2">
      <c r="A33" s="11" t="s">
        <v>68</v>
      </c>
      <c r="B33" s="201"/>
      <c r="C33" s="55">
        <v>0</v>
      </c>
      <c r="D33" s="55">
        <v>0</v>
      </c>
      <c r="E33" s="195"/>
      <c r="F33" s="55">
        <v>0</v>
      </c>
      <c r="G33" s="55">
        <v>0</v>
      </c>
      <c r="H33" s="55">
        <v>0</v>
      </c>
      <c r="I33" s="55">
        <v>0</v>
      </c>
      <c r="J33" s="195"/>
      <c r="K33" s="55">
        <v>0</v>
      </c>
      <c r="L33" s="55">
        <v>0</v>
      </c>
      <c r="M33" s="56">
        <v>0</v>
      </c>
      <c r="N33" s="46"/>
    </row>
    <row r="34" spans="1:14" x14ac:dyDescent="0.2">
      <c r="A34" s="64"/>
      <c r="B34" s="201"/>
      <c r="C34" s="65"/>
      <c r="D34" s="65"/>
      <c r="E34" s="195"/>
      <c r="F34" s="65"/>
      <c r="G34" s="65"/>
      <c r="H34" s="65"/>
      <c r="I34" s="65"/>
      <c r="J34" s="195"/>
      <c r="K34" s="65"/>
      <c r="L34" s="65"/>
      <c r="M34" s="66"/>
      <c r="N34" s="46"/>
    </row>
    <row r="35" spans="1:14" s="6" customFormat="1" ht="31.5" x14ac:dyDescent="0.2">
      <c r="A35" s="10" t="s">
        <v>74</v>
      </c>
      <c r="B35" s="201"/>
      <c r="C35" s="52"/>
      <c r="D35" s="52"/>
      <c r="E35" s="195"/>
      <c r="F35" s="52"/>
      <c r="G35" s="52"/>
      <c r="H35" s="52"/>
      <c r="I35" s="52"/>
      <c r="J35" s="195"/>
      <c r="K35" s="52"/>
      <c r="L35" s="52"/>
      <c r="M35" s="53"/>
      <c r="N35" s="54"/>
    </row>
    <row r="36" spans="1:14" s="6" customFormat="1" ht="15.75" x14ac:dyDescent="0.2">
      <c r="A36" s="12" t="s">
        <v>75</v>
      </c>
      <c r="B36" s="201"/>
      <c r="C36" s="62"/>
      <c r="D36" s="62"/>
      <c r="E36" s="195"/>
      <c r="F36" s="62"/>
      <c r="G36" s="62"/>
      <c r="H36" s="62"/>
      <c r="I36" s="62"/>
      <c r="J36" s="195"/>
      <c r="K36" s="62"/>
      <c r="L36" s="62"/>
      <c r="M36" s="63"/>
      <c r="N36" s="54"/>
    </row>
    <row r="37" spans="1:14" x14ac:dyDescent="0.2">
      <c r="A37" s="11" t="s">
        <v>76</v>
      </c>
      <c r="B37" s="201"/>
      <c r="C37" s="55">
        <v>2</v>
      </c>
      <c r="D37" s="55">
        <v>2</v>
      </c>
      <c r="E37" s="195"/>
      <c r="F37" s="55">
        <v>1</v>
      </c>
      <c r="G37" s="55">
        <v>1</v>
      </c>
      <c r="H37" s="55">
        <v>1</v>
      </c>
      <c r="I37" s="55">
        <v>1</v>
      </c>
      <c r="J37" s="195"/>
      <c r="K37" s="55">
        <v>1</v>
      </c>
      <c r="L37" s="55">
        <v>1</v>
      </c>
      <c r="M37" s="55">
        <v>1</v>
      </c>
      <c r="N37" s="46"/>
    </row>
    <row r="38" spans="1:14" x14ac:dyDescent="0.2">
      <c r="A38" s="11" t="s">
        <v>77</v>
      </c>
      <c r="B38" s="201"/>
      <c r="C38" s="55">
        <v>1</v>
      </c>
      <c r="D38" s="55">
        <v>2</v>
      </c>
      <c r="E38" s="195"/>
      <c r="F38" s="55">
        <v>1</v>
      </c>
      <c r="G38" s="55">
        <v>2</v>
      </c>
      <c r="H38" s="55">
        <v>2</v>
      </c>
      <c r="I38" s="55">
        <v>1</v>
      </c>
      <c r="J38" s="195"/>
      <c r="K38" s="55">
        <v>2</v>
      </c>
      <c r="L38" s="55">
        <v>1</v>
      </c>
      <c r="M38" s="55">
        <v>1</v>
      </c>
      <c r="N38" s="46"/>
    </row>
    <row r="39" spans="1:14" ht="30" x14ac:dyDescent="0.2">
      <c r="A39" s="11" t="s">
        <v>78</v>
      </c>
      <c r="B39" s="201"/>
      <c r="C39" s="55">
        <v>1</v>
      </c>
      <c r="D39" s="55">
        <v>1</v>
      </c>
      <c r="E39" s="195"/>
      <c r="F39" s="55">
        <v>1</v>
      </c>
      <c r="G39" s="55">
        <v>1</v>
      </c>
      <c r="H39" s="55">
        <v>1</v>
      </c>
      <c r="I39" s="55">
        <v>1</v>
      </c>
      <c r="J39" s="195"/>
      <c r="K39" s="55">
        <v>1</v>
      </c>
      <c r="L39" s="55">
        <v>1</v>
      </c>
      <c r="M39" s="55">
        <v>1</v>
      </c>
      <c r="N39" s="46"/>
    </row>
    <row r="40" spans="1:14" s="6" customFormat="1" ht="15.75" x14ac:dyDescent="0.2">
      <c r="A40" s="12" t="s">
        <v>79</v>
      </c>
      <c r="B40" s="201"/>
      <c r="C40" s="62"/>
      <c r="D40" s="62"/>
      <c r="E40" s="195"/>
      <c r="F40" s="62"/>
      <c r="G40" s="62"/>
      <c r="H40" s="62"/>
      <c r="I40" s="62"/>
      <c r="J40" s="195"/>
      <c r="K40" s="62"/>
      <c r="L40" s="62"/>
      <c r="M40" s="62"/>
      <c r="N40" s="54"/>
    </row>
    <row r="41" spans="1:14" x14ac:dyDescent="0.2">
      <c r="A41" s="11" t="s">
        <v>80</v>
      </c>
      <c r="B41" s="201"/>
      <c r="C41" s="55">
        <v>1</v>
      </c>
      <c r="D41" s="55">
        <v>1</v>
      </c>
      <c r="E41" s="195"/>
      <c r="F41" s="55">
        <v>1</v>
      </c>
      <c r="G41" s="55">
        <v>1</v>
      </c>
      <c r="H41" s="55">
        <v>1</v>
      </c>
      <c r="I41" s="55">
        <v>1</v>
      </c>
      <c r="J41" s="195"/>
      <c r="K41" s="55">
        <v>1</v>
      </c>
      <c r="L41" s="55">
        <v>1</v>
      </c>
      <c r="M41" s="55">
        <v>1</v>
      </c>
      <c r="N41" s="46"/>
    </row>
    <row r="42" spans="1:14" x14ac:dyDescent="0.2">
      <c r="A42" s="11" t="s">
        <v>81</v>
      </c>
      <c r="B42" s="201"/>
      <c r="C42" s="55">
        <v>1</v>
      </c>
      <c r="D42" s="55">
        <v>2</v>
      </c>
      <c r="E42" s="195"/>
      <c r="F42" s="55">
        <v>2</v>
      </c>
      <c r="G42" s="55">
        <v>2</v>
      </c>
      <c r="H42" s="55">
        <v>2</v>
      </c>
      <c r="I42" s="55">
        <v>2</v>
      </c>
      <c r="J42" s="195"/>
      <c r="K42" s="55">
        <v>2</v>
      </c>
      <c r="L42" s="55">
        <v>2</v>
      </c>
      <c r="M42" s="55">
        <v>2</v>
      </c>
      <c r="N42" s="46"/>
    </row>
    <row r="43" spans="1:14" s="6" customFormat="1" ht="15.75" x14ac:dyDescent="0.2">
      <c r="A43" s="12" t="s">
        <v>82</v>
      </c>
      <c r="B43" s="201"/>
      <c r="C43" s="62"/>
      <c r="D43" s="62"/>
      <c r="E43" s="195"/>
      <c r="F43" s="62"/>
      <c r="G43" s="62"/>
      <c r="H43" s="62"/>
      <c r="I43" s="62"/>
      <c r="J43" s="195"/>
      <c r="K43" s="62"/>
      <c r="L43" s="62"/>
      <c r="M43" s="62"/>
      <c r="N43" s="54"/>
    </row>
    <row r="44" spans="1:14" x14ac:dyDescent="0.2">
      <c r="A44" s="11" t="s">
        <v>83</v>
      </c>
      <c r="B44" s="201"/>
      <c r="C44" s="55">
        <v>1</v>
      </c>
      <c r="D44" s="55">
        <v>1</v>
      </c>
      <c r="E44" s="195"/>
      <c r="F44" s="55">
        <v>1</v>
      </c>
      <c r="G44" s="55">
        <v>1</v>
      </c>
      <c r="H44" s="55">
        <v>1</v>
      </c>
      <c r="I44" s="55">
        <v>1</v>
      </c>
      <c r="J44" s="195"/>
      <c r="K44" s="55">
        <v>1</v>
      </c>
      <c r="L44" s="55">
        <v>1</v>
      </c>
      <c r="M44" s="55">
        <v>1</v>
      </c>
      <c r="N44" s="46"/>
    </row>
    <row r="45" spans="1:14" ht="30" x14ac:dyDescent="0.2">
      <c r="A45" s="11" t="s">
        <v>84</v>
      </c>
      <c r="B45" s="201"/>
      <c r="C45" s="55">
        <v>1</v>
      </c>
      <c r="D45" s="55">
        <v>1</v>
      </c>
      <c r="E45" s="195"/>
      <c r="F45" s="55">
        <v>1</v>
      </c>
      <c r="G45" s="55">
        <v>1</v>
      </c>
      <c r="H45" s="55">
        <v>1</v>
      </c>
      <c r="I45" s="55">
        <v>1</v>
      </c>
      <c r="J45" s="195"/>
      <c r="K45" s="55">
        <v>1</v>
      </c>
      <c r="L45" s="55">
        <v>1</v>
      </c>
      <c r="M45" s="55">
        <v>1</v>
      </c>
      <c r="N45" s="46"/>
    </row>
    <row r="46" spans="1:14" ht="30" x14ac:dyDescent="0.2">
      <c r="A46" s="11" t="s">
        <v>85</v>
      </c>
      <c r="B46" s="201"/>
      <c r="C46" s="55">
        <v>1</v>
      </c>
      <c r="D46" s="55">
        <v>2</v>
      </c>
      <c r="E46" s="195"/>
      <c r="F46" s="55">
        <v>2</v>
      </c>
      <c r="G46" s="55">
        <v>2</v>
      </c>
      <c r="H46" s="55">
        <v>2</v>
      </c>
      <c r="I46" s="55">
        <v>2</v>
      </c>
      <c r="J46" s="195"/>
      <c r="K46" s="55">
        <v>2</v>
      </c>
      <c r="L46" s="55">
        <v>2</v>
      </c>
      <c r="M46" s="55">
        <v>2</v>
      </c>
      <c r="N46" s="46"/>
    </row>
    <row r="47" spans="1:14" s="6" customFormat="1" ht="15.75" x14ac:dyDescent="0.2">
      <c r="A47" s="12" t="s">
        <v>86</v>
      </c>
      <c r="B47" s="201"/>
      <c r="C47" s="62"/>
      <c r="D47" s="62"/>
      <c r="E47" s="195"/>
      <c r="F47" s="62"/>
      <c r="G47" s="62"/>
      <c r="H47" s="62"/>
      <c r="I47" s="62"/>
      <c r="J47" s="195"/>
      <c r="K47" s="62"/>
      <c r="L47" s="62"/>
      <c r="M47" s="62"/>
      <c r="N47" s="54"/>
    </row>
    <row r="48" spans="1:14" x14ac:dyDescent="0.2">
      <c r="A48" s="11" t="s">
        <v>87</v>
      </c>
      <c r="B48" s="201"/>
      <c r="C48" s="55">
        <v>2</v>
      </c>
      <c r="D48" s="55">
        <v>2</v>
      </c>
      <c r="E48" s="195"/>
      <c r="F48" s="55">
        <v>2</v>
      </c>
      <c r="G48" s="55">
        <v>2</v>
      </c>
      <c r="H48" s="55">
        <v>2</v>
      </c>
      <c r="I48" s="55">
        <v>2</v>
      </c>
      <c r="J48" s="195"/>
      <c r="K48" s="55">
        <v>2</v>
      </c>
      <c r="L48" s="55">
        <v>2</v>
      </c>
      <c r="M48" s="55">
        <v>2</v>
      </c>
      <c r="N48" s="46"/>
    </row>
    <row r="49" spans="1:14" x14ac:dyDescent="0.2">
      <c r="A49" s="11" t="s">
        <v>88</v>
      </c>
      <c r="B49" s="201"/>
      <c r="C49" s="55" t="s">
        <v>24</v>
      </c>
      <c r="D49" s="55" t="s">
        <v>24</v>
      </c>
      <c r="E49" s="195"/>
      <c r="F49" s="55" t="s">
        <v>24</v>
      </c>
      <c r="G49" s="55">
        <v>2</v>
      </c>
      <c r="H49" s="55" t="s">
        <v>24</v>
      </c>
      <c r="I49" s="55" t="s">
        <v>24</v>
      </c>
      <c r="J49" s="195"/>
      <c r="K49" s="55">
        <v>2</v>
      </c>
      <c r="L49" s="55" t="s">
        <v>24</v>
      </c>
      <c r="M49" s="55" t="s">
        <v>24</v>
      </c>
      <c r="N49" s="46"/>
    </row>
    <row r="50" spans="1:14" ht="30" x14ac:dyDescent="0.2">
      <c r="A50" s="11" t="s">
        <v>89</v>
      </c>
      <c r="B50" s="201"/>
      <c r="C50" s="55">
        <v>2</v>
      </c>
      <c r="D50" s="55">
        <v>2</v>
      </c>
      <c r="E50" s="195"/>
      <c r="F50" s="55">
        <v>1</v>
      </c>
      <c r="G50" s="55">
        <v>2</v>
      </c>
      <c r="H50" s="55">
        <v>2</v>
      </c>
      <c r="I50" s="55">
        <v>2</v>
      </c>
      <c r="J50" s="195"/>
      <c r="K50" s="55">
        <v>1</v>
      </c>
      <c r="L50" s="55">
        <v>1</v>
      </c>
      <c r="M50" s="55" t="s">
        <v>302</v>
      </c>
      <c r="N50" s="46"/>
    </row>
    <row r="51" spans="1:14" x14ac:dyDescent="0.2">
      <c r="A51" s="11" t="s">
        <v>90</v>
      </c>
      <c r="B51" s="201"/>
      <c r="C51" s="55" t="s">
        <v>24</v>
      </c>
      <c r="D51" s="55" t="s">
        <v>24</v>
      </c>
      <c r="E51" s="195"/>
      <c r="F51" s="55" t="s">
        <v>24</v>
      </c>
      <c r="G51" s="55" t="s">
        <v>24</v>
      </c>
      <c r="H51" s="55" t="s">
        <v>24</v>
      </c>
      <c r="I51" s="55" t="s">
        <v>24</v>
      </c>
      <c r="J51" s="195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75" x14ac:dyDescent="0.2">
      <c r="A52" s="12" t="s">
        <v>54</v>
      </c>
      <c r="B52" s="201"/>
      <c r="C52" s="62"/>
      <c r="D52" s="62"/>
      <c r="E52" s="195"/>
      <c r="F52" s="62"/>
      <c r="G52" s="62"/>
      <c r="H52" s="62"/>
      <c r="I52" s="62"/>
      <c r="J52" s="195"/>
      <c r="K52" s="62"/>
      <c r="L52" s="62"/>
      <c r="M52" s="62"/>
      <c r="N52" s="54"/>
    </row>
    <row r="53" spans="1:14" ht="30" x14ac:dyDescent="0.2">
      <c r="A53" s="11" t="s">
        <v>91</v>
      </c>
      <c r="B53" s="201"/>
      <c r="C53" s="55" t="s">
        <v>24</v>
      </c>
      <c r="D53" s="55" t="s">
        <v>24</v>
      </c>
      <c r="E53" s="195"/>
      <c r="F53" s="55">
        <v>1</v>
      </c>
      <c r="G53" s="55" t="s">
        <v>24</v>
      </c>
      <c r="H53" s="55" t="s">
        <v>24</v>
      </c>
      <c r="I53" s="55">
        <v>1</v>
      </c>
      <c r="J53" s="195"/>
      <c r="K53" s="55" t="s">
        <v>24</v>
      </c>
      <c r="L53" s="55" t="s">
        <v>24</v>
      </c>
      <c r="M53" s="55" t="s">
        <v>24</v>
      </c>
      <c r="N53" s="46"/>
    </row>
    <row r="54" spans="1:14" x14ac:dyDescent="0.2">
      <c r="A54" s="9" t="s">
        <v>92</v>
      </c>
      <c r="B54" s="201"/>
      <c r="C54" s="67" t="s">
        <v>24</v>
      </c>
      <c r="D54" s="67" t="s">
        <v>24</v>
      </c>
      <c r="E54" s="195"/>
      <c r="F54" s="67">
        <v>1</v>
      </c>
      <c r="G54" s="67" t="s">
        <v>24</v>
      </c>
      <c r="H54" s="67" t="s">
        <v>24</v>
      </c>
      <c r="I54" s="67">
        <v>1</v>
      </c>
      <c r="J54" s="195"/>
      <c r="K54" s="67" t="s">
        <v>24</v>
      </c>
      <c r="L54" s="67" t="s">
        <v>24</v>
      </c>
      <c r="M54" s="67" t="s">
        <v>24</v>
      </c>
      <c r="N54" s="46"/>
    </row>
    <row r="55" spans="1:14" ht="30" x14ac:dyDescent="0.2">
      <c r="A55" s="69" t="s">
        <v>93</v>
      </c>
      <c r="B55" s="202"/>
      <c r="C55" s="70" t="s">
        <v>24</v>
      </c>
      <c r="D55" s="70" t="s">
        <v>24</v>
      </c>
      <c r="E55" s="196"/>
      <c r="F55" s="70" t="s">
        <v>24</v>
      </c>
      <c r="G55" s="70" t="s">
        <v>24</v>
      </c>
      <c r="H55" s="70" t="s">
        <v>24</v>
      </c>
      <c r="I55" s="70" t="s">
        <v>24</v>
      </c>
      <c r="J55" s="196"/>
      <c r="K55" s="70" t="s">
        <v>24</v>
      </c>
      <c r="L55" s="70" t="s">
        <v>24</v>
      </c>
      <c r="M55" s="70" t="s">
        <v>24</v>
      </c>
      <c r="N55" s="46"/>
    </row>
  </sheetData>
  <mergeCells count="3">
    <mergeCell ref="B6:B55"/>
    <mergeCell ref="E6:E55"/>
    <mergeCell ref="J6:J55"/>
  </mergeCells>
  <pageMargins left="0.7" right="0.7" top="0.78740157499999996" bottom="0.78740157499999996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84C2-8A5E-4E9E-A33F-A96F52E91C40}">
  <sheetPr>
    <tabColor rgb="FF00B050"/>
  </sheetPr>
  <dimension ref="A1:N55"/>
  <sheetViews>
    <sheetView topLeftCell="A25" zoomScale="70" zoomScaleNormal="70" workbookViewId="0">
      <selection activeCell="M52" sqref="M52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303</v>
      </c>
      <c r="C1" t="s">
        <v>304</v>
      </c>
    </row>
    <row r="2" spans="1:14" x14ac:dyDescent="0.2">
      <c r="A2" s="1" t="s">
        <v>3</v>
      </c>
      <c r="B2" t="s">
        <v>305</v>
      </c>
    </row>
    <row r="3" spans="1:14" ht="15.75" thickBot="1" x14ac:dyDescent="0.25"/>
    <row r="4" spans="1:14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ht="15.75" thickBot="1" x14ac:dyDescent="0.25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75" customHeight="1" x14ac:dyDescent="0.25">
      <c r="A6" s="51" t="s">
        <v>7</v>
      </c>
      <c r="B6" s="160" t="s">
        <v>306</v>
      </c>
      <c r="C6" s="52"/>
      <c r="D6" s="52"/>
      <c r="E6" s="96" t="s">
        <v>9</v>
      </c>
      <c r="F6" s="52"/>
      <c r="G6" s="52"/>
      <c r="H6" s="96" t="s">
        <v>307</v>
      </c>
      <c r="I6" s="96" t="s">
        <v>11</v>
      </c>
      <c r="J6" s="96" t="s">
        <v>10</v>
      </c>
      <c r="K6" s="52"/>
      <c r="L6" s="52"/>
      <c r="M6" s="53"/>
      <c r="N6" s="54"/>
    </row>
    <row r="7" spans="1:14" x14ac:dyDescent="0.2">
      <c r="A7" s="11" t="s">
        <v>12</v>
      </c>
      <c r="B7" s="161"/>
      <c r="C7" s="55" t="s">
        <v>13</v>
      </c>
      <c r="D7" s="55" t="s">
        <v>13</v>
      </c>
      <c r="E7" s="99"/>
      <c r="F7" s="55" t="s">
        <v>24</v>
      </c>
      <c r="G7" s="55"/>
      <c r="H7" s="99"/>
      <c r="I7" s="99"/>
      <c r="J7" s="99"/>
      <c r="K7" s="55" t="s">
        <v>13</v>
      </c>
      <c r="L7" s="55" t="s">
        <v>137</v>
      </c>
      <c r="M7" s="56" t="s">
        <v>137</v>
      </c>
      <c r="N7" s="46"/>
    </row>
    <row r="8" spans="1:14" ht="30" x14ac:dyDescent="0.2">
      <c r="A8" s="11" t="s">
        <v>15</v>
      </c>
      <c r="B8" s="161"/>
      <c r="C8" s="55" t="s">
        <v>308</v>
      </c>
      <c r="D8" s="55" t="s">
        <v>308</v>
      </c>
      <c r="E8" s="99"/>
      <c r="F8" s="55" t="s">
        <v>309</v>
      </c>
      <c r="G8" s="55" t="s">
        <v>310</v>
      </c>
      <c r="H8" s="99"/>
      <c r="I8" s="99"/>
      <c r="J8" s="99"/>
      <c r="K8" s="55" t="s">
        <v>129</v>
      </c>
      <c r="L8" s="55" t="s">
        <v>311</v>
      </c>
      <c r="M8" s="56" t="s">
        <v>312</v>
      </c>
      <c r="N8" s="46"/>
    </row>
    <row r="9" spans="1:14" ht="60" x14ac:dyDescent="0.2">
      <c r="A9" s="11" t="s">
        <v>18</v>
      </c>
      <c r="B9" s="161"/>
      <c r="C9" s="55" t="s">
        <v>13</v>
      </c>
      <c r="D9" s="55" t="s">
        <v>313</v>
      </c>
      <c r="E9" s="99"/>
      <c r="F9" s="55" t="s">
        <v>314</v>
      </c>
      <c r="G9" s="55"/>
      <c r="H9" s="99"/>
      <c r="I9" s="99"/>
      <c r="J9" s="99"/>
      <c r="K9" s="55" t="s">
        <v>315</v>
      </c>
      <c r="L9" s="55" t="s">
        <v>316</v>
      </c>
      <c r="M9" s="56" t="s">
        <v>317</v>
      </c>
      <c r="N9" s="46"/>
    </row>
    <row r="10" spans="1:14" x14ac:dyDescent="0.2">
      <c r="A10" s="11" t="s">
        <v>23</v>
      </c>
      <c r="B10" s="161"/>
      <c r="C10" s="55" t="s">
        <v>24</v>
      </c>
      <c r="D10" s="55" t="s">
        <v>24</v>
      </c>
      <c r="E10" s="99"/>
      <c r="F10" s="55" t="s">
        <v>24</v>
      </c>
      <c r="G10" s="55" t="s">
        <v>24</v>
      </c>
      <c r="H10" s="99"/>
      <c r="I10" s="99"/>
      <c r="J10" s="99"/>
      <c r="K10" s="55" t="s">
        <v>24</v>
      </c>
      <c r="L10" s="55" t="s">
        <v>24</v>
      </c>
      <c r="M10" s="56" t="s">
        <v>24</v>
      </c>
      <c r="N10" s="46"/>
    </row>
    <row r="11" spans="1:14" x14ac:dyDescent="0.2">
      <c r="A11" s="11" t="s">
        <v>25</v>
      </c>
      <c r="B11" s="161"/>
      <c r="C11" s="55" t="s">
        <v>24</v>
      </c>
      <c r="D11" s="55" t="s">
        <v>24</v>
      </c>
      <c r="E11" s="99"/>
      <c r="F11" s="55" t="s">
        <v>24</v>
      </c>
      <c r="G11" s="55" t="s">
        <v>24</v>
      </c>
      <c r="H11" s="99"/>
      <c r="I11" s="99"/>
      <c r="J11" s="99"/>
      <c r="K11" s="55" t="s">
        <v>24</v>
      </c>
      <c r="L11" s="55" t="s">
        <v>24</v>
      </c>
      <c r="M11" s="56" t="s">
        <v>24</v>
      </c>
      <c r="N11" s="46"/>
    </row>
    <row r="12" spans="1:14" ht="60" x14ac:dyDescent="0.2">
      <c r="A12" s="11" t="s">
        <v>26</v>
      </c>
      <c r="B12" s="161"/>
      <c r="C12" s="55" t="s">
        <v>318</v>
      </c>
      <c r="D12" s="55" t="s">
        <v>255</v>
      </c>
      <c r="E12" s="99"/>
      <c r="F12" s="55" t="s">
        <v>319</v>
      </c>
      <c r="G12" s="55" t="s">
        <v>320</v>
      </c>
      <c r="H12" s="99"/>
      <c r="I12" s="99"/>
      <c r="J12" s="99"/>
      <c r="K12" s="55" t="s">
        <v>321</v>
      </c>
      <c r="L12" s="55" t="s">
        <v>137</v>
      </c>
      <c r="M12" s="56" t="s">
        <v>137</v>
      </c>
      <c r="N12" s="46"/>
    </row>
    <row r="13" spans="1:14" x14ac:dyDescent="0.2">
      <c r="A13" s="11" t="s">
        <v>27</v>
      </c>
      <c r="B13" s="161"/>
      <c r="C13" s="55" t="s">
        <v>24</v>
      </c>
      <c r="D13" s="55" t="s">
        <v>24</v>
      </c>
      <c r="E13" s="99"/>
      <c r="F13" s="55" t="s">
        <v>24</v>
      </c>
      <c r="G13" s="55" t="s">
        <v>24</v>
      </c>
      <c r="H13" s="99"/>
      <c r="I13" s="99"/>
      <c r="J13" s="99"/>
      <c r="K13" s="55" t="s">
        <v>24</v>
      </c>
      <c r="L13" s="55" t="s">
        <v>24</v>
      </c>
      <c r="M13" s="56" t="s">
        <v>24</v>
      </c>
      <c r="N13" s="46"/>
    </row>
    <row r="14" spans="1:14" ht="30" x14ac:dyDescent="0.2">
      <c r="A14" s="11" t="s">
        <v>30</v>
      </c>
      <c r="B14" s="161"/>
      <c r="C14" s="55" t="s">
        <v>322</v>
      </c>
      <c r="D14" s="55" t="s">
        <v>13</v>
      </c>
      <c r="E14" s="99"/>
      <c r="F14" s="55" t="s">
        <v>13</v>
      </c>
      <c r="G14" s="55" t="s">
        <v>13</v>
      </c>
      <c r="H14" s="99"/>
      <c r="I14" s="99"/>
      <c r="J14" s="99"/>
      <c r="K14" s="55" t="s">
        <v>13</v>
      </c>
      <c r="L14" s="55" t="s">
        <v>13</v>
      </c>
      <c r="M14" s="56" t="s">
        <v>13</v>
      </c>
      <c r="N14" s="46"/>
    </row>
    <row r="15" spans="1:14" ht="75" x14ac:dyDescent="0.2">
      <c r="A15" s="11" t="s">
        <v>32</v>
      </c>
      <c r="B15" s="161"/>
      <c r="C15" s="55" t="s">
        <v>323</v>
      </c>
      <c r="D15" s="55" t="s">
        <v>324</v>
      </c>
      <c r="E15" s="99"/>
      <c r="F15" s="55" t="s">
        <v>192</v>
      </c>
      <c r="G15" s="55" t="s">
        <v>192</v>
      </c>
      <c r="H15" s="99"/>
      <c r="I15" s="99"/>
      <c r="J15" s="99"/>
      <c r="K15" s="7" t="s">
        <v>325</v>
      </c>
      <c r="L15" s="55" t="s">
        <v>326</v>
      </c>
      <c r="M15" s="55" t="s">
        <v>327</v>
      </c>
      <c r="N15" s="46"/>
    </row>
    <row r="16" spans="1:14" ht="45" x14ac:dyDescent="0.2">
      <c r="A16" s="11" t="s">
        <v>36</v>
      </c>
      <c r="B16" s="161"/>
      <c r="C16" s="55" t="s">
        <v>328</v>
      </c>
      <c r="D16" s="55" t="s">
        <v>13</v>
      </c>
      <c r="E16" s="99"/>
      <c r="F16" s="55" t="s">
        <v>329</v>
      </c>
      <c r="G16" s="55" t="s">
        <v>268</v>
      </c>
      <c r="H16" s="99"/>
      <c r="I16" s="99"/>
      <c r="J16" s="99"/>
      <c r="K16" s="55" t="s">
        <v>330</v>
      </c>
      <c r="L16" s="55" t="s">
        <v>24</v>
      </c>
      <c r="M16" s="56" t="s">
        <v>24</v>
      </c>
      <c r="N16" s="46"/>
    </row>
    <row r="17" spans="1:14" x14ac:dyDescent="0.2">
      <c r="A17" s="61"/>
      <c r="B17" s="161"/>
      <c r="C17" s="55"/>
      <c r="D17" s="55"/>
      <c r="E17" s="99"/>
      <c r="F17" s="55"/>
      <c r="G17" s="55"/>
      <c r="H17" s="99"/>
      <c r="I17" s="99"/>
      <c r="J17" s="99"/>
      <c r="K17" s="55"/>
      <c r="L17" s="55"/>
      <c r="M17" s="56"/>
      <c r="N17" s="46"/>
    </row>
    <row r="18" spans="1:14" s="6" customFormat="1" ht="15.75" x14ac:dyDescent="0.2">
      <c r="A18" s="12" t="s">
        <v>37</v>
      </c>
      <c r="B18" s="161"/>
      <c r="C18" s="62"/>
      <c r="D18" s="62"/>
      <c r="E18" s="99"/>
      <c r="F18" s="62"/>
      <c r="G18" s="62"/>
      <c r="H18" s="99"/>
      <c r="I18" s="99"/>
      <c r="J18" s="99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61"/>
      <c r="C19" s="62"/>
      <c r="D19" s="62"/>
      <c r="E19" s="99"/>
      <c r="F19" s="62"/>
      <c r="G19" s="62"/>
      <c r="H19" s="99"/>
      <c r="I19" s="99"/>
      <c r="J19" s="99"/>
      <c r="K19" s="62"/>
      <c r="L19" s="62"/>
      <c r="M19" s="63"/>
      <c r="N19" s="54"/>
    </row>
    <row r="20" spans="1:14" ht="30" x14ac:dyDescent="0.2">
      <c r="A20" s="11" t="s">
        <v>39</v>
      </c>
      <c r="B20" s="161"/>
      <c r="C20" s="55" t="s">
        <v>199</v>
      </c>
      <c r="D20" s="55" t="s">
        <v>331</v>
      </c>
      <c r="E20" s="99"/>
      <c r="F20" s="55" t="s">
        <v>332</v>
      </c>
      <c r="G20" s="55" t="s">
        <v>333</v>
      </c>
      <c r="H20" s="99"/>
      <c r="I20" s="99"/>
      <c r="J20" s="99"/>
      <c r="K20" s="55" t="s">
        <v>334</v>
      </c>
      <c r="L20" s="55" t="s">
        <v>335</v>
      </c>
      <c r="M20" s="56" t="s">
        <v>336</v>
      </c>
      <c r="N20" s="46"/>
    </row>
    <row r="21" spans="1:14" ht="30" x14ac:dyDescent="0.2">
      <c r="A21" s="11" t="s">
        <v>47</v>
      </c>
      <c r="B21" s="161"/>
      <c r="C21" s="55" t="s">
        <v>337</v>
      </c>
      <c r="D21" s="55" t="s">
        <v>338</v>
      </c>
      <c r="E21" s="99"/>
      <c r="F21" s="7" t="s">
        <v>339</v>
      </c>
      <c r="G21" s="55" t="s">
        <v>340</v>
      </c>
      <c r="H21" s="99"/>
      <c r="I21" s="99"/>
      <c r="J21" s="99"/>
      <c r="K21" s="55" t="s">
        <v>341</v>
      </c>
      <c r="L21" s="55" t="s">
        <v>342</v>
      </c>
      <c r="M21" s="56" t="s">
        <v>343</v>
      </c>
      <c r="N21" s="46"/>
    </row>
    <row r="22" spans="1:14" ht="60" x14ac:dyDescent="0.2">
      <c r="A22" s="11" t="s">
        <v>52</v>
      </c>
      <c r="B22" s="161"/>
      <c r="C22" s="55" t="s">
        <v>344</v>
      </c>
      <c r="D22" s="55" t="s">
        <v>345</v>
      </c>
      <c r="E22" s="99"/>
      <c r="F22" s="55" t="s">
        <v>346</v>
      </c>
      <c r="G22" s="55" t="s">
        <v>347</v>
      </c>
      <c r="H22" s="99"/>
      <c r="I22" s="99"/>
      <c r="J22" s="99"/>
      <c r="K22" s="55" t="s">
        <v>348</v>
      </c>
      <c r="L22" s="55" t="s">
        <v>349</v>
      </c>
      <c r="M22" s="56" t="s">
        <v>350</v>
      </c>
      <c r="N22" s="46"/>
    </row>
    <row r="23" spans="1:14" s="6" customFormat="1" ht="15.75" x14ac:dyDescent="0.2">
      <c r="A23" s="12" t="s">
        <v>53</v>
      </c>
      <c r="B23" s="161"/>
      <c r="C23" s="62"/>
      <c r="D23" s="62"/>
      <c r="E23" s="99"/>
      <c r="F23" s="62"/>
      <c r="G23" s="62"/>
      <c r="H23" s="99"/>
      <c r="I23" s="99"/>
      <c r="J23" s="99"/>
      <c r="K23" s="62"/>
      <c r="L23" s="62"/>
      <c r="M23" s="63"/>
      <c r="N23" s="54"/>
    </row>
    <row r="24" spans="1:14" x14ac:dyDescent="0.2">
      <c r="A24" s="11" t="s">
        <v>54</v>
      </c>
      <c r="B24" s="161"/>
      <c r="C24" s="55" t="s">
        <v>13</v>
      </c>
      <c r="D24" s="55" t="s">
        <v>351</v>
      </c>
      <c r="E24" s="99"/>
      <c r="F24" s="55" t="s">
        <v>56</v>
      </c>
      <c r="G24" s="55" t="s">
        <v>352</v>
      </c>
      <c r="H24" s="99"/>
      <c r="I24" s="99"/>
      <c r="J24" s="99"/>
      <c r="K24" s="55" t="s">
        <v>353</v>
      </c>
      <c r="L24" s="55" t="s">
        <v>137</v>
      </c>
      <c r="M24" s="56" t="s">
        <v>137</v>
      </c>
      <c r="N24" s="46"/>
    </row>
    <row r="25" spans="1:14" ht="45" x14ac:dyDescent="0.2">
      <c r="A25" s="11" t="s">
        <v>55</v>
      </c>
      <c r="B25" s="161"/>
      <c r="C25" s="55" t="s">
        <v>354</v>
      </c>
      <c r="D25" s="55" t="s">
        <v>24</v>
      </c>
      <c r="E25" s="99"/>
      <c r="F25" s="55" t="s">
        <v>355</v>
      </c>
      <c r="G25" s="55" t="s">
        <v>356</v>
      </c>
      <c r="H25" s="99"/>
      <c r="I25" s="99"/>
      <c r="J25" s="99"/>
      <c r="K25" s="55" t="s">
        <v>357</v>
      </c>
      <c r="L25" s="55" t="s">
        <v>358</v>
      </c>
      <c r="M25" s="56" t="s">
        <v>359</v>
      </c>
      <c r="N25" s="7" t="s">
        <v>360</v>
      </c>
    </row>
    <row r="26" spans="1:14" ht="60" x14ac:dyDescent="0.2">
      <c r="A26" s="11" t="s">
        <v>59</v>
      </c>
      <c r="B26" s="161"/>
      <c r="C26" s="55" t="s">
        <v>361</v>
      </c>
      <c r="D26" s="55" t="s">
        <v>24</v>
      </c>
      <c r="E26" s="99"/>
      <c r="F26" s="55" t="s">
        <v>362</v>
      </c>
      <c r="G26" s="55" t="s">
        <v>363</v>
      </c>
      <c r="H26" s="99"/>
      <c r="I26" s="99"/>
      <c r="J26" s="99"/>
      <c r="K26" s="55" t="s">
        <v>362</v>
      </c>
      <c r="L26" s="55" t="s">
        <v>24</v>
      </c>
      <c r="M26" s="56" t="s">
        <v>24</v>
      </c>
      <c r="N26" s="7" t="s">
        <v>226</v>
      </c>
    </row>
    <row r="27" spans="1:14" s="6" customFormat="1" ht="15.75" x14ac:dyDescent="0.2">
      <c r="A27" s="12" t="s">
        <v>60</v>
      </c>
      <c r="B27" s="161"/>
      <c r="C27" s="62"/>
      <c r="D27" s="62"/>
      <c r="E27" s="99"/>
      <c r="F27" s="62"/>
      <c r="G27" s="62"/>
      <c r="H27" s="99"/>
      <c r="I27" s="99"/>
      <c r="J27" s="99"/>
      <c r="K27" s="62"/>
      <c r="L27" s="62"/>
      <c r="M27" s="63"/>
      <c r="N27" s="54"/>
    </row>
    <row r="28" spans="1:14" ht="30" x14ac:dyDescent="0.2">
      <c r="A28" s="11" t="s">
        <v>61</v>
      </c>
      <c r="B28" s="161"/>
      <c r="C28" s="55" t="s">
        <v>364</v>
      </c>
      <c r="D28" s="55" t="s">
        <v>365</v>
      </c>
      <c r="E28" s="99"/>
      <c r="F28" s="55" t="s">
        <v>24</v>
      </c>
      <c r="G28" s="55" t="s">
        <v>366</v>
      </c>
      <c r="H28" s="99"/>
      <c r="I28" s="99"/>
      <c r="J28" s="99"/>
      <c r="K28" s="55" t="s">
        <v>24</v>
      </c>
      <c r="L28" s="55" t="s">
        <v>367</v>
      </c>
      <c r="M28" s="56" t="s">
        <v>24</v>
      </c>
      <c r="N28" s="46"/>
    </row>
    <row r="29" spans="1:14" x14ac:dyDescent="0.2">
      <c r="A29" s="11" t="s">
        <v>64</v>
      </c>
      <c r="B29" s="161"/>
      <c r="C29" s="55" t="s">
        <v>24</v>
      </c>
      <c r="D29" s="55" t="s">
        <v>24</v>
      </c>
      <c r="E29" s="99"/>
      <c r="F29" s="55" t="s">
        <v>24</v>
      </c>
      <c r="G29" s="55" t="s">
        <v>24</v>
      </c>
      <c r="H29" s="99"/>
      <c r="I29" s="99"/>
      <c r="J29" s="99"/>
      <c r="K29" s="55" t="s">
        <v>24</v>
      </c>
      <c r="L29" s="55" t="s">
        <v>24</v>
      </c>
      <c r="M29" s="56" t="s">
        <v>24</v>
      </c>
      <c r="N29" s="46"/>
    </row>
    <row r="30" spans="1:14" ht="45" x14ac:dyDescent="0.2">
      <c r="A30" s="11" t="s">
        <v>65</v>
      </c>
      <c r="B30" s="161"/>
      <c r="C30" s="55" t="s">
        <v>237</v>
      </c>
      <c r="D30" s="55" t="s">
        <v>368</v>
      </c>
      <c r="E30" s="99"/>
      <c r="F30" s="7" t="s">
        <v>237</v>
      </c>
      <c r="G30" s="55" t="s">
        <v>24</v>
      </c>
      <c r="H30" s="99"/>
      <c r="I30" s="99"/>
      <c r="J30" s="99"/>
      <c r="K30" s="55" t="s">
        <v>369</v>
      </c>
      <c r="L30" s="55" t="s">
        <v>370</v>
      </c>
      <c r="M30" s="56" t="s">
        <v>371</v>
      </c>
      <c r="N30" s="46"/>
    </row>
    <row r="31" spans="1:14" ht="30" x14ac:dyDescent="0.2">
      <c r="A31" s="11" t="s">
        <v>66</v>
      </c>
      <c r="B31" s="161"/>
      <c r="C31" s="55" t="s">
        <v>372</v>
      </c>
      <c r="D31" s="55" t="s">
        <v>373</v>
      </c>
      <c r="E31" s="99"/>
      <c r="F31" s="55" t="s">
        <v>374</v>
      </c>
      <c r="G31" s="55" t="s">
        <v>375</v>
      </c>
      <c r="H31" s="99"/>
      <c r="I31" s="99"/>
      <c r="J31" s="99"/>
      <c r="K31" s="55" t="s">
        <v>376</v>
      </c>
      <c r="L31" s="55" t="s">
        <v>24</v>
      </c>
      <c r="M31" s="56" t="s">
        <v>24</v>
      </c>
      <c r="N31" s="46"/>
    </row>
    <row r="32" spans="1:14" s="6" customFormat="1" ht="15.75" x14ac:dyDescent="0.2">
      <c r="A32" s="12" t="s">
        <v>67</v>
      </c>
      <c r="B32" s="161"/>
      <c r="C32" s="62"/>
      <c r="D32" s="62"/>
      <c r="E32" s="99"/>
      <c r="F32" s="62"/>
      <c r="G32" s="62"/>
      <c r="H32" s="99"/>
      <c r="I32" s="99"/>
      <c r="J32" s="99"/>
      <c r="K32" s="62"/>
      <c r="L32" s="62"/>
      <c r="M32" s="63"/>
      <c r="N32" s="54"/>
    </row>
    <row r="33" spans="1:14" ht="45" x14ac:dyDescent="0.2">
      <c r="A33" s="11" t="s">
        <v>68</v>
      </c>
      <c r="B33" s="161"/>
      <c r="C33" s="55" t="s">
        <v>377</v>
      </c>
      <c r="D33" s="55" t="s">
        <v>72</v>
      </c>
      <c r="E33" s="99"/>
      <c r="F33" s="55" t="s">
        <v>378</v>
      </c>
      <c r="G33" s="55" t="s">
        <v>379</v>
      </c>
      <c r="H33" s="99"/>
      <c r="I33" s="99"/>
      <c r="J33" s="99"/>
      <c r="K33" s="55" t="s">
        <v>72</v>
      </c>
      <c r="L33" s="55" t="s">
        <v>24</v>
      </c>
      <c r="M33" s="56" t="s">
        <v>24</v>
      </c>
      <c r="N33" s="46"/>
    </row>
    <row r="34" spans="1:14" ht="15.75" thickBot="1" x14ac:dyDescent="0.25">
      <c r="A34" s="64"/>
      <c r="B34" s="161"/>
      <c r="C34" s="65"/>
      <c r="D34" s="65"/>
      <c r="E34" s="99"/>
      <c r="F34" s="65"/>
      <c r="G34" s="65"/>
      <c r="H34" s="99"/>
      <c r="I34" s="99"/>
      <c r="J34" s="99"/>
      <c r="K34" s="65"/>
      <c r="L34" s="65"/>
      <c r="M34" s="66"/>
      <c r="N34" s="46"/>
    </row>
    <row r="35" spans="1:14" s="6" customFormat="1" ht="32.25" thickBot="1" x14ac:dyDescent="0.25">
      <c r="A35" s="10" t="s">
        <v>74</v>
      </c>
      <c r="B35" s="161"/>
      <c r="E35" s="99"/>
      <c r="H35" s="99"/>
      <c r="I35" s="99"/>
      <c r="J35" s="99"/>
      <c r="N35" s="54"/>
    </row>
    <row r="36" spans="1:14" ht="15.75" x14ac:dyDescent="0.2">
      <c r="A36" s="71" t="s">
        <v>75</v>
      </c>
      <c r="B36" s="161"/>
      <c r="C36" s="52">
        <f ca="1">AVERAGE(C36:C39)</f>
        <v>1.6666666666666667</v>
      </c>
      <c r="D36" s="52">
        <f ca="1">AVERAGE(D36:D39)</f>
        <v>1.5</v>
      </c>
      <c r="E36" s="99"/>
      <c r="F36" s="52">
        <f ca="1">AVERAGE(F36:F39)</f>
        <v>1.3333333333333333</v>
      </c>
      <c r="G36" s="52">
        <f ca="1">AVERAGE(G36:G39)</f>
        <v>2</v>
      </c>
      <c r="H36" s="99"/>
      <c r="I36" s="99"/>
      <c r="J36" s="99"/>
      <c r="K36" s="52">
        <f ca="1">AVERAGE(K36:K39)</f>
        <v>1.6666666666666667</v>
      </c>
      <c r="L36" s="52">
        <f ca="1">AVERAGE(L36:L39)</f>
        <v>1</v>
      </c>
      <c r="M36" s="52">
        <f ca="1">AVERAGE(M36:M39)</f>
        <v>1</v>
      </c>
      <c r="N36" s="46"/>
    </row>
    <row r="37" spans="1:14" x14ac:dyDescent="0.2">
      <c r="A37" s="11" t="s">
        <v>76</v>
      </c>
      <c r="B37" s="161"/>
      <c r="C37" s="55">
        <v>2</v>
      </c>
      <c r="D37" s="55">
        <v>2</v>
      </c>
      <c r="E37" s="99"/>
      <c r="F37" s="55">
        <v>1</v>
      </c>
      <c r="G37" s="55">
        <v>2</v>
      </c>
      <c r="H37" s="99"/>
      <c r="I37" s="99"/>
      <c r="J37" s="99"/>
      <c r="K37" s="55">
        <v>2</v>
      </c>
      <c r="L37" s="55">
        <v>1</v>
      </c>
      <c r="M37" s="56">
        <v>1</v>
      </c>
      <c r="N37" s="46"/>
    </row>
    <row r="38" spans="1:14" x14ac:dyDescent="0.2">
      <c r="A38" s="11" t="s">
        <v>77</v>
      </c>
      <c r="B38" s="161"/>
      <c r="C38" s="55">
        <v>1</v>
      </c>
      <c r="D38" s="55">
        <v>1</v>
      </c>
      <c r="E38" s="99"/>
      <c r="F38" s="55">
        <v>1</v>
      </c>
      <c r="G38" s="55">
        <v>2</v>
      </c>
      <c r="H38" s="99"/>
      <c r="I38" s="99"/>
      <c r="J38" s="99"/>
      <c r="K38" s="55">
        <v>2</v>
      </c>
      <c r="L38" s="55">
        <v>1</v>
      </c>
      <c r="M38" s="56">
        <v>1</v>
      </c>
      <c r="N38" s="46"/>
    </row>
    <row r="39" spans="1:14" ht="30" x14ac:dyDescent="0.2">
      <c r="A39" s="11" t="s">
        <v>78</v>
      </c>
      <c r="B39" s="161"/>
      <c r="C39" s="55">
        <v>2</v>
      </c>
      <c r="D39" s="55" t="s">
        <v>24</v>
      </c>
      <c r="E39" s="99"/>
      <c r="F39" s="55">
        <v>2</v>
      </c>
      <c r="G39" s="55">
        <v>2</v>
      </c>
      <c r="H39" s="99"/>
      <c r="I39" s="99"/>
      <c r="J39" s="99"/>
      <c r="K39" s="55">
        <v>1</v>
      </c>
      <c r="L39" s="55">
        <v>1</v>
      </c>
      <c r="M39" s="56">
        <v>1</v>
      </c>
      <c r="N39" s="46"/>
    </row>
    <row r="40" spans="1:14" s="6" customFormat="1" ht="15.75" x14ac:dyDescent="0.2">
      <c r="A40" s="12" t="s">
        <v>79</v>
      </c>
      <c r="B40" s="161"/>
      <c r="C40" s="62"/>
      <c r="D40" s="62">
        <f>AVERAGE(D41:D42)</f>
        <v>0.5</v>
      </c>
      <c r="E40" s="99"/>
      <c r="F40" s="62">
        <f>AVERAGE(F41:F42)</f>
        <v>2</v>
      </c>
      <c r="G40" s="62">
        <f>AVERAGE(G41:G42)</f>
        <v>2.5</v>
      </c>
      <c r="H40" s="99"/>
      <c r="I40" s="99"/>
      <c r="J40" s="99"/>
      <c r="K40" s="62">
        <f t="shared" ref="K40:M40" si="0">AVERAGE(K41:K42)</f>
        <v>2</v>
      </c>
      <c r="L40" s="62">
        <f t="shared" si="0"/>
        <v>2</v>
      </c>
      <c r="M40" s="62">
        <f t="shared" si="0"/>
        <v>2</v>
      </c>
      <c r="N40" s="54"/>
    </row>
    <row r="41" spans="1:14" x14ac:dyDescent="0.2">
      <c r="A41" s="11" t="s">
        <v>80</v>
      </c>
      <c r="B41" s="161"/>
      <c r="C41" s="55" t="s">
        <v>24</v>
      </c>
      <c r="D41" s="55">
        <v>0</v>
      </c>
      <c r="E41" s="99"/>
      <c r="F41" s="55">
        <v>2</v>
      </c>
      <c r="G41" s="55">
        <v>2</v>
      </c>
      <c r="H41" s="99"/>
      <c r="I41" s="99"/>
      <c r="J41" s="99"/>
      <c r="K41" s="55" t="s">
        <v>24</v>
      </c>
      <c r="L41" s="55" t="s">
        <v>24</v>
      </c>
      <c r="M41" s="56" t="s">
        <v>24</v>
      </c>
      <c r="N41" s="46"/>
    </row>
    <row r="42" spans="1:14" ht="15.75" thickBot="1" x14ac:dyDescent="0.25">
      <c r="A42" s="11" t="s">
        <v>81</v>
      </c>
      <c r="B42" s="161"/>
      <c r="C42" s="55" t="s">
        <v>24</v>
      </c>
      <c r="D42" s="55">
        <v>1</v>
      </c>
      <c r="E42" s="99"/>
      <c r="F42" s="55">
        <v>2</v>
      </c>
      <c r="G42" s="55">
        <v>3</v>
      </c>
      <c r="H42" s="99"/>
      <c r="I42" s="99"/>
      <c r="J42" s="99"/>
      <c r="K42" s="55">
        <v>2</v>
      </c>
      <c r="L42" s="55">
        <v>2</v>
      </c>
      <c r="M42" s="56">
        <v>2</v>
      </c>
      <c r="N42" s="46"/>
    </row>
    <row r="43" spans="1:14" s="6" customFormat="1" ht="15.75" x14ac:dyDescent="0.2">
      <c r="A43" s="12" t="s">
        <v>82</v>
      </c>
      <c r="B43" s="161"/>
      <c r="C43" s="52">
        <f>AVERAGE(C44:C46)</f>
        <v>1.6666666666666667</v>
      </c>
      <c r="D43" s="52">
        <f>AVERAGE(D44:D46)</f>
        <v>2</v>
      </c>
      <c r="E43" s="99"/>
      <c r="F43" s="52">
        <f>AVERAGE(F44:F46)</f>
        <v>2</v>
      </c>
      <c r="G43" s="52">
        <f>AVERAGE(G44:G46)</f>
        <v>2</v>
      </c>
      <c r="H43" s="99"/>
      <c r="I43" s="99"/>
      <c r="J43" s="99"/>
      <c r="K43" s="52">
        <f t="shared" ref="K43:M43" si="1">AVERAGE(K44:K46)</f>
        <v>2.3333333333333335</v>
      </c>
      <c r="L43" s="52">
        <f t="shared" si="1"/>
        <v>1.6666666666666667</v>
      </c>
      <c r="M43" s="52">
        <f t="shared" si="1"/>
        <v>1.3333333333333333</v>
      </c>
      <c r="N43" s="54"/>
    </row>
    <row r="44" spans="1:14" x14ac:dyDescent="0.2">
      <c r="A44" s="11" t="s">
        <v>83</v>
      </c>
      <c r="B44" s="161"/>
      <c r="C44" s="55">
        <v>2</v>
      </c>
      <c r="D44" s="55">
        <v>2</v>
      </c>
      <c r="E44" s="99"/>
      <c r="F44" s="55">
        <v>2</v>
      </c>
      <c r="G44" s="55">
        <v>2</v>
      </c>
      <c r="H44" s="99"/>
      <c r="I44" s="99"/>
      <c r="J44" s="99"/>
      <c r="K44" s="55">
        <v>3</v>
      </c>
      <c r="L44" s="55">
        <v>2</v>
      </c>
      <c r="M44" s="56">
        <v>2</v>
      </c>
      <c r="N44" s="46"/>
    </row>
    <row r="45" spans="1:14" ht="30" x14ac:dyDescent="0.2">
      <c r="A45" s="11" t="s">
        <v>84</v>
      </c>
      <c r="B45" s="161"/>
      <c r="C45" s="55">
        <v>2</v>
      </c>
      <c r="D45" s="55">
        <v>2</v>
      </c>
      <c r="E45" s="99"/>
      <c r="F45" s="55">
        <v>2</v>
      </c>
      <c r="G45" s="55">
        <v>2</v>
      </c>
      <c r="H45" s="99"/>
      <c r="I45" s="99"/>
      <c r="J45" s="99"/>
      <c r="K45" s="55">
        <v>2</v>
      </c>
      <c r="L45" s="55">
        <v>2</v>
      </c>
      <c r="M45" s="56">
        <v>1</v>
      </c>
      <c r="N45" s="46"/>
    </row>
    <row r="46" spans="1:14" ht="30" x14ac:dyDescent="0.2">
      <c r="A46" s="11" t="s">
        <v>85</v>
      </c>
      <c r="B46" s="161"/>
      <c r="C46" s="55">
        <v>1</v>
      </c>
      <c r="D46" s="55">
        <v>2</v>
      </c>
      <c r="E46" s="99"/>
      <c r="F46" s="55">
        <v>2</v>
      </c>
      <c r="G46" s="55">
        <v>2</v>
      </c>
      <c r="H46" s="99"/>
      <c r="I46" s="99"/>
      <c r="J46" s="99"/>
      <c r="K46" s="55">
        <v>2</v>
      </c>
      <c r="L46" s="55">
        <v>1</v>
      </c>
      <c r="M46" s="56">
        <v>1</v>
      </c>
      <c r="N46" s="46"/>
    </row>
    <row r="47" spans="1:14" s="6" customFormat="1" ht="15.75" x14ac:dyDescent="0.2">
      <c r="A47" s="12" t="s">
        <v>86</v>
      </c>
      <c r="B47" s="161"/>
      <c r="C47" s="62">
        <f>AVERAGE(C48:C51)</f>
        <v>1.5</v>
      </c>
      <c r="D47" s="62">
        <f>AVERAGE(D48:D51)</f>
        <v>2.5</v>
      </c>
      <c r="E47" s="99"/>
      <c r="F47" s="62">
        <f>AVERAGE(F48:F51)</f>
        <v>2</v>
      </c>
      <c r="G47" s="62">
        <f>AVERAGE(G48:G51)</f>
        <v>2.3333333333333335</v>
      </c>
      <c r="H47" s="99"/>
      <c r="I47" s="99"/>
      <c r="J47" s="99"/>
      <c r="K47" s="62">
        <f t="shared" ref="K47:M47" si="2">AVERAGE(K48:K51)</f>
        <v>2</v>
      </c>
      <c r="L47" s="62">
        <f t="shared" si="2"/>
        <v>1.3333333333333333</v>
      </c>
      <c r="M47" s="62">
        <f t="shared" si="2"/>
        <v>1</v>
      </c>
      <c r="N47" s="54"/>
    </row>
    <row r="48" spans="1:14" x14ac:dyDescent="0.2">
      <c r="A48" s="11" t="s">
        <v>87</v>
      </c>
      <c r="B48" s="161"/>
      <c r="C48" s="55">
        <v>2</v>
      </c>
      <c r="D48" s="55">
        <v>3</v>
      </c>
      <c r="E48" s="99"/>
      <c r="F48" s="55">
        <v>2</v>
      </c>
      <c r="G48" s="55">
        <v>3</v>
      </c>
      <c r="H48" s="99"/>
      <c r="I48" s="99"/>
      <c r="J48" s="99"/>
      <c r="K48" s="55">
        <v>2</v>
      </c>
      <c r="L48" s="55">
        <v>1</v>
      </c>
      <c r="M48" s="55">
        <v>1</v>
      </c>
      <c r="N48" s="46"/>
    </row>
    <row r="49" spans="1:14" x14ac:dyDescent="0.2">
      <c r="A49" s="11" t="s">
        <v>88</v>
      </c>
      <c r="B49" s="161"/>
      <c r="C49" s="55" t="s">
        <v>24</v>
      </c>
      <c r="D49" s="55" t="s">
        <v>24</v>
      </c>
      <c r="E49" s="99"/>
      <c r="F49" s="55">
        <v>2</v>
      </c>
      <c r="G49" s="55" t="s">
        <v>24</v>
      </c>
      <c r="H49" s="99"/>
      <c r="I49" s="99"/>
      <c r="J49" s="99"/>
      <c r="K49" s="55" t="s">
        <v>24</v>
      </c>
      <c r="L49" s="55">
        <v>2</v>
      </c>
      <c r="M49" s="55">
        <v>0</v>
      </c>
      <c r="N49" s="46"/>
    </row>
    <row r="50" spans="1:14" ht="30" x14ac:dyDescent="0.2">
      <c r="A50" s="11" t="s">
        <v>89</v>
      </c>
      <c r="B50" s="161"/>
      <c r="C50" s="55">
        <v>1</v>
      </c>
      <c r="D50" s="55">
        <v>2</v>
      </c>
      <c r="E50" s="99"/>
      <c r="F50" s="55">
        <v>2</v>
      </c>
      <c r="G50" s="55">
        <v>2</v>
      </c>
      <c r="H50" s="99"/>
      <c r="I50" s="99"/>
      <c r="J50" s="99"/>
      <c r="K50" s="55">
        <v>2</v>
      </c>
      <c r="L50" s="55">
        <v>1</v>
      </c>
      <c r="M50" s="55">
        <v>2</v>
      </c>
      <c r="N50" s="7" t="s">
        <v>243</v>
      </c>
    </row>
    <row r="51" spans="1:14" ht="15.75" thickBot="1" x14ac:dyDescent="0.25">
      <c r="A51" s="11" t="s">
        <v>90</v>
      </c>
      <c r="B51" s="161"/>
      <c r="C51" s="55" t="s">
        <v>24</v>
      </c>
      <c r="D51" s="55" t="s">
        <v>24</v>
      </c>
      <c r="E51" s="99"/>
      <c r="F51" s="55" t="s">
        <v>24</v>
      </c>
      <c r="G51" s="55">
        <v>2</v>
      </c>
      <c r="H51" s="99"/>
      <c r="I51" s="99"/>
      <c r="J51" s="99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75" x14ac:dyDescent="0.2">
      <c r="A52" s="12" t="s">
        <v>54</v>
      </c>
      <c r="B52" s="161"/>
      <c r="C52" s="52">
        <f t="shared" ref="C52:D52" si="3">AVERAGE(C53:C55)</f>
        <v>1.6666666666666667</v>
      </c>
      <c r="D52" s="52">
        <f t="shared" si="3"/>
        <v>1</v>
      </c>
      <c r="E52" s="99"/>
      <c r="F52" s="52">
        <f t="shared" ref="F52:G52" si="4">AVERAGE(F53:F55)</f>
        <v>2</v>
      </c>
      <c r="G52" s="52">
        <f t="shared" si="4"/>
        <v>2</v>
      </c>
      <c r="H52" s="99"/>
      <c r="I52" s="99"/>
      <c r="J52" s="99"/>
      <c r="K52" s="52">
        <f t="shared" ref="K52:L52" si="5">AVERAGE(K53:K55)</f>
        <v>1.3333333333333333</v>
      </c>
      <c r="L52" s="52">
        <f t="shared" si="5"/>
        <v>1</v>
      </c>
      <c r="M52" s="52"/>
      <c r="N52" s="54"/>
    </row>
    <row r="53" spans="1:14" ht="30" x14ac:dyDescent="0.2">
      <c r="A53" s="11" t="s">
        <v>91</v>
      </c>
      <c r="B53" s="161"/>
      <c r="C53" s="55">
        <v>2</v>
      </c>
      <c r="D53" s="55">
        <v>1</v>
      </c>
      <c r="E53" s="99"/>
      <c r="F53" s="55" t="s">
        <v>24</v>
      </c>
      <c r="G53" s="55">
        <v>2</v>
      </c>
      <c r="H53" s="99"/>
      <c r="I53" s="99"/>
      <c r="J53" s="99"/>
      <c r="K53" s="55">
        <v>2</v>
      </c>
      <c r="L53" s="55">
        <v>1</v>
      </c>
      <c r="M53" s="56" t="s">
        <v>24</v>
      </c>
      <c r="N53" s="46"/>
    </row>
    <row r="54" spans="1:14" x14ac:dyDescent="0.2">
      <c r="A54" s="11" t="s">
        <v>92</v>
      </c>
      <c r="B54" s="161"/>
      <c r="C54" s="55">
        <v>1</v>
      </c>
      <c r="D54" s="55" t="s">
        <v>24</v>
      </c>
      <c r="E54" s="99"/>
      <c r="F54" s="55">
        <v>2</v>
      </c>
      <c r="G54" s="55" t="s">
        <v>24</v>
      </c>
      <c r="H54" s="99"/>
      <c r="I54" s="99"/>
      <c r="J54" s="99"/>
      <c r="K54" s="55">
        <v>1</v>
      </c>
      <c r="L54" s="55" t="s">
        <v>24</v>
      </c>
      <c r="M54" s="56" t="s">
        <v>24</v>
      </c>
      <c r="N54" s="46"/>
    </row>
    <row r="55" spans="1:14" ht="30.75" thickBot="1" x14ac:dyDescent="0.25">
      <c r="A55" s="9" t="s">
        <v>93</v>
      </c>
      <c r="B55" s="164"/>
      <c r="C55" s="67">
        <v>2</v>
      </c>
      <c r="D55" s="67" t="s">
        <v>24</v>
      </c>
      <c r="E55" s="159"/>
      <c r="F55" s="67">
        <v>2</v>
      </c>
      <c r="G55" s="67" t="s">
        <v>24</v>
      </c>
      <c r="H55" s="176"/>
      <c r="I55" s="159"/>
      <c r="J55" s="159"/>
      <c r="K55" s="67">
        <v>1</v>
      </c>
      <c r="L55" s="67" t="s">
        <v>24</v>
      </c>
      <c r="M55" s="68" t="s">
        <v>24</v>
      </c>
      <c r="N55" s="46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2E51-781C-4BFE-9CF0-452FBFCA8869}">
  <sheetPr>
    <tabColor rgb="FF00B050"/>
  </sheetPr>
  <dimension ref="A1:N69"/>
  <sheetViews>
    <sheetView topLeftCell="A31" zoomScaleNormal="100" workbookViewId="0">
      <selection activeCell="B66" sqref="B66:M69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303</v>
      </c>
      <c r="C1" t="s">
        <v>304</v>
      </c>
    </row>
    <row r="2" spans="1:14" x14ac:dyDescent="0.2">
      <c r="A2" s="1" t="s">
        <v>3</v>
      </c>
      <c r="B2" t="s">
        <v>305</v>
      </c>
    </row>
    <row r="4" spans="1:14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x14ac:dyDescent="0.2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6" customHeight="1" x14ac:dyDescent="0.25">
      <c r="A6" s="51" t="s">
        <v>7</v>
      </c>
      <c r="B6" s="160"/>
      <c r="C6" s="52"/>
      <c r="D6" s="52"/>
      <c r="E6" s="96" t="s">
        <v>9</v>
      </c>
      <c r="F6" s="52"/>
      <c r="G6" s="52"/>
      <c r="H6" s="96">
        <v>0</v>
      </c>
      <c r="I6" s="96" t="s">
        <v>11</v>
      </c>
      <c r="J6" s="96" t="s">
        <v>10</v>
      </c>
      <c r="K6" s="52"/>
      <c r="L6" s="52"/>
      <c r="M6" s="53"/>
      <c r="N6" s="54"/>
    </row>
    <row r="7" spans="1:14" x14ac:dyDescent="0.2">
      <c r="A7" s="11" t="s">
        <v>12</v>
      </c>
      <c r="B7" s="161"/>
      <c r="C7" s="55">
        <v>2</v>
      </c>
      <c r="D7" s="55">
        <v>2</v>
      </c>
      <c r="E7" s="99"/>
      <c r="F7" s="55" t="s">
        <v>24</v>
      </c>
      <c r="G7" s="55"/>
      <c r="H7" s="99"/>
      <c r="I7" s="99"/>
      <c r="J7" s="99"/>
      <c r="K7" s="55">
        <v>2</v>
      </c>
      <c r="L7" s="55">
        <v>0</v>
      </c>
      <c r="M7" s="56">
        <v>0</v>
      </c>
      <c r="N7" s="46"/>
    </row>
    <row r="8" spans="1:14" ht="30" x14ac:dyDescent="0.2">
      <c r="A8" s="11" t="s">
        <v>15</v>
      </c>
      <c r="B8" s="161"/>
      <c r="C8" s="55">
        <v>2</v>
      </c>
      <c r="D8" s="55">
        <v>2</v>
      </c>
      <c r="E8" s="99"/>
      <c r="F8" s="55">
        <v>1</v>
      </c>
      <c r="G8" s="55">
        <v>1</v>
      </c>
      <c r="H8" s="99"/>
      <c r="I8" s="99"/>
      <c r="J8" s="99"/>
      <c r="K8" s="55" t="s">
        <v>129</v>
      </c>
      <c r="L8" s="55" t="s">
        <v>311</v>
      </c>
      <c r="M8" s="56" t="s">
        <v>312</v>
      </c>
      <c r="N8" s="46"/>
    </row>
    <row r="9" spans="1:14" x14ac:dyDescent="0.2">
      <c r="A9" s="11" t="s">
        <v>18</v>
      </c>
      <c r="B9" s="161"/>
      <c r="C9" s="55">
        <v>2</v>
      </c>
      <c r="D9" s="55">
        <v>2</v>
      </c>
      <c r="E9" s="99"/>
      <c r="F9" s="55">
        <v>1</v>
      </c>
      <c r="G9" s="55"/>
      <c r="H9" s="99"/>
      <c r="I9" s="99"/>
      <c r="J9" s="99"/>
      <c r="K9" s="55">
        <v>2</v>
      </c>
      <c r="L9" s="55">
        <v>1</v>
      </c>
      <c r="M9" s="56">
        <v>0</v>
      </c>
      <c r="N9" s="46"/>
    </row>
    <row r="10" spans="1:14" x14ac:dyDescent="0.2">
      <c r="A10" s="11" t="s">
        <v>23</v>
      </c>
      <c r="B10" s="161"/>
      <c r="C10" s="55" t="s">
        <v>24</v>
      </c>
      <c r="D10" s="55" t="s">
        <v>24</v>
      </c>
      <c r="E10" s="99"/>
      <c r="F10" s="55" t="s">
        <v>24</v>
      </c>
      <c r="G10" s="55" t="s">
        <v>24</v>
      </c>
      <c r="H10" s="99"/>
      <c r="I10" s="99"/>
      <c r="J10" s="99"/>
      <c r="K10" s="55" t="s">
        <v>24</v>
      </c>
      <c r="L10" s="55" t="s">
        <v>24</v>
      </c>
      <c r="M10" s="56" t="s">
        <v>24</v>
      </c>
      <c r="N10" s="46"/>
    </row>
    <row r="11" spans="1:14" x14ac:dyDescent="0.2">
      <c r="A11" s="11" t="s">
        <v>25</v>
      </c>
      <c r="B11" s="161"/>
      <c r="C11" s="55" t="s">
        <v>24</v>
      </c>
      <c r="D11" s="55" t="s">
        <v>24</v>
      </c>
      <c r="E11" s="99"/>
      <c r="F11" s="55" t="s">
        <v>24</v>
      </c>
      <c r="G11" s="55" t="s">
        <v>24</v>
      </c>
      <c r="H11" s="99"/>
      <c r="I11" s="99"/>
      <c r="J11" s="99"/>
      <c r="K11" s="55" t="s">
        <v>24</v>
      </c>
      <c r="L11" s="55" t="s">
        <v>24</v>
      </c>
      <c r="M11" s="56" t="s">
        <v>24</v>
      </c>
      <c r="N11" s="46"/>
    </row>
    <row r="12" spans="1:14" ht="30" x14ac:dyDescent="0.2">
      <c r="A12" s="11" t="s">
        <v>26</v>
      </c>
      <c r="B12" s="161"/>
      <c r="C12" s="55">
        <v>2</v>
      </c>
      <c r="D12" s="55">
        <v>2</v>
      </c>
      <c r="E12" s="99"/>
      <c r="F12" s="55">
        <v>1</v>
      </c>
      <c r="G12" s="55">
        <v>0</v>
      </c>
      <c r="H12" s="99"/>
      <c r="I12" s="99"/>
      <c r="J12" s="99"/>
      <c r="K12" s="55">
        <v>0</v>
      </c>
      <c r="L12" s="55">
        <v>0</v>
      </c>
      <c r="M12" s="56">
        <v>0</v>
      </c>
      <c r="N12" s="46"/>
    </row>
    <row r="13" spans="1:14" x14ac:dyDescent="0.2">
      <c r="A13" s="11" t="s">
        <v>27</v>
      </c>
      <c r="B13" s="161"/>
      <c r="C13" s="55" t="s">
        <v>24</v>
      </c>
      <c r="D13" s="55" t="s">
        <v>24</v>
      </c>
      <c r="E13" s="99"/>
      <c r="F13" s="55" t="s">
        <v>24</v>
      </c>
      <c r="G13" s="55" t="s">
        <v>24</v>
      </c>
      <c r="H13" s="99"/>
      <c r="I13" s="99"/>
      <c r="J13" s="99"/>
      <c r="K13" s="55" t="s">
        <v>24</v>
      </c>
      <c r="L13" s="55" t="s">
        <v>24</v>
      </c>
      <c r="M13" s="56" t="s">
        <v>24</v>
      </c>
      <c r="N13" s="46"/>
    </row>
    <row r="14" spans="1:14" x14ac:dyDescent="0.2">
      <c r="A14" s="11" t="s">
        <v>30</v>
      </c>
      <c r="B14" s="161"/>
      <c r="C14" s="55">
        <v>2</v>
      </c>
      <c r="D14" s="55">
        <v>2</v>
      </c>
      <c r="E14" s="99"/>
      <c r="F14" s="55">
        <v>2</v>
      </c>
      <c r="G14" s="55">
        <v>2</v>
      </c>
      <c r="H14" s="99"/>
      <c r="I14" s="99"/>
      <c r="J14" s="99"/>
      <c r="K14" s="55">
        <v>2</v>
      </c>
      <c r="L14" s="55">
        <v>2</v>
      </c>
      <c r="M14" s="56">
        <v>2</v>
      </c>
      <c r="N14" s="46"/>
    </row>
    <row r="15" spans="1:14" x14ac:dyDescent="0.2">
      <c r="A15" s="11" t="s">
        <v>32</v>
      </c>
      <c r="B15" s="161"/>
      <c r="C15" s="55">
        <v>3</v>
      </c>
      <c r="D15" s="55">
        <v>2</v>
      </c>
      <c r="E15" s="99"/>
      <c r="F15" s="55">
        <v>2</v>
      </c>
      <c r="G15" s="55">
        <v>2</v>
      </c>
      <c r="H15" s="99"/>
      <c r="I15" s="99"/>
      <c r="J15" s="99"/>
      <c r="K15" s="7">
        <v>1</v>
      </c>
      <c r="L15" s="55">
        <v>1</v>
      </c>
      <c r="M15" s="55">
        <v>0</v>
      </c>
      <c r="N15" s="46"/>
    </row>
    <row r="16" spans="1:14" x14ac:dyDescent="0.2">
      <c r="A16" s="11" t="s">
        <v>36</v>
      </c>
      <c r="B16" s="161"/>
      <c r="C16" s="55">
        <v>1</v>
      </c>
      <c r="D16" s="55">
        <v>2</v>
      </c>
      <c r="E16" s="99"/>
      <c r="F16" s="55">
        <v>2</v>
      </c>
      <c r="G16" s="55">
        <v>0</v>
      </c>
      <c r="H16" s="99"/>
      <c r="I16" s="99"/>
      <c r="J16" s="99"/>
      <c r="K16" s="55">
        <v>0</v>
      </c>
      <c r="L16" s="55" t="s">
        <v>24</v>
      </c>
      <c r="M16" s="56" t="s">
        <v>24</v>
      </c>
      <c r="N16" s="46"/>
    </row>
    <row r="17" spans="1:14" s="126" customFormat="1" x14ac:dyDescent="0.2">
      <c r="A17" s="142" t="s">
        <v>94</v>
      </c>
      <c r="B17" s="162"/>
      <c r="C17" s="125">
        <f>AVERAGE(C7:C16)</f>
        <v>2</v>
      </c>
      <c r="D17" s="125">
        <f>AVERAGE(D7:D16)</f>
        <v>2</v>
      </c>
      <c r="E17" s="157"/>
      <c r="F17" s="125">
        <f>AVERAGE(F7:F16)</f>
        <v>1.5</v>
      </c>
      <c r="G17" s="125">
        <f>AVERAGE(G7:G16)</f>
        <v>1</v>
      </c>
      <c r="H17" s="157"/>
      <c r="I17" s="157"/>
      <c r="J17" s="157"/>
      <c r="K17" s="125">
        <f>AVERAGE(K7:K16)</f>
        <v>1.1666666666666667</v>
      </c>
      <c r="L17" s="125">
        <f>AVERAGE(L7:L16)</f>
        <v>0.8</v>
      </c>
      <c r="M17" s="125">
        <f>AVERAGE(M7:M16)</f>
        <v>0.4</v>
      </c>
      <c r="N17" s="132"/>
    </row>
    <row r="18" spans="1:14" s="6" customFormat="1" ht="15.75" x14ac:dyDescent="0.2">
      <c r="A18" s="12" t="s">
        <v>37</v>
      </c>
      <c r="B18" s="161"/>
      <c r="C18" s="62"/>
      <c r="D18" s="62"/>
      <c r="E18" s="99"/>
      <c r="F18" s="62"/>
      <c r="G18" s="62"/>
      <c r="H18" s="99"/>
      <c r="I18" s="99"/>
      <c r="J18" s="99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61"/>
      <c r="C19" s="62"/>
      <c r="D19" s="62"/>
      <c r="E19" s="99"/>
      <c r="F19" s="62"/>
      <c r="G19" s="62"/>
      <c r="H19" s="99"/>
      <c r="I19" s="99"/>
      <c r="J19" s="99"/>
      <c r="K19" s="62"/>
      <c r="L19" s="62"/>
      <c r="M19" s="63"/>
      <c r="N19" s="54"/>
    </row>
    <row r="20" spans="1:14" ht="30" x14ac:dyDescent="0.2">
      <c r="A20" s="11" t="s">
        <v>39</v>
      </c>
      <c r="B20" s="161"/>
      <c r="C20" s="55">
        <v>3</v>
      </c>
      <c r="D20" s="55">
        <v>3</v>
      </c>
      <c r="E20" s="99"/>
      <c r="F20" s="55">
        <v>3</v>
      </c>
      <c r="G20" s="55">
        <v>3</v>
      </c>
      <c r="H20" s="99"/>
      <c r="I20" s="99"/>
      <c r="J20" s="99"/>
      <c r="K20" s="55">
        <v>2</v>
      </c>
      <c r="L20" s="55">
        <v>0</v>
      </c>
      <c r="M20" s="56">
        <v>1</v>
      </c>
      <c r="N20" s="46"/>
    </row>
    <row r="21" spans="1:14" x14ac:dyDescent="0.2">
      <c r="A21" s="11" t="s">
        <v>47</v>
      </c>
      <c r="B21" s="161"/>
      <c r="C21" s="55">
        <v>2</v>
      </c>
      <c r="D21" s="55">
        <v>3</v>
      </c>
      <c r="E21" s="99"/>
      <c r="F21" s="7">
        <v>3</v>
      </c>
      <c r="G21" s="55">
        <v>3</v>
      </c>
      <c r="H21" s="99"/>
      <c r="I21" s="99"/>
      <c r="J21" s="99"/>
      <c r="K21" s="55">
        <v>2</v>
      </c>
      <c r="L21" s="55">
        <v>1</v>
      </c>
      <c r="M21" s="56">
        <v>0</v>
      </c>
      <c r="N21" s="46"/>
    </row>
    <row r="22" spans="1:14" ht="30" x14ac:dyDescent="0.2">
      <c r="A22" s="11" t="s">
        <v>52</v>
      </c>
      <c r="B22" s="161"/>
      <c r="C22" s="55">
        <v>3</v>
      </c>
      <c r="D22" s="55">
        <v>3</v>
      </c>
      <c r="E22" s="99"/>
      <c r="F22" s="55">
        <v>3</v>
      </c>
      <c r="G22" s="55">
        <v>3</v>
      </c>
      <c r="H22" s="99"/>
      <c r="I22" s="99"/>
      <c r="J22" s="99"/>
      <c r="K22" s="55">
        <v>3</v>
      </c>
      <c r="L22" s="55">
        <v>1</v>
      </c>
      <c r="M22" s="56">
        <v>0</v>
      </c>
      <c r="N22" s="46"/>
    </row>
    <row r="23" spans="1:14" s="126" customFormat="1" x14ac:dyDescent="0.2">
      <c r="A23" s="127" t="s">
        <v>94</v>
      </c>
      <c r="B23" s="162"/>
      <c r="C23" s="125">
        <f>AVERAGE(C20:C22)</f>
        <v>2.6666666666666665</v>
      </c>
      <c r="D23" s="125">
        <f>AVERAGE(D20:D22)</f>
        <v>3</v>
      </c>
      <c r="E23" s="157"/>
      <c r="F23" s="125">
        <f>AVERAGE(F20:F22)</f>
        <v>3</v>
      </c>
      <c r="G23" s="125">
        <f>AVERAGE(G20:G22)</f>
        <v>3</v>
      </c>
      <c r="H23" s="157"/>
      <c r="I23" s="157"/>
      <c r="J23" s="157"/>
      <c r="K23" s="125">
        <f>AVERAGE(K20:K22)</f>
        <v>2.3333333333333335</v>
      </c>
      <c r="L23" s="125">
        <f>AVERAGE(L20:L22)</f>
        <v>0.66666666666666663</v>
      </c>
      <c r="M23" s="125">
        <f>AVERAGE(M20:M22)</f>
        <v>0.33333333333333331</v>
      </c>
      <c r="N23" s="132"/>
    </row>
    <row r="24" spans="1:14" s="6" customFormat="1" ht="15.75" x14ac:dyDescent="0.2">
      <c r="A24" s="12" t="s">
        <v>53</v>
      </c>
      <c r="B24" s="161"/>
      <c r="C24" s="62"/>
      <c r="D24" s="62"/>
      <c r="E24" s="99"/>
      <c r="F24" s="62"/>
      <c r="G24" s="62"/>
      <c r="H24" s="99"/>
      <c r="I24" s="99"/>
      <c r="J24" s="99"/>
      <c r="K24" s="62"/>
      <c r="L24" s="62"/>
      <c r="M24" s="63"/>
      <c r="N24" s="54"/>
    </row>
    <row r="25" spans="1:14" x14ac:dyDescent="0.2">
      <c r="A25" s="11" t="s">
        <v>54</v>
      </c>
      <c r="B25" s="161"/>
      <c r="C25" s="55">
        <v>2</v>
      </c>
      <c r="D25" s="55">
        <v>2</v>
      </c>
      <c r="E25" s="99"/>
      <c r="F25" s="55">
        <v>2</v>
      </c>
      <c r="G25" s="55">
        <v>1</v>
      </c>
      <c r="H25" s="99"/>
      <c r="I25" s="99"/>
      <c r="J25" s="99"/>
      <c r="K25" s="55">
        <v>0</v>
      </c>
      <c r="L25" s="55">
        <v>0</v>
      </c>
      <c r="M25" s="56">
        <v>0</v>
      </c>
      <c r="N25" s="46"/>
    </row>
    <row r="26" spans="1:14" ht="45" x14ac:dyDescent="0.2">
      <c r="A26" s="11" t="s">
        <v>55</v>
      </c>
      <c r="B26" s="161"/>
      <c r="C26" s="55">
        <v>3</v>
      </c>
      <c r="D26" s="55" t="s">
        <v>24</v>
      </c>
      <c r="E26" s="99"/>
      <c r="F26" s="55">
        <v>3</v>
      </c>
      <c r="G26" s="55">
        <v>3</v>
      </c>
      <c r="H26" s="99"/>
      <c r="I26" s="99"/>
      <c r="J26" s="99"/>
      <c r="K26" s="55">
        <v>3</v>
      </c>
      <c r="L26" s="55">
        <v>1</v>
      </c>
      <c r="M26" s="56">
        <v>0</v>
      </c>
      <c r="N26" s="7" t="s">
        <v>360</v>
      </c>
    </row>
    <row r="27" spans="1:14" ht="60" x14ac:dyDescent="0.2">
      <c r="A27" s="11" t="s">
        <v>59</v>
      </c>
      <c r="B27" s="161"/>
      <c r="C27" s="55">
        <v>3</v>
      </c>
      <c r="D27" s="55" t="s">
        <v>24</v>
      </c>
      <c r="E27" s="99"/>
      <c r="F27" s="55">
        <v>3</v>
      </c>
      <c r="G27" s="55">
        <v>3</v>
      </c>
      <c r="H27" s="99"/>
      <c r="I27" s="99"/>
      <c r="J27" s="99"/>
      <c r="K27" s="55">
        <v>3</v>
      </c>
      <c r="L27" s="55" t="s">
        <v>24</v>
      </c>
      <c r="M27" s="56" t="s">
        <v>24</v>
      </c>
      <c r="N27" s="7" t="s">
        <v>226</v>
      </c>
    </row>
    <row r="28" spans="1:14" s="126" customFormat="1" x14ac:dyDescent="0.2">
      <c r="A28" s="127" t="s">
        <v>94</v>
      </c>
      <c r="B28" s="162"/>
      <c r="C28" s="125">
        <f>AVERAGE(C25:C27)</f>
        <v>2.6666666666666665</v>
      </c>
      <c r="D28" s="125">
        <f>AVERAGE(D25:D27)</f>
        <v>2</v>
      </c>
      <c r="E28" s="157"/>
      <c r="F28" s="125">
        <f>AVERAGE(F25:F27)</f>
        <v>2.6666666666666665</v>
      </c>
      <c r="G28" s="125">
        <f>AVERAGE(G25:G27)</f>
        <v>2.3333333333333335</v>
      </c>
      <c r="H28" s="157"/>
      <c r="I28" s="157"/>
      <c r="J28" s="157"/>
      <c r="K28" s="125">
        <f>AVERAGE(K25:K27)</f>
        <v>2</v>
      </c>
      <c r="L28" s="125">
        <f>AVERAGE(L25:L27)</f>
        <v>0.5</v>
      </c>
      <c r="M28" s="125">
        <f>AVERAGE(M25:M27)</f>
        <v>0</v>
      </c>
      <c r="N28" s="146"/>
    </row>
    <row r="29" spans="1:14" s="6" customFormat="1" ht="15.75" x14ac:dyDescent="0.2">
      <c r="A29" s="12" t="s">
        <v>60</v>
      </c>
      <c r="B29" s="161"/>
      <c r="C29" s="62"/>
      <c r="D29" s="62"/>
      <c r="E29" s="99"/>
      <c r="F29" s="62"/>
      <c r="G29" s="62"/>
      <c r="H29" s="99"/>
      <c r="I29" s="99"/>
      <c r="J29" s="99"/>
      <c r="K29" s="62"/>
      <c r="L29" s="62"/>
      <c r="M29" s="63"/>
      <c r="N29" s="54"/>
    </row>
    <row r="30" spans="1:14" x14ac:dyDescent="0.2">
      <c r="A30" s="11" t="s">
        <v>61</v>
      </c>
      <c r="B30" s="161"/>
      <c r="C30" s="55">
        <v>3</v>
      </c>
      <c r="D30" s="55">
        <v>3</v>
      </c>
      <c r="E30" s="99"/>
      <c r="F30" s="55" t="s">
        <v>24</v>
      </c>
      <c r="G30" s="55">
        <v>3</v>
      </c>
      <c r="H30" s="99"/>
      <c r="I30" s="99"/>
      <c r="J30" s="99"/>
      <c r="K30" s="55" t="s">
        <v>24</v>
      </c>
      <c r="L30" s="55">
        <v>1</v>
      </c>
      <c r="M30" s="56" t="s">
        <v>24</v>
      </c>
      <c r="N30" s="46"/>
    </row>
    <row r="31" spans="1:14" x14ac:dyDescent="0.2">
      <c r="A31" s="11" t="s">
        <v>64</v>
      </c>
      <c r="B31" s="161"/>
      <c r="C31" s="55" t="s">
        <v>24</v>
      </c>
      <c r="D31" s="55" t="s">
        <v>24</v>
      </c>
      <c r="E31" s="99"/>
      <c r="F31" s="55" t="s">
        <v>24</v>
      </c>
      <c r="G31" s="55" t="s">
        <v>24</v>
      </c>
      <c r="H31" s="99"/>
      <c r="I31" s="99"/>
      <c r="J31" s="99"/>
      <c r="K31" s="55" t="s">
        <v>24</v>
      </c>
      <c r="L31" s="55" t="s">
        <v>24</v>
      </c>
      <c r="M31" s="56" t="s">
        <v>24</v>
      </c>
      <c r="N31" s="46"/>
    </row>
    <row r="32" spans="1:14" x14ac:dyDescent="0.2">
      <c r="A32" s="11" t="s">
        <v>65</v>
      </c>
      <c r="B32" s="161"/>
      <c r="C32" s="55">
        <v>3</v>
      </c>
      <c r="D32" s="55">
        <v>3</v>
      </c>
      <c r="E32" s="99"/>
      <c r="F32" s="7">
        <v>3</v>
      </c>
      <c r="G32" s="55" t="s">
        <v>24</v>
      </c>
      <c r="H32" s="99"/>
      <c r="I32" s="99"/>
      <c r="J32" s="99"/>
      <c r="K32" s="55">
        <v>3</v>
      </c>
      <c r="L32" s="55">
        <v>3</v>
      </c>
      <c r="M32" s="56">
        <v>1</v>
      </c>
      <c r="N32" s="46"/>
    </row>
    <row r="33" spans="1:14" x14ac:dyDescent="0.2">
      <c r="A33" s="11" t="s">
        <v>66</v>
      </c>
      <c r="B33" s="161"/>
      <c r="C33" s="55">
        <v>1</v>
      </c>
      <c r="D33" s="55">
        <v>1</v>
      </c>
      <c r="E33" s="99"/>
      <c r="F33" s="55">
        <v>1</v>
      </c>
      <c r="G33" s="55">
        <v>1</v>
      </c>
      <c r="H33" s="99"/>
      <c r="I33" s="99"/>
      <c r="J33" s="99"/>
      <c r="K33" s="55">
        <v>1</v>
      </c>
      <c r="L33" s="55" t="s">
        <v>24</v>
      </c>
      <c r="M33" s="56" t="s">
        <v>24</v>
      </c>
      <c r="N33" s="46"/>
    </row>
    <row r="34" spans="1:14" s="126" customFormat="1" x14ac:dyDescent="0.2">
      <c r="A34" s="127" t="s">
        <v>94</v>
      </c>
      <c r="B34" s="162"/>
      <c r="C34" s="125">
        <f>AVERAGE(C30:C33)</f>
        <v>2.3333333333333335</v>
      </c>
      <c r="D34" s="125">
        <f>AVERAGE(D30:D33)</f>
        <v>2.3333333333333335</v>
      </c>
      <c r="E34" s="157"/>
      <c r="F34" s="125">
        <f>AVERAGE(F30:F33)</f>
        <v>2</v>
      </c>
      <c r="G34" s="125">
        <f>AVERAGE(G30:G33)</f>
        <v>2</v>
      </c>
      <c r="H34" s="157"/>
      <c r="I34" s="157"/>
      <c r="J34" s="157"/>
      <c r="K34" s="125">
        <f>AVERAGE(K30:K33)</f>
        <v>2</v>
      </c>
      <c r="L34" s="125">
        <f>AVERAGE(L30:L33)</f>
        <v>2</v>
      </c>
      <c r="M34" s="125">
        <f>AVERAGE(M30:M33)</f>
        <v>1</v>
      </c>
      <c r="N34" s="132"/>
    </row>
    <row r="35" spans="1:14" s="6" customFormat="1" ht="15.75" x14ac:dyDescent="0.2">
      <c r="A35" s="12" t="s">
        <v>67</v>
      </c>
      <c r="B35" s="161"/>
      <c r="C35" s="62"/>
      <c r="D35" s="62"/>
      <c r="E35" s="99"/>
      <c r="F35" s="62"/>
      <c r="G35" s="62"/>
      <c r="H35" s="99"/>
      <c r="I35" s="99"/>
      <c r="J35" s="99"/>
      <c r="K35" s="62"/>
      <c r="L35" s="62"/>
      <c r="M35" s="63"/>
      <c r="N35" s="54"/>
    </row>
    <row r="36" spans="1:14" x14ac:dyDescent="0.2">
      <c r="A36" s="11" t="s">
        <v>68</v>
      </c>
      <c r="B36" s="161"/>
      <c r="C36" s="55">
        <v>3</v>
      </c>
      <c r="D36" s="55">
        <v>3</v>
      </c>
      <c r="E36" s="99"/>
      <c r="F36" s="55">
        <v>3</v>
      </c>
      <c r="G36" s="55">
        <v>3</v>
      </c>
      <c r="H36" s="99"/>
      <c r="I36" s="99"/>
      <c r="J36" s="99"/>
      <c r="K36" s="55">
        <v>3</v>
      </c>
      <c r="L36" s="55" t="s">
        <v>24</v>
      </c>
      <c r="M36" s="56" t="s">
        <v>24</v>
      </c>
      <c r="N36" s="46"/>
    </row>
    <row r="37" spans="1:14" s="126" customFormat="1" x14ac:dyDescent="0.2">
      <c r="A37" s="143" t="s">
        <v>94</v>
      </c>
      <c r="B37" s="162"/>
      <c r="C37" s="128">
        <f>AVERAGE(C36)</f>
        <v>3</v>
      </c>
      <c r="D37" s="128">
        <f>AVERAGE(D36)</f>
        <v>3</v>
      </c>
      <c r="E37" s="157"/>
      <c r="F37" s="128">
        <f>AVERAGE(F36)</f>
        <v>3</v>
      </c>
      <c r="G37" s="128">
        <f>AVERAGE(G36)</f>
        <v>3</v>
      </c>
      <c r="H37" s="157"/>
      <c r="I37" s="157"/>
      <c r="J37" s="157"/>
      <c r="K37" s="128">
        <f>AVERAGE(K36)</f>
        <v>3</v>
      </c>
      <c r="L37" s="128" t="e">
        <f>AVERAGE(L36)</f>
        <v>#DIV/0!</v>
      </c>
      <c r="M37" s="128" t="e">
        <f>AVERAGE(M36)</f>
        <v>#DIV/0!</v>
      </c>
      <c r="N37" s="132"/>
    </row>
    <row r="38" spans="1:14" s="6" customFormat="1" ht="31.5" x14ac:dyDescent="0.2">
      <c r="A38" s="10" t="s">
        <v>74</v>
      </c>
      <c r="B38" s="161"/>
      <c r="C38" s="52"/>
      <c r="D38" s="52"/>
      <c r="E38" s="99"/>
      <c r="F38" s="52"/>
      <c r="G38" s="52"/>
      <c r="H38" s="99"/>
      <c r="I38" s="99"/>
      <c r="J38" s="99"/>
      <c r="K38" s="52"/>
      <c r="L38" s="52"/>
      <c r="M38" s="53"/>
      <c r="N38" s="54"/>
    </row>
    <row r="39" spans="1:14" ht="15.75" x14ac:dyDescent="0.2">
      <c r="A39" s="71" t="s">
        <v>75</v>
      </c>
      <c r="B39" s="161"/>
      <c r="C39" s="55"/>
      <c r="D39" s="55"/>
      <c r="E39" s="99"/>
      <c r="F39" s="55"/>
      <c r="G39" s="55"/>
      <c r="H39" s="99"/>
      <c r="I39" s="99"/>
      <c r="J39" s="99"/>
      <c r="K39" s="55"/>
      <c r="L39" s="55"/>
      <c r="M39" s="56"/>
      <c r="N39" s="46"/>
    </row>
    <row r="40" spans="1:14" x14ac:dyDescent="0.2">
      <c r="A40" s="11" t="s">
        <v>76</v>
      </c>
      <c r="B40" s="161"/>
      <c r="C40" s="55">
        <v>2</v>
      </c>
      <c r="D40" s="55">
        <v>2</v>
      </c>
      <c r="E40" s="99"/>
      <c r="F40" s="55">
        <v>1</v>
      </c>
      <c r="G40" s="55">
        <v>2</v>
      </c>
      <c r="H40" s="99"/>
      <c r="I40" s="99"/>
      <c r="J40" s="99"/>
      <c r="K40" s="55">
        <v>2</v>
      </c>
      <c r="L40" s="55">
        <v>1</v>
      </c>
      <c r="M40" s="56">
        <v>1</v>
      </c>
      <c r="N40" s="46"/>
    </row>
    <row r="41" spans="1:14" x14ac:dyDescent="0.2">
      <c r="A41" s="11" t="s">
        <v>77</v>
      </c>
      <c r="B41" s="161"/>
      <c r="C41" s="55">
        <v>1</v>
      </c>
      <c r="D41" s="55">
        <v>1</v>
      </c>
      <c r="E41" s="99"/>
      <c r="F41" s="55">
        <v>1</v>
      </c>
      <c r="G41" s="55">
        <v>2</v>
      </c>
      <c r="H41" s="99"/>
      <c r="I41" s="99"/>
      <c r="J41" s="99"/>
      <c r="K41" s="55">
        <v>2</v>
      </c>
      <c r="L41" s="55">
        <v>1</v>
      </c>
      <c r="M41" s="56">
        <v>1</v>
      </c>
      <c r="N41" s="46"/>
    </row>
    <row r="42" spans="1:14" ht="30" x14ac:dyDescent="0.2">
      <c r="A42" s="11" t="s">
        <v>78</v>
      </c>
      <c r="B42" s="161"/>
      <c r="C42" s="55">
        <v>2</v>
      </c>
      <c r="D42" s="55" t="s">
        <v>24</v>
      </c>
      <c r="E42" s="99"/>
      <c r="F42" s="55">
        <v>2</v>
      </c>
      <c r="G42" s="55">
        <v>2</v>
      </c>
      <c r="H42" s="99"/>
      <c r="I42" s="99"/>
      <c r="J42" s="99"/>
      <c r="K42" s="55">
        <v>1</v>
      </c>
      <c r="L42" s="55">
        <v>1</v>
      </c>
      <c r="M42" s="56">
        <v>1</v>
      </c>
      <c r="N42" s="46"/>
    </row>
    <row r="43" spans="1:14" s="132" customFormat="1" x14ac:dyDescent="0.2">
      <c r="A43" s="127" t="s">
        <v>94</v>
      </c>
      <c r="B43" s="162"/>
      <c r="C43" s="125">
        <f>AVERAGE(C39:C42)</f>
        <v>1.6666666666666667</v>
      </c>
      <c r="D43" s="125">
        <f>AVERAGE(D39:D42)</f>
        <v>1.5</v>
      </c>
      <c r="E43" s="157"/>
      <c r="F43" s="125">
        <f>AVERAGE(F39:F42)</f>
        <v>1.3333333333333333</v>
      </c>
      <c r="G43" s="125">
        <f>AVERAGE(G39:G42)</f>
        <v>2</v>
      </c>
      <c r="H43" s="157"/>
      <c r="I43" s="157"/>
      <c r="J43" s="157"/>
      <c r="K43" s="125">
        <f>AVERAGE(K39:K42)</f>
        <v>1.6666666666666667</v>
      </c>
      <c r="L43" s="125">
        <f>AVERAGE(L39:L42)</f>
        <v>1</v>
      </c>
      <c r="M43" s="125">
        <f>AVERAGE(M39:M42)</f>
        <v>1</v>
      </c>
    </row>
    <row r="44" spans="1:14" s="6" customFormat="1" ht="15.75" x14ac:dyDescent="0.2">
      <c r="A44" s="12" t="s">
        <v>79</v>
      </c>
      <c r="B44" s="161"/>
      <c r="C44" s="62"/>
      <c r="D44" s="62"/>
      <c r="E44" s="99"/>
      <c r="F44" s="62"/>
      <c r="G44" s="62"/>
      <c r="H44" s="99"/>
      <c r="I44" s="99"/>
      <c r="J44" s="99"/>
      <c r="K44" s="62"/>
      <c r="L44" s="62"/>
      <c r="M44" s="63"/>
      <c r="N44" s="54"/>
    </row>
    <row r="45" spans="1:14" x14ac:dyDescent="0.2">
      <c r="A45" s="11" t="s">
        <v>80</v>
      </c>
      <c r="B45" s="161"/>
      <c r="C45" s="55" t="s">
        <v>24</v>
      </c>
      <c r="D45" s="55" t="s">
        <v>24</v>
      </c>
      <c r="E45" s="99"/>
      <c r="F45" s="55">
        <v>2</v>
      </c>
      <c r="G45" s="55">
        <v>2</v>
      </c>
      <c r="H45" s="99"/>
      <c r="I45" s="99"/>
      <c r="J45" s="99"/>
      <c r="K45" s="55" t="s">
        <v>24</v>
      </c>
      <c r="L45" s="55" t="s">
        <v>24</v>
      </c>
      <c r="M45" s="56" t="s">
        <v>24</v>
      </c>
      <c r="N45" s="46"/>
    </row>
    <row r="46" spans="1:14" x14ac:dyDescent="0.2">
      <c r="A46" s="11" t="s">
        <v>81</v>
      </c>
      <c r="B46" s="161"/>
      <c r="C46" s="55" t="s">
        <v>24</v>
      </c>
      <c r="D46" s="55">
        <v>1</v>
      </c>
      <c r="E46" s="99"/>
      <c r="F46" s="55">
        <v>2</v>
      </c>
      <c r="G46" s="55">
        <v>3</v>
      </c>
      <c r="H46" s="99"/>
      <c r="I46" s="99"/>
      <c r="J46" s="99"/>
      <c r="K46" s="55">
        <v>2</v>
      </c>
      <c r="L46" s="55">
        <v>2</v>
      </c>
      <c r="M46" s="56">
        <v>2</v>
      </c>
      <c r="N46" s="46"/>
    </row>
    <row r="47" spans="1:14" s="132" customFormat="1" x14ac:dyDescent="0.2">
      <c r="A47" s="127" t="s">
        <v>94</v>
      </c>
      <c r="B47" s="162"/>
      <c r="C47" s="125"/>
      <c r="D47" s="125">
        <f>AVERAGE(D45:D46)</f>
        <v>1</v>
      </c>
      <c r="E47" s="157"/>
      <c r="F47" s="125">
        <f>AVERAGE(F45:F46)</f>
        <v>2</v>
      </c>
      <c r="G47" s="125">
        <f>AVERAGE(G45:G46)</f>
        <v>2.5</v>
      </c>
      <c r="H47" s="157"/>
      <c r="I47" s="157"/>
      <c r="J47" s="157"/>
      <c r="K47" s="125">
        <f>AVERAGE(K45:K46)</f>
        <v>2</v>
      </c>
      <c r="L47" s="125">
        <f>AVERAGE(L45:L46)</f>
        <v>2</v>
      </c>
      <c r="M47" s="125">
        <f>AVERAGE(M45:M46)</f>
        <v>2</v>
      </c>
    </row>
    <row r="48" spans="1:14" s="6" customFormat="1" ht="15.75" x14ac:dyDescent="0.2">
      <c r="A48" s="12" t="s">
        <v>82</v>
      </c>
      <c r="B48" s="161"/>
      <c r="C48" s="62"/>
      <c r="D48" s="62"/>
      <c r="E48" s="99"/>
      <c r="F48" s="62"/>
      <c r="G48" s="62"/>
      <c r="H48" s="99"/>
      <c r="I48" s="99"/>
      <c r="J48" s="99"/>
      <c r="K48" s="62"/>
      <c r="L48" s="62"/>
      <c r="M48" s="63"/>
      <c r="N48" s="54"/>
    </row>
    <row r="49" spans="1:14" x14ac:dyDescent="0.2">
      <c r="A49" s="11" t="s">
        <v>83</v>
      </c>
      <c r="B49" s="161"/>
      <c r="C49" s="55">
        <v>2</v>
      </c>
      <c r="D49" s="55">
        <v>2</v>
      </c>
      <c r="E49" s="99"/>
      <c r="F49" s="55">
        <v>2</v>
      </c>
      <c r="G49" s="55">
        <v>2</v>
      </c>
      <c r="H49" s="99"/>
      <c r="I49" s="99"/>
      <c r="J49" s="99"/>
      <c r="K49" s="55">
        <v>3</v>
      </c>
      <c r="L49" s="55">
        <v>2</v>
      </c>
      <c r="M49" s="56">
        <v>2</v>
      </c>
      <c r="N49" s="46"/>
    </row>
    <row r="50" spans="1:14" ht="30" x14ac:dyDescent="0.2">
      <c r="A50" s="11" t="s">
        <v>84</v>
      </c>
      <c r="B50" s="161"/>
      <c r="C50" s="55">
        <v>2</v>
      </c>
      <c r="D50" s="55">
        <v>2</v>
      </c>
      <c r="E50" s="99"/>
      <c r="F50" s="55">
        <v>2</v>
      </c>
      <c r="G50" s="55">
        <v>2</v>
      </c>
      <c r="H50" s="99"/>
      <c r="I50" s="99"/>
      <c r="J50" s="99"/>
      <c r="K50" s="55">
        <v>2</v>
      </c>
      <c r="L50" s="55">
        <v>2</v>
      </c>
      <c r="M50" s="56">
        <v>1</v>
      </c>
      <c r="N50" s="46"/>
    </row>
    <row r="51" spans="1:14" ht="30" x14ac:dyDescent="0.2">
      <c r="A51" s="11" t="s">
        <v>85</v>
      </c>
      <c r="B51" s="161"/>
      <c r="C51" s="55">
        <v>1</v>
      </c>
      <c r="D51" s="55">
        <v>2</v>
      </c>
      <c r="E51" s="99"/>
      <c r="F51" s="55">
        <v>2</v>
      </c>
      <c r="G51" s="55">
        <v>2</v>
      </c>
      <c r="H51" s="99"/>
      <c r="I51" s="99"/>
      <c r="J51" s="99"/>
      <c r="K51" s="55">
        <v>2</v>
      </c>
      <c r="L51" s="55">
        <v>1</v>
      </c>
      <c r="M51" s="56">
        <v>1</v>
      </c>
      <c r="N51" s="46"/>
    </row>
    <row r="52" spans="1:14" s="132" customFormat="1" x14ac:dyDescent="0.2">
      <c r="A52" s="127" t="s">
        <v>94</v>
      </c>
      <c r="B52" s="162"/>
      <c r="C52" s="125">
        <f>AVERAGE(C49:C51)</f>
        <v>1.6666666666666667</v>
      </c>
      <c r="D52" s="125">
        <f>AVERAGE(D49:D51)</f>
        <v>2</v>
      </c>
      <c r="E52" s="157"/>
      <c r="F52" s="125">
        <f>AVERAGE(F49:F51)</f>
        <v>2</v>
      </c>
      <c r="G52" s="125">
        <f>AVERAGE(G49:G51)</f>
        <v>2</v>
      </c>
      <c r="H52" s="157"/>
      <c r="I52" s="157"/>
      <c r="J52" s="157"/>
      <c r="K52" s="125">
        <f>AVERAGE(K49:K51)</f>
        <v>2.3333333333333335</v>
      </c>
      <c r="L52" s="125">
        <f>AVERAGE(L49:L51)</f>
        <v>1.6666666666666667</v>
      </c>
      <c r="M52" s="125">
        <f>AVERAGE(M49:M51)</f>
        <v>1.3333333333333333</v>
      </c>
    </row>
    <row r="53" spans="1:14" s="6" customFormat="1" ht="15.75" x14ac:dyDescent="0.2">
      <c r="A53" s="12" t="s">
        <v>86</v>
      </c>
      <c r="B53" s="161"/>
      <c r="C53" s="62"/>
      <c r="D53" s="62"/>
      <c r="E53" s="99"/>
      <c r="F53" s="62"/>
      <c r="G53" s="62"/>
      <c r="H53" s="99"/>
      <c r="I53" s="99"/>
      <c r="J53" s="99"/>
      <c r="K53" s="62"/>
      <c r="L53" s="62"/>
      <c r="M53" s="63"/>
      <c r="N53" s="54"/>
    </row>
    <row r="54" spans="1:14" x14ac:dyDescent="0.2">
      <c r="A54" s="11" t="s">
        <v>87</v>
      </c>
      <c r="B54" s="161"/>
      <c r="C54" s="55">
        <v>2</v>
      </c>
      <c r="D54" s="55">
        <v>3</v>
      </c>
      <c r="E54" s="99"/>
      <c r="F54" s="55">
        <v>2</v>
      </c>
      <c r="G54" s="55">
        <v>3</v>
      </c>
      <c r="H54" s="99"/>
      <c r="I54" s="99"/>
      <c r="J54" s="99"/>
      <c r="K54" s="55">
        <v>2</v>
      </c>
      <c r="L54" s="55">
        <v>1</v>
      </c>
      <c r="M54" s="55">
        <v>1</v>
      </c>
      <c r="N54" s="46"/>
    </row>
    <row r="55" spans="1:14" x14ac:dyDescent="0.2">
      <c r="A55" s="11" t="s">
        <v>88</v>
      </c>
      <c r="B55" s="161"/>
      <c r="C55" s="55" t="s">
        <v>24</v>
      </c>
      <c r="D55" s="55" t="s">
        <v>24</v>
      </c>
      <c r="E55" s="99"/>
      <c r="F55" s="55">
        <v>2</v>
      </c>
      <c r="G55" s="55" t="s">
        <v>24</v>
      </c>
      <c r="H55" s="99"/>
      <c r="I55" s="99"/>
      <c r="J55" s="99"/>
      <c r="K55" s="55" t="s">
        <v>24</v>
      </c>
      <c r="L55" s="55">
        <v>2</v>
      </c>
      <c r="M55" s="55">
        <v>0</v>
      </c>
      <c r="N55" s="46"/>
    </row>
    <row r="56" spans="1:14" ht="30" x14ac:dyDescent="0.2">
      <c r="A56" s="11" t="s">
        <v>89</v>
      </c>
      <c r="B56" s="161"/>
      <c r="C56" s="55">
        <v>1</v>
      </c>
      <c r="D56" s="55">
        <v>2</v>
      </c>
      <c r="E56" s="99"/>
      <c r="F56" s="55">
        <v>2</v>
      </c>
      <c r="G56" s="55">
        <v>2</v>
      </c>
      <c r="H56" s="99"/>
      <c r="I56" s="99"/>
      <c r="J56" s="99"/>
      <c r="K56" s="55">
        <v>2</v>
      </c>
      <c r="L56" s="55">
        <v>1</v>
      </c>
      <c r="M56" s="55">
        <v>2</v>
      </c>
      <c r="N56" s="7" t="s">
        <v>243</v>
      </c>
    </row>
    <row r="57" spans="1:14" x14ac:dyDescent="0.2">
      <c r="A57" s="11" t="s">
        <v>90</v>
      </c>
      <c r="B57" s="161"/>
      <c r="C57" s="55" t="s">
        <v>24</v>
      </c>
      <c r="D57" s="55" t="s">
        <v>24</v>
      </c>
      <c r="E57" s="99"/>
      <c r="F57" s="55" t="s">
        <v>24</v>
      </c>
      <c r="G57" s="55">
        <v>2</v>
      </c>
      <c r="H57" s="99"/>
      <c r="I57" s="99"/>
      <c r="J57" s="99"/>
      <c r="K57" s="55" t="s">
        <v>24</v>
      </c>
      <c r="L57" s="55" t="s">
        <v>24</v>
      </c>
      <c r="M57" s="55" t="s">
        <v>24</v>
      </c>
      <c r="N57" s="46"/>
    </row>
    <row r="58" spans="1:14" s="132" customFormat="1" x14ac:dyDescent="0.2">
      <c r="A58" s="127" t="s">
        <v>94</v>
      </c>
      <c r="B58" s="162"/>
      <c r="C58" s="125">
        <f>AVERAGE(C54:C57)</f>
        <v>1.5</v>
      </c>
      <c r="D58" s="125">
        <f>AVERAGE(D54:D57)</f>
        <v>2.5</v>
      </c>
      <c r="E58" s="157"/>
      <c r="F58" s="125">
        <f>AVERAGE(F54:F57)</f>
        <v>2</v>
      </c>
      <c r="G58" s="125">
        <f>AVERAGE(G54:G57)</f>
        <v>2.3333333333333335</v>
      </c>
      <c r="H58" s="157"/>
      <c r="I58" s="157"/>
      <c r="J58" s="157"/>
      <c r="K58" s="125">
        <f>AVERAGE(K54:K57)</f>
        <v>2</v>
      </c>
      <c r="L58" s="125">
        <f>AVERAGE(L54:L57)</f>
        <v>1.3333333333333333</v>
      </c>
      <c r="M58" s="125">
        <f>AVERAGE(M54:M57)</f>
        <v>1</v>
      </c>
    </row>
    <row r="59" spans="1:14" s="6" customFormat="1" ht="15.75" x14ac:dyDescent="0.2">
      <c r="A59" s="12" t="s">
        <v>54</v>
      </c>
      <c r="B59" s="161"/>
      <c r="C59" s="62"/>
      <c r="D59" s="62"/>
      <c r="E59" s="99"/>
      <c r="F59" s="62"/>
      <c r="G59" s="62"/>
      <c r="H59" s="99"/>
      <c r="I59" s="99"/>
      <c r="J59" s="99"/>
      <c r="K59" s="62"/>
      <c r="L59" s="62"/>
      <c r="M59" s="63"/>
      <c r="N59" s="54"/>
    </row>
    <row r="60" spans="1:14" ht="30" x14ac:dyDescent="0.2">
      <c r="A60" s="11" t="s">
        <v>91</v>
      </c>
      <c r="B60" s="161"/>
      <c r="C60" s="55">
        <v>2</v>
      </c>
      <c r="D60" s="55">
        <v>1</v>
      </c>
      <c r="E60" s="99"/>
      <c r="F60" s="55" t="s">
        <v>24</v>
      </c>
      <c r="G60" s="55">
        <v>2</v>
      </c>
      <c r="H60" s="99"/>
      <c r="I60" s="99"/>
      <c r="J60" s="99"/>
      <c r="K60" s="55">
        <v>2</v>
      </c>
      <c r="L60" s="55">
        <v>1</v>
      </c>
      <c r="M60" s="56" t="s">
        <v>24</v>
      </c>
      <c r="N60" s="46"/>
    </row>
    <row r="61" spans="1:14" x14ac:dyDescent="0.2">
      <c r="A61" s="11" t="s">
        <v>92</v>
      </c>
      <c r="B61" s="161"/>
      <c r="C61" s="55">
        <v>1</v>
      </c>
      <c r="D61" s="55" t="s">
        <v>24</v>
      </c>
      <c r="E61" s="99"/>
      <c r="F61" s="55">
        <v>2</v>
      </c>
      <c r="G61" s="55" t="s">
        <v>24</v>
      </c>
      <c r="H61" s="99"/>
      <c r="I61" s="99"/>
      <c r="J61" s="99"/>
      <c r="K61" s="55">
        <v>1</v>
      </c>
      <c r="L61" s="55" t="s">
        <v>24</v>
      </c>
      <c r="M61" s="56" t="s">
        <v>24</v>
      </c>
      <c r="N61" s="46"/>
    </row>
    <row r="62" spans="1:14" ht="30" x14ac:dyDescent="0.2">
      <c r="A62" s="9" t="s">
        <v>93</v>
      </c>
      <c r="B62" s="164"/>
      <c r="C62" s="67">
        <v>2</v>
      </c>
      <c r="D62" s="67" t="s">
        <v>24</v>
      </c>
      <c r="E62" s="159"/>
      <c r="F62" s="67">
        <v>2</v>
      </c>
      <c r="G62" s="67" t="s">
        <v>24</v>
      </c>
      <c r="H62" s="176"/>
      <c r="I62" s="159"/>
      <c r="J62" s="159"/>
      <c r="K62" s="67">
        <v>1</v>
      </c>
      <c r="L62" s="67" t="s">
        <v>24</v>
      </c>
      <c r="M62" s="68" t="s">
        <v>24</v>
      </c>
      <c r="N62" s="46"/>
    </row>
    <row r="63" spans="1:14" s="132" customFormat="1" x14ac:dyDescent="0.2">
      <c r="A63" s="132" t="s">
        <v>94</v>
      </c>
      <c r="C63" s="132">
        <f>AVERAGE(C60:C62)</f>
        <v>1.6666666666666667</v>
      </c>
      <c r="D63" s="132">
        <f>AVERAGE(D60:D62)</f>
        <v>1</v>
      </c>
      <c r="F63" s="132">
        <f>AVERAGE(F60:F62)</f>
        <v>2</v>
      </c>
      <c r="G63" s="132">
        <f>AVERAGE(G60:G62)</f>
        <v>2</v>
      </c>
      <c r="K63" s="132">
        <f>AVERAGE(K60:K62)</f>
        <v>1.3333333333333333</v>
      </c>
      <c r="L63" s="132">
        <f>AVERAGE(L60:L62)</f>
        <v>1</v>
      </c>
    </row>
    <row r="66" spans="3:13" x14ac:dyDescent="0.2">
      <c r="C66">
        <v>2.6666666666666665</v>
      </c>
      <c r="D66">
        <v>3</v>
      </c>
      <c r="F66">
        <v>3</v>
      </c>
      <c r="G66">
        <v>3</v>
      </c>
      <c r="K66">
        <v>2.3333333333333335</v>
      </c>
      <c r="L66">
        <v>0.66666666666666663</v>
      </c>
      <c r="M66">
        <v>0.33333333333333331</v>
      </c>
    </row>
    <row r="67" spans="3:13" x14ac:dyDescent="0.2">
      <c r="C67">
        <v>2.6666666666666665</v>
      </c>
      <c r="D67">
        <v>2</v>
      </c>
      <c r="F67">
        <v>2.6666666666666665</v>
      </c>
      <c r="G67">
        <v>2.3333333333333335</v>
      </c>
      <c r="K67">
        <v>2</v>
      </c>
      <c r="L67">
        <v>0.5</v>
      </c>
      <c r="M67">
        <v>0</v>
      </c>
    </row>
    <row r="68" spans="3:13" x14ac:dyDescent="0.2">
      <c r="C68">
        <v>2.3333333333333335</v>
      </c>
      <c r="D68">
        <v>2.3333333333333335</v>
      </c>
      <c r="F68">
        <v>2</v>
      </c>
      <c r="G68">
        <v>2</v>
      </c>
      <c r="K68">
        <v>2</v>
      </c>
      <c r="L68">
        <v>2</v>
      </c>
      <c r="M68">
        <v>1</v>
      </c>
    </row>
    <row r="69" spans="3:13" x14ac:dyDescent="0.2">
      <c r="C69">
        <v>3</v>
      </c>
      <c r="D69">
        <v>3</v>
      </c>
      <c r="F69">
        <v>3</v>
      </c>
      <c r="G69">
        <v>3</v>
      </c>
      <c r="K69">
        <v>3</v>
      </c>
    </row>
  </sheetData>
  <pageMargins left="0.7" right="0.7" top="0.78740157499999996" bottom="0.78740157499999996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99EB-A7A7-424F-A884-57F73CD24AFF}">
  <sheetPr>
    <tabColor rgb="FF00B050"/>
  </sheetPr>
  <dimension ref="A1:N55"/>
  <sheetViews>
    <sheetView topLeftCell="A13" zoomScale="70" zoomScaleNormal="70" workbookViewId="0">
      <selection activeCell="K32" activeCellId="3" sqref="C32 D32 F32:G32 K32:M32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303</v>
      </c>
      <c r="C1" t="s">
        <v>304</v>
      </c>
    </row>
    <row r="2" spans="1:14" x14ac:dyDescent="0.2">
      <c r="A2" s="1" t="s">
        <v>3</v>
      </c>
      <c r="B2" t="s">
        <v>305</v>
      </c>
    </row>
    <row r="4" spans="1:14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x14ac:dyDescent="0.2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75" x14ac:dyDescent="0.25">
      <c r="A6" s="51" t="s">
        <v>7</v>
      </c>
      <c r="B6" s="197" t="s">
        <v>306</v>
      </c>
      <c r="C6" s="52"/>
      <c r="D6" s="52"/>
      <c r="E6" s="194" t="s">
        <v>9</v>
      </c>
      <c r="F6" s="52"/>
      <c r="G6" s="52"/>
      <c r="H6" s="194" t="s">
        <v>307</v>
      </c>
      <c r="I6" s="194" t="s">
        <v>11</v>
      </c>
      <c r="J6" s="194" t="s">
        <v>10</v>
      </c>
      <c r="K6" s="52"/>
      <c r="L6" s="52"/>
      <c r="M6" s="53"/>
      <c r="N6" s="54"/>
    </row>
    <row r="7" spans="1:14" x14ac:dyDescent="0.2">
      <c r="A7" s="11" t="s">
        <v>12</v>
      </c>
      <c r="B7" s="198"/>
      <c r="C7" s="55">
        <v>2</v>
      </c>
      <c r="D7" s="55">
        <v>2</v>
      </c>
      <c r="E7" s="195"/>
      <c r="F7" s="55" t="s">
        <v>24</v>
      </c>
      <c r="G7" s="55"/>
      <c r="H7" s="195"/>
      <c r="I7" s="195"/>
      <c r="J7" s="195"/>
      <c r="K7" s="55">
        <v>2</v>
      </c>
      <c r="L7" s="55">
        <v>0</v>
      </c>
      <c r="M7" s="56">
        <v>0</v>
      </c>
      <c r="N7" s="46"/>
    </row>
    <row r="8" spans="1:14" ht="30" x14ac:dyDescent="0.2">
      <c r="A8" s="11" t="s">
        <v>15</v>
      </c>
      <c r="B8" s="198"/>
      <c r="C8" s="55">
        <v>4</v>
      </c>
      <c r="D8" s="55">
        <v>4</v>
      </c>
      <c r="E8" s="195"/>
      <c r="F8" s="55">
        <v>1</v>
      </c>
      <c r="G8" s="55">
        <v>2</v>
      </c>
      <c r="H8" s="195"/>
      <c r="I8" s="195"/>
      <c r="J8" s="195"/>
      <c r="K8" s="55"/>
      <c r="L8" s="55">
        <v>1</v>
      </c>
      <c r="M8" s="56">
        <v>1</v>
      </c>
      <c r="N8" s="46"/>
    </row>
    <row r="9" spans="1:14" x14ac:dyDescent="0.2">
      <c r="A9" s="11" t="s">
        <v>18</v>
      </c>
      <c r="B9" s="198"/>
      <c r="C9" s="55">
        <v>2</v>
      </c>
      <c r="D9" s="55">
        <v>3</v>
      </c>
      <c r="E9" s="195"/>
      <c r="F9" s="55">
        <v>1</v>
      </c>
      <c r="G9" s="55"/>
      <c r="H9" s="195"/>
      <c r="I9" s="195"/>
      <c r="J9" s="195"/>
      <c r="K9" s="55">
        <v>3</v>
      </c>
      <c r="L9" s="55">
        <v>1</v>
      </c>
      <c r="M9" s="56">
        <v>1</v>
      </c>
      <c r="N9" s="46"/>
    </row>
    <row r="10" spans="1:14" x14ac:dyDescent="0.2">
      <c r="A10" s="11" t="s">
        <v>23</v>
      </c>
      <c r="B10" s="198"/>
      <c r="C10" s="55" t="s">
        <v>24</v>
      </c>
      <c r="D10" s="55" t="s">
        <v>24</v>
      </c>
      <c r="E10" s="195"/>
      <c r="F10" s="55" t="s">
        <v>24</v>
      </c>
      <c r="G10" s="55" t="s">
        <v>24</v>
      </c>
      <c r="H10" s="195"/>
      <c r="I10" s="195"/>
      <c r="J10" s="195"/>
      <c r="K10" s="55" t="s">
        <v>24</v>
      </c>
      <c r="L10" s="55" t="s">
        <v>24</v>
      </c>
      <c r="M10" s="56" t="s">
        <v>24</v>
      </c>
      <c r="N10" s="46"/>
    </row>
    <row r="11" spans="1:14" x14ac:dyDescent="0.2">
      <c r="A11" s="11" t="s">
        <v>25</v>
      </c>
      <c r="B11" s="198"/>
      <c r="C11" s="55" t="s">
        <v>24</v>
      </c>
      <c r="D11" s="55" t="s">
        <v>24</v>
      </c>
      <c r="E11" s="195"/>
      <c r="F11" s="55" t="s">
        <v>24</v>
      </c>
      <c r="G11" s="55" t="s">
        <v>24</v>
      </c>
      <c r="H11" s="195"/>
      <c r="I11" s="195"/>
      <c r="J11" s="195"/>
      <c r="K11" s="55" t="s">
        <v>24</v>
      </c>
      <c r="L11" s="55" t="s">
        <v>24</v>
      </c>
      <c r="M11" s="56" t="s">
        <v>24</v>
      </c>
      <c r="N11" s="46"/>
    </row>
    <row r="12" spans="1:14" ht="30" x14ac:dyDescent="0.2">
      <c r="A12" s="11" t="s">
        <v>26</v>
      </c>
      <c r="B12" s="198"/>
      <c r="C12" s="55">
        <v>4</v>
      </c>
      <c r="D12" s="55">
        <v>4</v>
      </c>
      <c r="E12" s="195"/>
      <c r="F12" s="55">
        <v>1</v>
      </c>
      <c r="G12" s="55">
        <v>0</v>
      </c>
      <c r="H12" s="195"/>
      <c r="I12" s="195"/>
      <c r="J12" s="195"/>
      <c r="K12" s="55">
        <v>1</v>
      </c>
      <c r="L12" s="55">
        <v>0</v>
      </c>
      <c r="M12" s="56">
        <v>0</v>
      </c>
      <c r="N12" s="46"/>
    </row>
    <row r="13" spans="1:14" x14ac:dyDescent="0.2">
      <c r="A13" s="11" t="s">
        <v>27</v>
      </c>
      <c r="B13" s="198"/>
      <c r="C13" s="55" t="s">
        <v>24</v>
      </c>
      <c r="D13" s="55" t="s">
        <v>24</v>
      </c>
      <c r="E13" s="195"/>
      <c r="F13" s="55" t="s">
        <v>24</v>
      </c>
      <c r="G13" s="55" t="s">
        <v>24</v>
      </c>
      <c r="H13" s="195"/>
      <c r="I13" s="195"/>
      <c r="J13" s="195"/>
      <c r="K13" s="55" t="s">
        <v>24</v>
      </c>
      <c r="L13" s="55" t="s">
        <v>24</v>
      </c>
      <c r="M13" s="56" t="s">
        <v>24</v>
      </c>
      <c r="N13" s="46"/>
    </row>
    <row r="14" spans="1:14" x14ac:dyDescent="0.2">
      <c r="A14" s="11" t="s">
        <v>30</v>
      </c>
      <c r="B14" s="198"/>
      <c r="C14" s="55">
        <v>3</v>
      </c>
      <c r="D14" s="55">
        <v>2</v>
      </c>
      <c r="E14" s="195"/>
      <c r="F14" s="55">
        <v>2</v>
      </c>
      <c r="G14" s="55">
        <v>2</v>
      </c>
      <c r="H14" s="195"/>
      <c r="I14" s="195"/>
      <c r="J14" s="195"/>
      <c r="K14" s="55">
        <v>2</v>
      </c>
      <c r="L14" s="55">
        <v>2</v>
      </c>
      <c r="M14" s="56">
        <v>2</v>
      </c>
      <c r="N14" s="46"/>
    </row>
    <row r="15" spans="1:14" x14ac:dyDescent="0.2">
      <c r="A15" s="11" t="s">
        <v>32</v>
      </c>
      <c r="B15" s="198"/>
      <c r="C15" s="55">
        <v>4</v>
      </c>
      <c r="D15" s="55">
        <v>3</v>
      </c>
      <c r="E15" s="195"/>
      <c r="F15" s="55">
        <v>3</v>
      </c>
      <c r="G15" s="55">
        <v>3</v>
      </c>
      <c r="H15" s="195"/>
      <c r="I15" s="195"/>
      <c r="J15" s="195"/>
      <c r="K15" s="7">
        <v>1</v>
      </c>
      <c r="L15" s="55">
        <v>0</v>
      </c>
      <c r="M15" s="55">
        <v>0</v>
      </c>
      <c r="N15" s="46"/>
    </row>
    <row r="16" spans="1:14" x14ac:dyDescent="0.2">
      <c r="A16" s="11" t="s">
        <v>36</v>
      </c>
      <c r="B16" s="198"/>
      <c r="C16" s="55">
        <v>1</v>
      </c>
      <c r="D16" s="55">
        <v>2</v>
      </c>
      <c r="E16" s="195"/>
      <c r="F16" s="55">
        <v>1</v>
      </c>
      <c r="G16" s="55">
        <v>0</v>
      </c>
      <c r="H16" s="195"/>
      <c r="I16" s="195"/>
      <c r="J16" s="195"/>
      <c r="K16" s="55">
        <v>0</v>
      </c>
      <c r="L16" s="55" t="s">
        <v>24</v>
      </c>
      <c r="M16" s="56" t="s">
        <v>24</v>
      </c>
      <c r="N16" s="46"/>
    </row>
    <row r="17" spans="1:14" x14ac:dyDescent="0.2">
      <c r="A17" s="61" t="s">
        <v>94</v>
      </c>
      <c r="B17" s="198"/>
      <c r="C17" s="89">
        <f>AVERAGE(C7:C16)</f>
        <v>2.8571428571428572</v>
      </c>
      <c r="D17" s="89">
        <f>AVERAGE(D7:D16)</f>
        <v>2.8571428571428572</v>
      </c>
      <c r="E17" s="195"/>
      <c r="F17" s="89">
        <f>AVERAGE(F7:F16)</f>
        <v>1.5</v>
      </c>
      <c r="G17" s="89">
        <f>AVERAGE(G7:G16)</f>
        <v>1.4</v>
      </c>
      <c r="H17" s="195"/>
      <c r="I17" s="195"/>
      <c r="J17" s="195"/>
      <c r="K17" s="89">
        <f>AVERAGE(K7:K16)</f>
        <v>1.5</v>
      </c>
      <c r="L17" s="89">
        <f>AVERAGE(L7:L16)</f>
        <v>0.66666666666666663</v>
      </c>
      <c r="M17" s="89">
        <f>AVERAGE(M7:M16)</f>
        <v>0.66666666666666663</v>
      </c>
      <c r="N17" s="46"/>
    </row>
    <row r="18" spans="1:14" s="6" customFormat="1" ht="15.75" x14ac:dyDescent="0.2">
      <c r="A18" s="12" t="s">
        <v>37</v>
      </c>
      <c r="B18" s="198"/>
      <c r="C18" s="62"/>
      <c r="D18" s="62"/>
      <c r="E18" s="195"/>
      <c r="F18" s="62"/>
      <c r="G18" s="62"/>
      <c r="H18" s="195"/>
      <c r="I18" s="195"/>
      <c r="J18" s="195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98"/>
      <c r="C19" s="62">
        <f>AVERAGE(C20:C22)</f>
        <v>2.6666666666666665</v>
      </c>
      <c r="D19" s="62">
        <f>AVERAGE(D20:D22)</f>
        <v>3</v>
      </c>
      <c r="E19" s="195"/>
      <c r="F19" s="62">
        <f t="shared" ref="F19:G19" si="0">AVERAGE(F20:F22)</f>
        <v>3</v>
      </c>
      <c r="G19" s="62">
        <f t="shared" si="0"/>
        <v>3</v>
      </c>
      <c r="H19" s="195"/>
      <c r="I19" s="195"/>
      <c r="J19" s="195"/>
      <c r="K19" s="62">
        <f t="shared" ref="K19:M19" si="1">AVERAGE(K20:K22)</f>
        <v>2</v>
      </c>
      <c r="L19" s="62">
        <f t="shared" si="1"/>
        <v>1</v>
      </c>
      <c r="M19" s="62">
        <f t="shared" si="1"/>
        <v>0.33333333333333331</v>
      </c>
      <c r="N19" s="54"/>
    </row>
    <row r="20" spans="1:14" ht="30" x14ac:dyDescent="0.2">
      <c r="A20" s="11" t="s">
        <v>39</v>
      </c>
      <c r="B20" s="198"/>
      <c r="C20" s="55">
        <v>4</v>
      </c>
      <c r="D20" s="55">
        <v>4</v>
      </c>
      <c r="E20" s="195"/>
      <c r="F20" s="55">
        <v>3</v>
      </c>
      <c r="G20" s="55">
        <v>4</v>
      </c>
      <c r="H20" s="195"/>
      <c r="I20" s="195"/>
      <c r="J20" s="195"/>
      <c r="K20" s="55">
        <v>2</v>
      </c>
      <c r="L20" s="55">
        <v>1</v>
      </c>
      <c r="M20" s="56">
        <v>1</v>
      </c>
      <c r="N20" s="46"/>
    </row>
    <row r="21" spans="1:14" x14ac:dyDescent="0.2">
      <c r="A21" s="11" t="s">
        <v>47</v>
      </c>
      <c r="B21" s="198"/>
      <c r="C21" s="55">
        <v>2</v>
      </c>
      <c r="D21" s="55">
        <v>2</v>
      </c>
      <c r="E21" s="195"/>
      <c r="F21" s="7">
        <v>3</v>
      </c>
      <c r="G21" s="55">
        <v>2</v>
      </c>
      <c r="H21" s="195"/>
      <c r="I21" s="195"/>
      <c r="J21" s="195"/>
      <c r="K21" s="55">
        <v>1</v>
      </c>
      <c r="L21" s="55">
        <v>1</v>
      </c>
      <c r="M21" s="56">
        <v>0</v>
      </c>
      <c r="N21" s="46"/>
    </row>
    <row r="22" spans="1:14" ht="30" x14ac:dyDescent="0.2">
      <c r="A22" s="11" t="s">
        <v>52</v>
      </c>
      <c r="B22" s="198"/>
      <c r="C22" s="55">
        <v>2</v>
      </c>
      <c r="D22" s="55">
        <v>3</v>
      </c>
      <c r="E22" s="195"/>
      <c r="F22" s="55">
        <v>3</v>
      </c>
      <c r="G22" s="55">
        <v>3</v>
      </c>
      <c r="H22" s="195"/>
      <c r="I22" s="195"/>
      <c r="J22" s="195"/>
      <c r="K22" s="55">
        <v>3</v>
      </c>
      <c r="L22" s="55">
        <v>1</v>
      </c>
      <c r="M22" s="56">
        <v>0</v>
      </c>
      <c r="N22" s="46"/>
    </row>
    <row r="23" spans="1:14" s="6" customFormat="1" ht="15.75" x14ac:dyDescent="0.2">
      <c r="A23" s="12" t="s">
        <v>53</v>
      </c>
      <c r="B23" s="198"/>
      <c r="C23" s="62">
        <f t="shared" ref="C23:D23" si="2">AVERAGE(C24:C26)</f>
        <v>2.6666666666666665</v>
      </c>
      <c r="D23" s="62">
        <f t="shared" si="2"/>
        <v>0</v>
      </c>
      <c r="E23" s="195"/>
      <c r="F23" s="62">
        <f t="shared" ref="F23:G23" si="3">AVERAGE(F24:F26)</f>
        <v>3</v>
      </c>
      <c r="G23" s="62">
        <f t="shared" si="3"/>
        <v>2.6666666666666665</v>
      </c>
      <c r="H23" s="195"/>
      <c r="I23" s="195"/>
      <c r="J23" s="195"/>
      <c r="K23" s="62">
        <f t="shared" ref="K23:M23" si="4">AVERAGE(K24:K26)</f>
        <v>2.3333333333333335</v>
      </c>
      <c r="L23" s="62">
        <f t="shared" si="4"/>
        <v>0</v>
      </c>
      <c r="M23" s="62">
        <f t="shared" si="4"/>
        <v>0.5</v>
      </c>
      <c r="N23" s="54"/>
    </row>
    <row r="24" spans="1:14" x14ac:dyDescent="0.2">
      <c r="A24" s="11" t="s">
        <v>54</v>
      </c>
      <c r="B24" s="198"/>
      <c r="C24" s="55">
        <v>2</v>
      </c>
      <c r="D24" s="55">
        <v>0</v>
      </c>
      <c r="E24" s="195"/>
      <c r="F24" s="55">
        <v>3</v>
      </c>
      <c r="G24" s="55">
        <v>2</v>
      </c>
      <c r="H24" s="195"/>
      <c r="I24" s="195"/>
      <c r="J24" s="195"/>
      <c r="K24" s="55">
        <v>1</v>
      </c>
      <c r="L24" s="55">
        <v>0</v>
      </c>
      <c r="M24" s="56">
        <v>0</v>
      </c>
      <c r="N24" s="46"/>
    </row>
    <row r="25" spans="1:14" ht="45" x14ac:dyDescent="0.2">
      <c r="A25" s="11" t="s">
        <v>55</v>
      </c>
      <c r="B25" s="198"/>
      <c r="C25" s="55">
        <v>3</v>
      </c>
      <c r="D25" s="55" t="s">
        <v>24</v>
      </c>
      <c r="E25" s="195"/>
      <c r="F25" s="55">
        <v>3</v>
      </c>
      <c r="G25" s="55">
        <v>3</v>
      </c>
      <c r="H25" s="195"/>
      <c r="I25" s="195"/>
      <c r="J25" s="195"/>
      <c r="K25" s="55">
        <v>3</v>
      </c>
      <c r="L25" s="55">
        <v>0</v>
      </c>
      <c r="M25" s="56">
        <v>1</v>
      </c>
      <c r="N25" s="7" t="s">
        <v>360</v>
      </c>
    </row>
    <row r="26" spans="1:14" ht="60" x14ac:dyDescent="0.2">
      <c r="A26" s="11" t="s">
        <v>59</v>
      </c>
      <c r="B26" s="198"/>
      <c r="C26" s="55">
        <v>3</v>
      </c>
      <c r="D26" s="55" t="s">
        <v>24</v>
      </c>
      <c r="E26" s="195"/>
      <c r="F26" s="55">
        <v>3</v>
      </c>
      <c r="G26" s="55">
        <v>3</v>
      </c>
      <c r="H26" s="195"/>
      <c r="I26" s="195"/>
      <c r="J26" s="195"/>
      <c r="K26" s="55">
        <v>3</v>
      </c>
      <c r="L26" s="55" t="s">
        <v>24</v>
      </c>
      <c r="M26" s="56" t="s">
        <v>24</v>
      </c>
      <c r="N26" s="7" t="s">
        <v>226</v>
      </c>
    </row>
    <row r="27" spans="1:14" s="6" customFormat="1" ht="15.75" x14ac:dyDescent="0.2">
      <c r="A27" s="12" t="s">
        <v>60</v>
      </c>
      <c r="B27" s="198"/>
      <c r="C27" s="62">
        <f>AVERAGE(C28:C31)</f>
        <v>2.6666666666666665</v>
      </c>
      <c r="D27" s="62">
        <f>AVERAGE(D28:D31)</f>
        <v>2.6666666666666665</v>
      </c>
      <c r="E27" s="195"/>
      <c r="F27" s="62">
        <f t="shared" ref="F27:G27" si="5">AVERAGE(F28:F31)</f>
        <v>2</v>
      </c>
      <c r="G27" s="62">
        <f t="shared" si="5"/>
        <v>2.5</v>
      </c>
      <c r="H27" s="195"/>
      <c r="I27" s="195"/>
      <c r="J27" s="195"/>
      <c r="K27" s="62">
        <f t="shared" ref="K27:M27" si="6">AVERAGE(K28:K31)</f>
        <v>2</v>
      </c>
      <c r="L27" s="62">
        <f t="shared" si="6"/>
        <v>1.5</v>
      </c>
      <c r="M27" s="62">
        <f t="shared" si="6"/>
        <v>2</v>
      </c>
      <c r="N27" s="54"/>
    </row>
    <row r="28" spans="1:14" x14ac:dyDescent="0.2">
      <c r="A28" s="11" t="s">
        <v>61</v>
      </c>
      <c r="B28" s="198"/>
      <c r="C28" s="55">
        <v>4</v>
      </c>
      <c r="D28" s="55">
        <v>4</v>
      </c>
      <c r="E28" s="195"/>
      <c r="F28" s="55" t="s">
        <v>24</v>
      </c>
      <c r="G28" s="55">
        <v>4</v>
      </c>
      <c r="H28" s="195"/>
      <c r="I28" s="195"/>
      <c r="J28" s="195"/>
      <c r="K28" s="55" t="s">
        <v>24</v>
      </c>
      <c r="L28" s="55">
        <v>1</v>
      </c>
      <c r="M28" s="56" t="s">
        <v>24</v>
      </c>
      <c r="N28" s="46"/>
    </row>
    <row r="29" spans="1:14" x14ac:dyDescent="0.2">
      <c r="A29" s="11" t="s">
        <v>64</v>
      </c>
      <c r="B29" s="198"/>
      <c r="C29" s="55" t="s">
        <v>24</v>
      </c>
      <c r="D29" s="55" t="s">
        <v>24</v>
      </c>
      <c r="E29" s="195"/>
      <c r="F29" s="55" t="s">
        <v>24</v>
      </c>
      <c r="G29" s="55" t="s">
        <v>24</v>
      </c>
      <c r="H29" s="195"/>
      <c r="I29" s="195"/>
      <c r="J29" s="195"/>
      <c r="K29" s="55" t="s">
        <v>24</v>
      </c>
      <c r="L29" s="55" t="s">
        <v>24</v>
      </c>
      <c r="M29" s="56" t="s">
        <v>24</v>
      </c>
      <c r="N29" s="46"/>
    </row>
    <row r="30" spans="1:14" x14ac:dyDescent="0.2">
      <c r="A30" s="11" t="s">
        <v>65</v>
      </c>
      <c r="B30" s="198"/>
      <c r="C30" s="55">
        <v>3</v>
      </c>
      <c r="D30" s="55">
        <v>3</v>
      </c>
      <c r="E30" s="195"/>
      <c r="F30" s="7">
        <v>3</v>
      </c>
      <c r="G30" s="55" t="s">
        <v>24</v>
      </c>
      <c r="H30" s="195"/>
      <c r="I30" s="195"/>
      <c r="J30" s="195"/>
      <c r="K30" s="55">
        <v>3</v>
      </c>
      <c r="L30" s="55">
        <v>2</v>
      </c>
      <c r="M30" s="56">
        <v>2</v>
      </c>
      <c r="N30" s="46"/>
    </row>
    <row r="31" spans="1:14" x14ac:dyDescent="0.2">
      <c r="A31" s="11" t="s">
        <v>66</v>
      </c>
      <c r="B31" s="198"/>
      <c r="C31" s="55">
        <v>1</v>
      </c>
      <c r="D31" s="55">
        <v>1</v>
      </c>
      <c r="E31" s="195"/>
      <c r="F31" s="55">
        <v>1</v>
      </c>
      <c r="G31" s="55">
        <v>1</v>
      </c>
      <c r="H31" s="195"/>
      <c r="I31" s="195"/>
      <c r="J31" s="195"/>
      <c r="K31" s="55">
        <v>1</v>
      </c>
      <c r="L31" s="55" t="s">
        <v>24</v>
      </c>
      <c r="M31" s="56" t="s">
        <v>24</v>
      </c>
      <c r="N31" s="46"/>
    </row>
    <row r="32" spans="1:14" s="6" customFormat="1" ht="15.75" x14ac:dyDescent="0.2">
      <c r="A32" s="12" t="s">
        <v>67</v>
      </c>
      <c r="B32" s="198"/>
      <c r="C32" s="62">
        <f>AVERAGE(C33)</f>
        <v>2</v>
      </c>
      <c r="D32" s="62">
        <f>AVERAGE(D33)</f>
        <v>2</v>
      </c>
      <c r="E32" s="195"/>
      <c r="F32" s="62">
        <f t="shared" ref="F32:G32" si="7">AVERAGE(F33)</f>
        <v>3</v>
      </c>
      <c r="G32" s="62">
        <f t="shared" si="7"/>
        <v>3</v>
      </c>
      <c r="H32" s="195"/>
      <c r="I32" s="195"/>
      <c r="J32" s="195"/>
      <c r="K32" s="62">
        <f t="shared" ref="K32:M32" si="8">AVERAGE(K33)</f>
        <v>2</v>
      </c>
      <c r="L32" s="62" t="e">
        <f t="shared" si="8"/>
        <v>#DIV/0!</v>
      </c>
      <c r="M32" s="62" t="e">
        <f t="shared" si="8"/>
        <v>#DIV/0!</v>
      </c>
      <c r="N32" s="54"/>
    </row>
    <row r="33" spans="1:14" x14ac:dyDescent="0.2">
      <c r="A33" s="11" t="s">
        <v>68</v>
      </c>
      <c r="B33" s="198"/>
      <c r="C33" s="55">
        <v>2</v>
      </c>
      <c r="D33" s="55">
        <v>2</v>
      </c>
      <c r="E33" s="195"/>
      <c r="F33" s="55">
        <v>3</v>
      </c>
      <c r="G33" s="55">
        <v>3</v>
      </c>
      <c r="H33" s="195"/>
      <c r="I33" s="195"/>
      <c r="J33" s="195"/>
      <c r="K33" s="55">
        <v>2</v>
      </c>
      <c r="L33" s="55" t="s">
        <v>24</v>
      </c>
      <c r="M33" s="56" t="s">
        <v>24</v>
      </c>
      <c r="N33" s="46"/>
    </row>
    <row r="34" spans="1:14" x14ac:dyDescent="0.2">
      <c r="A34" s="64"/>
      <c r="B34" s="198"/>
      <c r="C34" s="65"/>
      <c r="D34" s="65"/>
      <c r="E34" s="195"/>
      <c r="F34" s="65"/>
      <c r="G34" s="65"/>
      <c r="H34" s="195"/>
      <c r="I34" s="195"/>
      <c r="J34" s="195"/>
      <c r="K34" s="65"/>
      <c r="L34" s="65"/>
      <c r="M34" s="66"/>
      <c r="N34" s="46"/>
    </row>
    <row r="35" spans="1:14" s="6" customFormat="1" ht="31.5" x14ac:dyDescent="0.2">
      <c r="A35" s="10" t="s">
        <v>74</v>
      </c>
      <c r="B35" s="198"/>
      <c r="C35" s="52"/>
      <c r="D35" s="52"/>
      <c r="E35" s="195"/>
      <c r="F35" s="52"/>
      <c r="G35" s="52"/>
      <c r="H35" s="195"/>
      <c r="I35" s="195"/>
      <c r="J35" s="195"/>
      <c r="K35" s="52"/>
      <c r="L35" s="52"/>
      <c r="M35" s="53"/>
      <c r="N35" s="54"/>
    </row>
    <row r="36" spans="1:14" ht="15.75" x14ac:dyDescent="0.2">
      <c r="A36" s="71" t="s">
        <v>75</v>
      </c>
      <c r="B36" s="198"/>
      <c r="C36" s="55"/>
      <c r="D36" s="55"/>
      <c r="E36" s="195"/>
      <c r="F36" s="55"/>
      <c r="G36" s="55"/>
      <c r="H36" s="195"/>
      <c r="I36" s="195"/>
      <c r="J36" s="195"/>
      <c r="K36" s="55"/>
      <c r="L36" s="55"/>
      <c r="M36" s="56"/>
      <c r="N36" s="46"/>
    </row>
    <row r="37" spans="1:14" x14ac:dyDescent="0.2">
      <c r="A37" s="11" t="s">
        <v>76</v>
      </c>
      <c r="B37" s="198"/>
      <c r="C37" s="55">
        <v>2</v>
      </c>
      <c r="D37" s="55">
        <v>2</v>
      </c>
      <c r="E37" s="195"/>
      <c r="F37" s="55">
        <v>1</v>
      </c>
      <c r="G37" s="55">
        <v>2</v>
      </c>
      <c r="H37" s="195"/>
      <c r="I37" s="195"/>
      <c r="J37" s="195"/>
      <c r="K37" s="55">
        <v>2</v>
      </c>
      <c r="L37" s="55">
        <v>1</v>
      </c>
      <c r="M37" s="56">
        <v>1</v>
      </c>
      <c r="N37" s="46"/>
    </row>
    <row r="38" spans="1:14" x14ac:dyDescent="0.2">
      <c r="A38" s="11" t="s">
        <v>77</v>
      </c>
      <c r="B38" s="198"/>
      <c r="C38" s="55">
        <v>1</v>
      </c>
      <c r="D38" s="55">
        <v>1</v>
      </c>
      <c r="E38" s="195"/>
      <c r="F38" s="55">
        <v>1</v>
      </c>
      <c r="G38" s="55">
        <v>2</v>
      </c>
      <c r="H38" s="195"/>
      <c r="I38" s="195"/>
      <c r="J38" s="195"/>
      <c r="K38" s="55">
        <v>2</v>
      </c>
      <c r="L38" s="55">
        <v>1</v>
      </c>
      <c r="M38" s="56">
        <v>1</v>
      </c>
      <c r="N38" s="46"/>
    </row>
    <row r="39" spans="1:14" ht="30" x14ac:dyDescent="0.2">
      <c r="A39" s="11" t="s">
        <v>78</v>
      </c>
      <c r="B39" s="198"/>
      <c r="C39" s="55">
        <v>2</v>
      </c>
      <c r="D39" s="55" t="s">
        <v>24</v>
      </c>
      <c r="E39" s="195"/>
      <c r="F39" s="55">
        <v>2</v>
      </c>
      <c r="G39" s="55">
        <v>2</v>
      </c>
      <c r="H39" s="195"/>
      <c r="I39" s="195"/>
      <c r="J39" s="195"/>
      <c r="K39" s="55">
        <v>1</v>
      </c>
      <c r="L39" s="55">
        <v>1</v>
      </c>
      <c r="M39" s="56">
        <v>1</v>
      </c>
      <c r="N39" s="46"/>
    </row>
    <row r="40" spans="1:14" s="6" customFormat="1" ht="15.75" x14ac:dyDescent="0.2">
      <c r="A40" s="12" t="s">
        <v>79</v>
      </c>
      <c r="B40" s="198"/>
      <c r="C40" s="62"/>
      <c r="D40" s="62"/>
      <c r="E40" s="195"/>
      <c r="F40" s="62"/>
      <c r="G40" s="62"/>
      <c r="H40" s="195"/>
      <c r="I40" s="195"/>
      <c r="J40" s="195"/>
      <c r="K40" s="62"/>
      <c r="L40" s="62"/>
      <c r="M40" s="63"/>
      <c r="N40" s="54"/>
    </row>
    <row r="41" spans="1:14" x14ac:dyDescent="0.2">
      <c r="A41" s="11" t="s">
        <v>80</v>
      </c>
      <c r="B41" s="198"/>
      <c r="C41" s="55" t="s">
        <v>24</v>
      </c>
      <c r="D41" s="55" t="s">
        <v>24</v>
      </c>
      <c r="E41" s="195"/>
      <c r="F41" s="55">
        <v>2</v>
      </c>
      <c r="G41" s="55">
        <v>2</v>
      </c>
      <c r="H41" s="195"/>
      <c r="I41" s="195"/>
      <c r="J41" s="195"/>
      <c r="K41" s="55" t="s">
        <v>24</v>
      </c>
      <c r="L41" s="55" t="s">
        <v>24</v>
      </c>
      <c r="M41" s="56" t="s">
        <v>24</v>
      </c>
      <c r="N41" s="46"/>
    </row>
    <row r="42" spans="1:14" x14ac:dyDescent="0.2">
      <c r="A42" s="11" t="s">
        <v>81</v>
      </c>
      <c r="B42" s="198"/>
      <c r="C42" s="55" t="s">
        <v>24</v>
      </c>
      <c r="D42" s="55">
        <v>1</v>
      </c>
      <c r="E42" s="195"/>
      <c r="F42" s="55">
        <v>2</v>
      </c>
      <c r="G42" s="55">
        <v>3</v>
      </c>
      <c r="H42" s="195"/>
      <c r="I42" s="195"/>
      <c r="J42" s="195"/>
      <c r="K42" s="55">
        <v>2</v>
      </c>
      <c r="L42" s="55">
        <v>2</v>
      </c>
      <c r="M42" s="56">
        <v>2</v>
      </c>
      <c r="N42" s="46"/>
    </row>
    <row r="43" spans="1:14" s="6" customFormat="1" ht="15.75" x14ac:dyDescent="0.2">
      <c r="A43" s="12" t="s">
        <v>82</v>
      </c>
      <c r="B43" s="198"/>
      <c r="C43" s="62"/>
      <c r="D43" s="62"/>
      <c r="E43" s="195"/>
      <c r="F43" s="62"/>
      <c r="G43" s="62"/>
      <c r="H43" s="195"/>
      <c r="I43" s="195"/>
      <c r="J43" s="195"/>
      <c r="K43" s="62"/>
      <c r="L43" s="62"/>
      <c r="M43" s="63"/>
      <c r="N43" s="54"/>
    </row>
    <row r="44" spans="1:14" x14ac:dyDescent="0.2">
      <c r="A44" s="11" t="s">
        <v>83</v>
      </c>
      <c r="B44" s="198"/>
      <c r="C44" s="55">
        <v>2</v>
      </c>
      <c r="D44" s="55">
        <v>2</v>
      </c>
      <c r="E44" s="195"/>
      <c r="F44" s="55">
        <v>2</v>
      </c>
      <c r="G44" s="55">
        <v>2</v>
      </c>
      <c r="H44" s="195"/>
      <c r="I44" s="195"/>
      <c r="J44" s="195"/>
      <c r="K44" s="55">
        <v>3</v>
      </c>
      <c r="L44" s="55">
        <v>2</v>
      </c>
      <c r="M44" s="56">
        <v>2</v>
      </c>
      <c r="N44" s="46"/>
    </row>
    <row r="45" spans="1:14" ht="30" x14ac:dyDescent="0.2">
      <c r="A45" s="11" t="s">
        <v>84</v>
      </c>
      <c r="B45" s="198"/>
      <c r="C45" s="55">
        <v>2</v>
      </c>
      <c r="D45" s="55">
        <v>2</v>
      </c>
      <c r="E45" s="195"/>
      <c r="F45" s="55">
        <v>2</v>
      </c>
      <c r="G45" s="55">
        <v>2</v>
      </c>
      <c r="H45" s="195"/>
      <c r="I45" s="195"/>
      <c r="J45" s="195"/>
      <c r="K45" s="55">
        <v>2</v>
      </c>
      <c r="L45" s="55">
        <v>2</v>
      </c>
      <c r="M45" s="56">
        <v>1</v>
      </c>
      <c r="N45" s="46"/>
    </row>
    <row r="46" spans="1:14" ht="30" x14ac:dyDescent="0.2">
      <c r="A46" s="11" t="s">
        <v>85</v>
      </c>
      <c r="B46" s="198"/>
      <c r="C46" s="55">
        <v>1</v>
      </c>
      <c r="D46" s="55">
        <v>2</v>
      </c>
      <c r="E46" s="195"/>
      <c r="F46" s="55">
        <v>2</v>
      </c>
      <c r="G46" s="55">
        <v>2</v>
      </c>
      <c r="H46" s="195"/>
      <c r="I46" s="195"/>
      <c r="J46" s="195"/>
      <c r="K46" s="55">
        <v>2</v>
      </c>
      <c r="L46" s="55">
        <v>1</v>
      </c>
      <c r="M46" s="56">
        <v>1</v>
      </c>
      <c r="N46" s="46"/>
    </row>
    <row r="47" spans="1:14" s="6" customFormat="1" ht="15.75" x14ac:dyDescent="0.2">
      <c r="A47" s="12" t="s">
        <v>86</v>
      </c>
      <c r="B47" s="198"/>
      <c r="C47" s="62"/>
      <c r="D47" s="62"/>
      <c r="E47" s="195"/>
      <c r="F47" s="62"/>
      <c r="G47" s="62"/>
      <c r="H47" s="195"/>
      <c r="I47" s="195"/>
      <c r="J47" s="195"/>
      <c r="K47" s="62"/>
      <c r="L47" s="62"/>
      <c r="M47" s="63"/>
      <c r="N47" s="54"/>
    </row>
    <row r="48" spans="1:14" x14ac:dyDescent="0.2">
      <c r="A48" s="11" t="s">
        <v>87</v>
      </c>
      <c r="B48" s="198"/>
      <c r="C48" s="55">
        <v>2</v>
      </c>
      <c r="D48" s="55">
        <v>3</v>
      </c>
      <c r="E48" s="195"/>
      <c r="F48" s="55">
        <v>2</v>
      </c>
      <c r="G48" s="55">
        <v>3</v>
      </c>
      <c r="H48" s="195"/>
      <c r="I48" s="195"/>
      <c r="J48" s="195"/>
      <c r="K48" s="55">
        <v>2</v>
      </c>
      <c r="L48" s="55">
        <v>1</v>
      </c>
      <c r="M48" s="55">
        <v>1</v>
      </c>
      <c r="N48" s="46"/>
    </row>
    <row r="49" spans="1:14" x14ac:dyDescent="0.2">
      <c r="A49" s="11" t="s">
        <v>88</v>
      </c>
      <c r="B49" s="198"/>
      <c r="C49" s="55" t="s">
        <v>24</v>
      </c>
      <c r="D49" s="55" t="s">
        <v>24</v>
      </c>
      <c r="E49" s="195"/>
      <c r="F49" s="55">
        <v>2</v>
      </c>
      <c r="G49" s="55" t="s">
        <v>24</v>
      </c>
      <c r="H49" s="195"/>
      <c r="I49" s="195"/>
      <c r="J49" s="195"/>
      <c r="K49" s="55" t="s">
        <v>24</v>
      </c>
      <c r="L49" s="55">
        <v>2</v>
      </c>
      <c r="M49" s="55">
        <v>0</v>
      </c>
      <c r="N49" s="46"/>
    </row>
    <row r="50" spans="1:14" ht="30" x14ac:dyDescent="0.2">
      <c r="A50" s="11" t="s">
        <v>89</v>
      </c>
      <c r="B50" s="198"/>
      <c r="C50" s="55">
        <v>1</v>
      </c>
      <c r="D50" s="55">
        <v>2</v>
      </c>
      <c r="E50" s="195"/>
      <c r="F50" s="55">
        <v>2</v>
      </c>
      <c r="G50" s="55">
        <v>2</v>
      </c>
      <c r="H50" s="195"/>
      <c r="I50" s="195"/>
      <c r="J50" s="195"/>
      <c r="K50" s="55">
        <v>2</v>
      </c>
      <c r="L50" s="55">
        <v>1</v>
      </c>
      <c r="M50" s="55">
        <v>2</v>
      </c>
      <c r="N50" s="7" t="s">
        <v>243</v>
      </c>
    </row>
    <row r="51" spans="1:14" x14ac:dyDescent="0.2">
      <c r="A51" s="11" t="s">
        <v>90</v>
      </c>
      <c r="B51" s="198"/>
      <c r="C51" s="55" t="s">
        <v>24</v>
      </c>
      <c r="D51" s="55" t="s">
        <v>24</v>
      </c>
      <c r="E51" s="195"/>
      <c r="F51" s="55" t="s">
        <v>24</v>
      </c>
      <c r="G51" s="55">
        <v>2</v>
      </c>
      <c r="H51" s="195"/>
      <c r="I51" s="195"/>
      <c r="J51" s="195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75" x14ac:dyDescent="0.2">
      <c r="A52" s="12" t="s">
        <v>54</v>
      </c>
      <c r="B52" s="198"/>
      <c r="C52" s="62"/>
      <c r="D52" s="62"/>
      <c r="E52" s="195"/>
      <c r="F52" s="62"/>
      <c r="G52" s="62"/>
      <c r="H52" s="195"/>
      <c r="I52" s="195"/>
      <c r="J52" s="195"/>
      <c r="K52" s="62"/>
      <c r="L52" s="62"/>
      <c r="M52" s="63"/>
      <c r="N52" s="54"/>
    </row>
    <row r="53" spans="1:14" ht="30" x14ac:dyDescent="0.2">
      <c r="A53" s="11" t="s">
        <v>91</v>
      </c>
      <c r="B53" s="198"/>
      <c r="C53" s="55">
        <v>2</v>
      </c>
      <c r="D53" s="55">
        <v>1</v>
      </c>
      <c r="E53" s="195"/>
      <c r="F53" s="55" t="s">
        <v>24</v>
      </c>
      <c r="G53" s="55">
        <v>2</v>
      </c>
      <c r="H53" s="195"/>
      <c r="I53" s="195"/>
      <c r="J53" s="195"/>
      <c r="K53" s="55">
        <v>2</v>
      </c>
      <c r="L53" s="55">
        <v>1</v>
      </c>
      <c r="M53" s="56" t="s">
        <v>24</v>
      </c>
      <c r="N53" s="46"/>
    </row>
    <row r="54" spans="1:14" x14ac:dyDescent="0.2">
      <c r="A54" s="11" t="s">
        <v>92</v>
      </c>
      <c r="B54" s="198"/>
      <c r="C54" s="55">
        <v>1</v>
      </c>
      <c r="D54" s="55" t="s">
        <v>24</v>
      </c>
      <c r="E54" s="195"/>
      <c r="F54" s="55">
        <v>2</v>
      </c>
      <c r="G54" s="55" t="s">
        <v>24</v>
      </c>
      <c r="H54" s="195"/>
      <c r="I54" s="195"/>
      <c r="J54" s="195"/>
      <c r="K54" s="55">
        <v>1</v>
      </c>
      <c r="L54" s="55" t="s">
        <v>24</v>
      </c>
      <c r="M54" s="56" t="s">
        <v>24</v>
      </c>
      <c r="N54" s="46"/>
    </row>
    <row r="55" spans="1:14" ht="30" x14ac:dyDescent="0.2">
      <c r="A55" s="9" t="s">
        <v>93</v>
      </c>
      <c r="B55" s="199"/>
      <c r="C55" s="67">
        <v>2</v>
      </c>
      <c r="D55" s="67" t="s">
        <v>24</v>
      </c>
      <c r="E55" s="196"/>
      <c r="F55" s="67">
        <v>2</v>
      </c>
      <c r="G55" s="67" t="s">
        <v>24</v>
      </c>
      <c r="H55" s="203"/>
      <c r="I55" s="196"/>
      <c r="J55" s="196"/>
      <c r="K55" s="67">
        <v>1</v>
      </c>
      <c r="L55" s="67" t="s">
        <v>24</v>
      </c>
      <c r="M55" s="68" t="s">
        <v>24</v>
      </c>
      <c r="N55" s="46"/>
    </row>
  </sheetData>
  <mergeCells count="5">
    <mergeCell ref="B6:B55"/>
    <mergeCell ref="E6:E55"/>
    <mergeCell ref="H6:H55"/>
    <mergeCell ref="I6:I55"/>
    <mergeCell ref="J6:J55"/>
  </mergeCells>
  <pageMargins left="0.7" right="0.7" top="0.78740157499999996" bottom="0.78740157499999996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0DD4-055C-4CE2-B0F6-B66087B71E56}">
  <sheetPr>
    <tabColor rgb="FF00B0F0"/>
  </sheetPr>
  <dimension ref="A1:N55"/>
  <sheetViews>
    <sheetView topLeftCell="A31" zoomScaleNormal="100" workbookViewId="0">
      <selection activeCell="B52" sqref="B52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380</v>
      </c>
      <c r="C1" t="s">
        <v>381</v>
      </c>
    </row>
    <row r="2" spans="1:14" x14ac:dyDescent="0.2">
      <c r="A2" s="1" t="s">
        <v>3</v>
      </c>
      <c r="B2" t="s">
        <v>305</v>
      </c>
    </row>
    <row r="3" spans="1:14" ht="15.75" thickBot="1" x14ac:dyDescent="0.25"/>
    <row r="4" spans="1:14" x14ac:dyDescent="0.2">
      <c r="A4" s="72" t="s">
        <v>5</v>
      </c>
      <c r="B4" s="73">
        <v>1</v>
      </c>
      <c r="C4" s="74">
        <v>2</v>
      </c>
      <c r="D4" s="74">
        <v>3</v>
      </c>
      <c r="E4" s="74">
        <v>4</v>
      </c>
      <c r="F4" s="74">
        <v>5</v>
      </c>
      <c r="G4" s="74">
        <v>6</v>
      </c>
      <c r="H4" s="74">
        <v>7</v>
      </c>
      <c r="I4" s="74">
        <v>8</v>
      </c>
      <c r="J4" s="74">
        <v>9</v>
      </c>
      <c r="K4" s="74">
        <v>10</v>
      </c>
      <c r="L4" s="74">
        <v>11</v>
      </c>
      <c r="M4" s="75">
        <v>12</v>
      </c>
      <c r="N4" s="46"/>
    </row>
    <row r="5" spans="1:14" ht="15.75" thickBot="1" x14ac:dyDescent="0.25">
      <c r="A5" s="76" t="s">
        <v>6</v>
      </c>
      <c r="B5" s="77">
        <v>44449</v>
      </c>
      <c r="C5" s="78">
        <v>44456</v>
      </c>
      <c r="D5" s="78">
        <v>44463</v>
      </c>
      <c r="E5" s="78">
        <v>44470</v>
      </c>
      <c r="F5" s="78">
        <v>44477</v>
      </c>
      <c r="G5" s="78">
        <v>44484</v>
      </c>
      <c r="H5" s="78">
        <v>44491</v>
      </c>
      <c r="I5" s="78">
        <v>44498</v>
      </c>
      <c r="J5" s="78">
        <v>44505</v>
      </c>
      <c r="K5" s="78">
        <v>44512</v>
      </c>
      <c r="L5" s="78">
        <v>44519</v>
      </c>
      <c r="M5" s="79">
        <v>44526</v>
      </c>
      <c r="N5" s="46"/>
    </row>
    <row r="6" spans="1:14" s="6" customFormat="1" ht="15.75" customHeight="1" x14ac:dyDescent="0.25">
      <c r="A6" s="80" t="s">
        <v>7</v>
      </c>
      <c r="B6" s="160"/>
      <c r="C6" s="52"/>
      <c r="D6" s="52"/>
      <c r="E6" s="96" t="s">
        <v>9</v>
      </c>
      <c r="F6" s="52"/>
      <c r="G6" s="52"/>
      <c r="H6" s="52"/>
      <c r="I6" s="52"/>
      <c r="J6" s="96" t="s">
        <v>10</v>
      </c>
      <c r="K6" s="52"/>
      <c r="L6" s="52"/>
      <c r="M6" s="53"/>
      <c r="N6" s="54"/>
    </row>
    <row r="7" spans="1:14" ht="30" x14ac:dyDescent="0.2">
      <c r="A7" s="11" t="s">
        <v>12</v>
      </c>
      <c r="B7" s="161"/>
      <c r="C7" s="55" t="s">
        <v>13</v>
      </c>
      <c r="D7" s="55" t="s">
        <v>382</v>
      </c>
      <c r="E7" s="99"/>
      <c r="F7" s="55" t="s">
        <v>383</v>
      </c>
      <c r="G7" s="55" t="s">
        <v>384</v>
      </c>
      <c r="H7" s="55"/>
      <c r="I7" s="55"/>
      <c r="J7" s="99"/>
      <c r="K7" s="55"/>
      <c r="L7" s="55" t="s">
        <v>137</v>
      </c>
      <c r="M7" s="56" t="s">
        <v>137</v>
      </c>
      <c r="N7" s="46"/>
    </row>
    <row r="8" spans="1:14" ht="45" x14ac:dyDescent="0.2">
      <c r="A8" s="11" t="s">
        <v>15</v>
      </c>
      <c r="B8" s="161"/>
      <c r="C8" s="55" t="s">
        <v>385</v>
      </c>
      <c r="D8" s="55" t="s">
        <v>385</v>
      </c>
      <c r="E8" s="99"/>
      <c r="F8" s="55" t="s">
        <v>386</v>
      </c>
      <c r="G8" s="55"/>
      <c r="H8" s="55"/>
      <c r="I8" s="55"/>
      <c r="J8" s="99"/>
      <c r="K8" s="55"/>
      <c r="L8" s="55" t="s">
        <v>387</v>
      </c>
      <c r="M8" s="56" t="s">
        <v>388</v>
      </c>
      <c r="N8" s="46"/>
    </row>
    <row r="9" spans="1:14" ht="45" x14ac:dyDescent="0.2">
      <c r="A9" s="11" t="s">
        <v>18</v>
      </c>
      <c r="B9" s="161"/>
      <c r="C9" s="55" t="s">
        <v>13</v>
      </c>
      <c r="D9" s="55" t="s">
        <v>13</v>
      </c>
      <c r="E9" s="99"/>
      <c r="F9" s="55"/>
      <c r="G9" s="55"/>
      <c r="H9" s="55"/>
      <c r="I9" s="55"/>
      <c r="J9" s="99"/>
      <c r="K9" s="55"/>
      <c r="L9" s="55" t="s">
        <v>389</v>
      </c>
      <c r="M9" s="56" t="s">
        <v>390</v>
      </c>
      <c r="N9" s="46"/>
    </row>
    <row r="10" spans="1:14" ht="30" x14ac:dyDescent="0.2">
      <c r="A10" s="11" t="s">
        <v>23</v>
      </c>
      <c r="B10" s="161"/>
      <c r="C10" s="55" t="s">
        <v>212</v>
      </c>
      <c r="D10" s="55" t="s">
        <v>51</v>
      </c>
      <c r="E10" s="99"/>
      <c r="F10" s="55" t="s">
        <v>137</v>
      </c>
      <c r="G10" s="55" t="s">
        <v>391</v>
      </c>
      <c r="H10" s="55" t="s">
        <v>212</v>
      </c>
      <c r="I10" s="55" t="s">
        <v>392</v>
      </c>
      <c r="J10" s="99"/>
      <c r="K10" s="55" t="s">
        <v>137</v>
      </c>
      <c r="L10" s="55" t="s">
        <v>137</v>
      </c>
      <c r="M10" s="56" t="s">
        <v>137</v>
      </c>
      <c r="N10" s="46"/>
    </row>
    <row r="11" spans="1:14" x14ac:dyDescent="0.2">
      <c r="A11" s="11" t="s">
        <v>25</v>
      </c>
      <c r="B11" s="161"/>
      <c r="C11" s="55"/>
      <c r="D11" s="55"/>
      <c r="E11" s="99"/>
      <c r="F11" s="55" t="s">
        <v>51</v>
      </c>
      <c r="G11" s="55"/>
      <c r="H11" s="55"/>
      <c r="I11" s="55"/>
      <c r="J11" s="99"/>
      <c r="K11" s="55"/>
      <c r="L11" s="55"/>
      <c r="M11" s="56"/>
      <c r="N11" s="46"/>
    </row>
    <row r="12" spans="1:14" ht="60" x14ac:dyDescent="0.2">
      <c r="A12" s="11" t="s">
        <v>26</v>
      </c>
      <c r="B12" s="161"/>
      <c r="C12" s="55" t="s">
        <v>393</v>
      </c>
      <c r="D12" s="55" t="s">
        <v>255</v>
      </c>
      <c r="E12" s="99"/>
      <c r="F12" s="55"/>
      <c r="G12" s="55"/>
      <c r="H12" s="55"/>
      <c r="I12" s="55"/>
      <c r="J12" s="99"/>
      <c r="K12" s="55"/>
      <c r="L12" s="81" t="s">
        <v>394</v>
      </c>
      <c r="M12" s="56" t="s">
        <v>395</v>
      </c>
      <c r="N12" s="46"/>
    </row>
    <row r="13" spans="1:14" ht="45" x14ac:dyDescent="0.2">
      <c r="A13" s="11" t="s">
        <v>27</v>
      </c>
      <c r="B13" s="161"/>
      <c r="C13" s="55" t="s">
        <v>24</v>
      </c>
      <c r="D13" s="55" t="s">
        <v>24</v>
      </c>
      <c r="E13" s="99"/>
      <c r="F13" s="55" t="s">
        <v>137</v>
      </c>
      <c r="G13" s="55" t="s">
        <v>51</v>
      </c>
      <c r="H13" s="55" t="s">
        <v>24</v>
      </c>
      <c r="I13" s="55" t="s">
        <v>137</v>
      </c>
      <c r="J13" s="99"/>
      <c r="K13" s="55" t="s">
        <v>396</v>
      </c>
      <c r="L13" s="55" t="s">
        <v>137</v>
      </c>
      <c r="M13" s="56" t="s">
        <v>137</v>
      </c>
      <c r="N13" s="46"/>
    </row>
    <row r="14" spans="1:14" x14ac:dyDescent="0.2">
      <c r="A14" s="11" t="s">
        <v>30</v>
      </c>
      <c r="B14" s="161"/>
      <c r="C14" s="55" t="s">
        <v>13</v>
      </c>
      <c r="D14" s="55" t="s">
        <v>13</v>
      </c>
      <c r="E14" s="99"/>
      <c r="F14" s="55" t="s">
        <v>397</v>
      </c>
      <c r="G14" s="55" t="s">
        <v>13</v>
      </c>
      <c r="H14" s="55" t="s">
        <v>13</v>
      </c>
      <c r="I14" s="55" t="s">
        <v>13</v>
      </c>
      <c r="J14" s="99"/>
      <c r="K14" s="55" t="s">
        <v>13</v>
      </c>
      <c r="L14" s="55" t="s">
        <v>13</v>
      </c>
      <c r="M14" s="56" t="s">
        <v>13</v>
      </c>
      <c r="N14" s="46"/>
    </row>
    <row r="15" spans="1:14" ht="105" x14ac:dyDescent="0.2">
      <c r="A15" s="11" t="s">
        <v>32</v>
      </c>
      <c r="B15" s="161"/>
      <c r="C15" s="55" t="s">
        <v>232</v>
      </c>
      <c r="D15" s="55" t="s">
        <v>398</v>
      </c>
      <c r="E15" s="99"/>
      <c r="F15" s="55"/>
      <c r="G15" s="55"/>
      <c r="H15" s="55"/>
      <c r="I15" s="55"/>
      <c r="J15" s="99"/>
      <c r="K15" s="55"/>
      <c r="L15" s="55"/>
      <c r="M15" s="56" t="s">
        <v>399</v>
      </c>
      <c r="N15" s="46"/>
    </row>
    <row r="16" spans="1:14" ht="30" x14ac:dyDescent="0.2">
      <c r="A16" s="11" t="s">
        <v>36</v>
      </c>
      <c r="B16" s="161"/>
      <c r="C16" s="55" t="s">
        <v>212</v>
      </c>
      <c r="D16" s="55" t="s">
        <v>393</v>
      </c>
      <c r="E16" s="99"/>
      <c r="F16" s="55" t="s">
        <v>213</v>
      </c>
      <c r="G16" s="55" t="s">
        <v>400</v>
      </c>
      <c r="H16" s="55"/>
      <c r="I16" s="55"/>
      <c r="J16" s="99"/>
      <c r="K16" s="55"/>
      <c r="L16" s="55" t="s">
        <v>24</v>
      </c>
      <c r="M16" s="56" t="s">
        <v>24</v>
      </c>
      <c r="N16" s="46"/>
    </row>
    <row r="17" spans="1:14" x14ac:dyDescent="0.2">
      <c r="A17" s="82"/>
      <c r="B17" s="161"/>
      <c r="C17" s="55"/>
      <c r="D17" s="55"/>
      <c r="E17" s="99"/>
      <c r="F17" s="55"/>
      <c r="G17" s="55"/>
      <c r="H17" s="55"/>
      <c r="I17" s="55"/>
      <c r="J17" s="99"/>
      <c r="K17" s="55"/>
      <c r="L17" s="55"/>
      <c r="M17" s="56"/>
      <c r="N17" s="46"/>
    </row>
    <row r="18" spans="1:14" s="6" customFormat="1" ht="15.75" x14ac:dyDescent="0.2">
      <c r="A18" s="12" t="s">
        <v>37</v>
      </c>
      <c r="B18" s="161"/>
      <c r="C18" s="62"/>
      <c r="D18" s="62"/>
      <c r="E18" s="99"/>
      <c r="F18" s="62"/>
      <c r="G18" s="62"/>
      <c r="H18" s="62"/>
      <c r="I18" s="62"/>
      <c r="J18" s="99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61"/>
      <c r="C19" s="62"/>
      <c r="D19" s="62"/>
      <c r="E19" s="99"/>
      <c r="F19" s="62"/>
      <c r="G19" s="62"/>
      <c r="H19" s="62"/>
      <c r="I19" s="62"/>
      <c r="J19" s="99"/>
      <c r="K19" s="62"/>
      <c r="L19" s="62"/>
      <c r="M19" s="63"/>
      <c r="N19" s="54"/>
    </row>
    <row r="20" spans="1:14" ht="60" x14ac:dyDescent="0.2">
      <c r="A20" s="11" t="s">
        <v>39</v>
      </c>
      <c r="B20" s="161"/>
      <c r="C20" s="55" t="s">
        <v>401</v>
      </c>
      <c r="D20" s="55" t="s">
        <v>402</v>
      </c>
      <c r="E20" s="99"/>
      <c r="F20" s="55" t="s">
        <v>403</v>
      </c>
      <c r="G20" s="55" t="s">
        <v>271</v>
      </c>
      <c r="H20" s="55" t="s">
        <v>404</v>
      </c>
      <c r="I20" s="55" t="s">
        <v>405</v>
      </c>
      <c r="J20" s="99"/>
      <c r="K20" s="55" t="s">
        <v>405</v>
      </c>
      <c r="L20" s="55" t="s">
        <v>406</v>
      </c>
      <c r="M20" s="56" t="s">
        <v>407</v>
      </c>
      <c r="N20" s="46"/>
    </row>
    <row r="21" spans="1:14" ht="45" x14ac:dyDescent="0.2">
      <c r="A21" s="11" t="s">
        <v>47</v>
      </c>
      <c r="B21" s="161"/>
      <c r="C21" s="55" t="s">
        <v>278</v>
      </c>
      <c r="D21" s="55" t="s">
        <v>338</v>
      </c>
      <c r="E21" s="99"/>
      <c r="F21" s="55" t="s">
        <v>408</v>
      </c>
      <c r="G21" s="55" t="s">
        <v>409</v>
      </c>
      <c r="H21" s="55" t="s">
        <v>24</v>
      </c>
      <c r="I21" s="55"/>
      <c r="J21" s="99"/>
      <c r="K21" s="55" t="s">
        <v>51</v>
      </c>
      <c r="L21" s="55" t="s">
        <v>137</v>
      </c>
      <c r="M21" s="56" t="s">
        <v>137</v>
      </c>
      <c r="N21" s="46"/>
    </row>
    <row r="22" spans="1:14" ht="30" x14ac:dyDescent="0.2">
      <c r="A22" s="11" t="s">
        <v>52</v>
      </c>
      <c r="B22" s="161"/>
      <c r="C22" s="55" t="s">
        <v>150</v>
      </c>
      <c r="D22" s="55" t="s">
        <v>410</v>
      </c>
      <c r="E22" s="99"/>
      <c r="F22" s="55" t="s">
        <v>411</v>
      </c>
      <c r="G22" s="55" t="s">
        <v>150</v>
      </c>
      <c r="H22" s="55" t="s">
        <v>412</v>
      </c>
      <c r="I22" s="55" t="s">
        <v>413</v>
      </c>
      <c r="J22" s="99"/>
      <c r="K22" s="55" t="s">
        <v>137</v>
      </c>
      <c r="L22" s="55" t="s">
        <v>137</v>
      </c>
      <c r="M22" s="56" t="s">
        <v>137</v>
      </c>
      <c r="N22" s="46"/>
    </row>
    <row r="23" spans="1:14" s="6" customFormat="1" ht="15.75" x14ac:dyDescent="0.2">
      <c r="A23" s="12" t="s">
        <v>53</v>
      </c>
      <c r="B23" s="161"/>
      <c r="C23" s="62"/>
      <c r="D23" s="62"/>
      <c r="E23" s="99"/>
      <c r="F23" s="62"/>
      <c r="G23" s="62"/>
      <c r="H23" s="62"/>
      <c r="I23" s="62"/>
      <c r="J23" s="99"/>
      <c r="K23" s="62"/>
      <c r="L23" s="62"/>
      <c r="M23" s="63"/>
      <c r="N23" s="54"/>
    </row>
    <row r="24" spans="1:14" x14ac:dyDescent="0.2">
      <c r="A24" s="11" t="s">
        <v>54</v>
      </c>
      <c r="B24" s="161"/>
      <c r="C24" s="55" t="s">
        <v>414</v>
      </c>
      <c r="D24" s="55" t="s">
        <v>415</v>
      </c>
      <c r="E24" s="99"/>
      <c r="F24" s="55" t="s">
        <v>416</v>
      </c>
      <c r="G24" s="55" t="s">
        <v>13</v>
      </c>
      <c r="H24" s="55" t="s">
        <v>13</v>
      </c>
      <c r="I24" s="55" t="s">
        <v>352</v>
      </c>
      <c r="J24" s="99"/>
      <c r="K24" s="55" t="s">
        <v>51</v>
      </c>
      <c r="L24" s="55" t="s">
        <v>417</v>
      </c>
      <c r="M24" s="56" t="s">
        <v>137</v>
      </c>
      <c r="N24" s="46"/>
    </row>
    <row r="25" spans="1:14" x14ac:dyDescent="0.2">
      <c r="A25" s="11" t="s">
        <v>55</v>
      </c>
      <c r="B25" s="161"/>
      <c r="C25" s="55"/>
      <c r="D25" s="55"/>
      <c r="E25" s="99"/>
      <c r="F25" s="55"/>
      <c r="G25" s="55"/>
      <c r="H25" s="55"/>
      <c r="I25" s="55"/>
      <c r="J25" s="99"/>
      <c r="K25" s="55"/>
      <c r="L25" s="55"/>
      <c r="M25" s="56"/>
      <c r="N25" s="46"/>
    </row>
    <row r="26" spans="1:14" x14ac:dyDescent="0.2">
      <c r="A26" s="11" t="s">
        <v>59</v>
      </c>
      <c r="B26" s="161"/>
      <c r="C26" s="55"/>
      <c r="D26" s="55"/>
      <c r="E26" s="99"/>
      <c r="F26" s="55"/>
      <c r="G26" s="55"/>
      <c r="H26" s="55"/>
      <c r="I26" s="55"/>
      <c r="J26" s="99"/>
      <c r="K26" s="55"/>
      <c r="L26" s="55"/>
      <c r="M26" s="56"/>
      <c r="N26" s="46"/>
    </row>
    <row r="27" spans="1:14" s="6" customFormat="1" ht="15.75" x14ac:dyDescent="0.2">
      <c r="A27" s="12" t="s">
        <v>60</v>
      </c>
      <c r="B27" s="161"/>
      <c r="C27" s="62"/>
      <c r="D27" s="62"/>
      <c r="E27" s="99"/>
      <c r="F27" s="62"/>
      <c r="G27" s="62"/>
      <c r="H27" s="62"/>
      <c r="I27" s="62"/>
      <c r="J27" s="99"/>
      <c r="K27" s="62"/>
      <c r="L27" s="62"/>
      <c r="M27" s="63"/>
      <c r="N27" s="54"/>
    </row>
    <row r="28" spans="1:14" x14ac:dyDescent="0.2">
      <c r="A28" s="11" t="s">
        <v>61</v>
      </c>
      <c r="B28" s="161"/>
      <c r="C28" s="55" t="s">
        <v>418</v>
      </c>
      <c r="D28" s="55" t="s">
        <v>13</v>
      </c>
      <c r="E28" s="99"/>
      <c r="F28" s="55" t="s">
        <v>397</v>
      </c>
      <c r="G28" s="55" t="s">
        <v>419</v>
      </c>
      <c r="H28" s="55" t="s">
        <v>213</v>
      </c>
      <c r="I28" s="55" t="s">
        <v>13</v>
      </c>
      <c r="J28" s="99"/>
      <c r="K28" s="55" t="s">
        <v>137</v>
      </c>
      <c r="L28" s="55" t="s">
        <v>137</v>
      </c>
      <c r="M28" s="56" t="s">
        <v>137</v>
      </c>
      <c r="N28" s="46"/>
    </row>
    <row r="29" spans="1:14" x14ac:dyDescent="0.2">
      <c r="A29" s="11" t="s">
        <v>64</v>
      </c>
      <c r="B29" s="161"/>
      <c r="C29" s="55"/>
      <c r="D29" s="55"/>
      <c r="E29" s="99"/>
      <c r="F29" s="55"/>
      <c r="G29" s="55"/>
      <c r="H29" s="55"/>
      <c r="I29" s="55"/>
      <c r="J29" s="99"/>
      <c r="K29" s="55"/>
      <c r="L29" s="55"/>
      <c r="M29" s="56"/>
      <c r="N29" s="46"/>
    </row>
    <row r="30" spans="1:14" x14ac:dyDescent="0.2">
      <c r="A30" s="11" t="s">
        <v>65</v>
      </c>
      <c r="B30" s="161"/>
      <c r="C30" s="55"/>
      <c r="D30" s="55"/>
      <c r="E30" s="99"/>
      <c r="F30" s="55"/>
      <c r="G30" s="55"/>
      <c r="H30" s="55"/>
      <c r="I30" s="55"/>
      <c r="J30" s="99"/>
      <c r="K30" s="55"/>
      <c r="L30" s="55"/>
      <c r="M30" s="56"/>
      <c r="N30" s="46"/>
    </row>
    <row r="31" spans="1:14" ht="30" x14ac:dyDescent="0.2">
      <c r="A31" s="11" t="s">
        <v>66</v>
      </c>
      <c r="B31" s="161"/>
      <c r="C31" s="55" t="s">
        <v>24</v>
      </c>
      <c r="D31" s="55" t="s">
        <v>271</v>
      </c>
      <c r="E31" s="99"/>
      <c r="F31" s="55"/>
      <c r="G31" s="55"/>
      <c r="H31" s="55"/>
      <c r="I31" s="55"/>
      <c r="J31" s="99"/>
      <c r="K31" s="55"/>
      <c r="L31" s="55" t="s">
        <v>420</v>
      </c>
      <c r="M31" s="56"/>
      <c r="N31" s="46"/>
    </row>
    <row r="32" spans="1:14" s="6" customFormat="1" ht="15.75" x14ac:dyDescent="0.2">
      <c r="A32" s="12" t="s">
        <v>67</v>
      </c>
      <c r="B32" s="161"/>
      <c r="C32" s="62"/>
      <c r="D32" s="62"/>
      <c r="E32" s="99"/>
      <c r="F32" s="62"/>
      <c r="G32" s="62"/>
      <c r="H32" s="62"/>
      <c r="I32" s="62"/>
      <c r="J32" s="99"/>
      <c r="K32" s="62"/>
      <c r="L32" s="62"/>
      <c r="M32" s="63"/>
      <c r="N32" s="54"/>
    </row>
    <row r="33" spans="1:14" ht="30" x14ac:dyDescent="0.2">
      <c r="A33" s="11" t="s">
        <v>68</v>
      </c>
      <c r="B33" s="161"/>
      <c r="C33" s="55" t="s">
        <v>421</v>
      </c>
      <c r="D33" s="55" t="s">
        <v>422</v>
      </c>
      <c r="E33" s="99"/>
      <c r="F33" s="55" t="s">
        <v>70</v>
      </c>
      <c r="G33" s="55" t="s">
        <v>423</v>
      </c>
      <c r="H33" s="55" t="s">
        <v>424</v>
      </c>
      <c r="I33" s="55"/>
      <c r="J33" s="99"/>
      <c r="K33" s="55"/>
      <c r="L33" s="55" t="s">
        <v>425</v>
      </c>
      <c r="M33" s="56"/>
      <c r="N33" s="46"/>
    </row>
    <row r="34" spans="1:14" ht="15.75" thickBot="1" x14ac:dyDescent="0.25">
      <c r="A34" s="83"/>
      <c r="B34" s="161"/>
      <c r="C34" s="65"/>
      <c r="D34" s="55"/>
      <c r="E34" s="99"/>
      <c r="F34" s="65"/>
      <c r="G34" s="65"/>
      <c r="H34" s="65"/>
      <c r="I34" s="65"/>
      <c r="J34" s="99"/>
      <c r="K34" s="65"/>
      <c r="L34" s="65"/>
      <c r="M34" s="66"/>
      <c r="N34" s="46"/>
    </row>
    <row r="35" spans="1:14" s="6" customFormat="1" ht="31.5" x14ac:dyDescent="0.2">
      <c r="A35" s="10" t="s">
        <v>74</v>
      </c>
      <c r="B35" s="161"/>
      <c r="C35" s="52"/>
      <c r="D35" s="62"/>
      <c r="E35" s="99"/>
      <c r="F35" s="52"/>
      <c r="G35" s="52"/>
      <c r="H35" s="52"/>
      <c r="I35" s="52"/>
      <c r="J35" s="99"/>
      <c r="K35" s="52"/>
      <c r="L35" s="52"/>
      <c r="M35" s="53"/>
      <c r="N35" s="54"/>
    </row>
    <row r="36" spans="1:14" s="6" customFormat="1" ht="15.75" x14ac:dyDescent="0.2">
      <c r="A36" s="12" t="s">
        <v>75</v>
      </c>
      <c r="B36" s="161"/>
      <c r="C36" s="62">
        <f>AVERAGE(C37:C39)</f>
        <v>1.5</v>
      </c>
      <c r="D36" s="62">
        <f>AVERAGE(D37:D39)</f>
        <v>1.5</v>
      </c>
      <c r="E36" s="99"/>
      <c r="F36" s="62">
        <f t="shared" ref="F36:I36" si="0">AVERAGE(F37:F39)</f>
        <v>1.5</v>
      </c>
      <c r="G36" s="62">
        <f t="shared" si="0"/>
        <v>1.5</v>
      </c>
      <c r="H36" s="62">
        <f t="shared" si="0"/>
        <v>1.5</v>
      </c>
      <c r="I36" s="62">
        <f t="shared" si="0"/>
        <v>1.5</v>
      </c>
      <c r="J36" s="99"/>
      <c r="K36" s="62">
        <f t="shared" ref="K36:M36" si="1">AVERAGE(K37:K39)</f>
        <v>1.5</v>
      </c>
      <c r="L36" s="62">
        <f t="shared" si="1"/>
        <v>1</v>
      </c>
      <c r="M36" s="62">
        <f t="shared" si="1"/>
        <v>1</v>
      </c>
      <c r="N36" s="54"/>
    </row>
    <row r="37" spans="1:14" x14ac:dyDescent="0.2">
      <c r="A37" s="11" t="s">
        <v>76</v>
      </c>
      <c r="B37" s="161"/>
      <c r="C37" s="55">
        <v>2</v>
      </c>
      <c r="D37" s="55">
        <v>2</v>
      </c>
      <c r="E37" s="99"/>
      <c r="F37" s="55">
        <v>2</v>
      </c>
      <c r="G37" s="55">
        <v>2</v>
      </c>
      <c r="H37" s="55">
        <v>2</v>
      </c>
      <c r="I37" s="55">
        <v>2</v>
      </c>
      <c r="J37" s="99"/>
      <c r="K37" s="55">
        <v>2</v>
      </c>
      <c r="L37" s="55">
        <v>1</v>
      </c>
      <c r="M37" s="55">
        <v>1</v>
      </c>
      <c r="N37" s="46"/>
    </row>
    <row r="38" spans="1:14" x14ac:dyDescent="0.2">
      <c r="A38" s="11" t="s">
        <v>77</v>
      </c>
      <c r="B38" s="161"/>
      <c r="C38" s="55" t="s">
        <v>24</v>
      </c>
      <c r="D38" s="55" t="s">
        <v>24</v>
      </c>
      <c r="E38" s="99"/>
      <c r="F38" s="55" t="s">
        <v>24</v>
      </c>
      <c r="G38" s="55" t="s">
        <v>24</v>
      </c>
      <c r="H38" s="55" t="s">
        <v>24</v>
      </c>
      <c r="I38" s="55" t="s">
        <v>24</v>
      </c>
      <c r="J38" s="99"/>
      <c r="K38" s="55" t="s">
        <v>24</v>
      </c>
      <c r="L38" s="55" t="s">
        <v>24</v>
      </c>
      <c r="M38" s="55" t="s">
        <v>24</v>
      </c>
      <c r="N38" s="46"/>
    </row>
    <row r="39" spans="1:14" ht="30" x14ac:dyDescent="0.2">
      <c r="A39" s="11" t="s">
        <v>78</v>
      </c>
      <c r="B39" s="161"/>
      <c r="C39" s="55">
        <v>1</v>
      </c>
      <c r="D39" s="55">
        <v>1</v>
      </c>
      <c r="E39" s="99"/>
      <c r="F39" s="55">
        <v>1</v>
      </c>
      <c r="G39" s="55">
        <v>1</v>
      </c>
      <c r="H39" s="55">
        <v>1</v>
      </c>
      <c r="I39" s="55">
        <v>1</v>
      </c>
      <c r="J39" s="99"/>
      <c r="K39" s="55">
        <v>1</v>
      </c>
      <c r="L39" s="55">
        <v>1</v>
      </c>
      <c r="M39" s="55">
        <v>1</v>
      </c>
      <c r="N39" s="46"/>
    </row>
    <row r="40" spans="1:14" s="6" customFormat="1" ht="15.75" x14ac:dyDescent="0.2">
      <c r="A40" s="12" t="s">
        <v>79</v>
      </c>
      <c r="B40" s="161"/>
      <c r="C40" s="62">
        <f>AVERAGE(C41:C42)</f>
        <v>1</v>
      </c>
      <c r="D40" s="62">
        <f>AVERAGE(D41:D42)</f>
        <v>1.5</v>
      </c>
      <c r="E40" s="99"/>
      <c r="F40" s="62">
        <f t="shared" ref="F40:I40" si="2">AVERAGE(F41:F42)</f>
        <v>1</v>
      </c>
      <c r="G40" s="62">
        <f t="shared" si="2"/>
        <v>1.5</v>
      </c>
      <c r="H40" s="62">
        <f t="shared" si="2"/>
        <v>1.5</v>
      </c>
      <c r="I40" s="62">
        <f t="shared" si="2"/>
        <v>1</v>
      </c>
      <c r="J40" s="99"/>
      <c r="K40" s="62">
        <f t="shared" ref="K40:M40" si="3">AVERAGE(K41:K42)</f>
        <v>1</v>
      </c>
      <c r="L40" s="62">
        <f t="shared" si="3"/>
        <v>1.5</v>
      </c>
      <c r="M40" s="62">
        <f t="shared" si="3"/>
        <v>1.5</v>
      </c>
      <c r="N40" s="54"/>
    </row>
    <row r="41" spans="1:14" x14ac:dyDescent="0.2">
      <c r="A41" s="11" t="s">
        <v>80</v>
      </c>
      <c r="B41" s="161"/>
      <c r="C41" s="55">
        <v>1</v>
      </c>
      <c r="D41" s="55">
        <v>1</v>
      </c>
      <c r="E41" s="99"/>
      <c r="F41" s="55">
        <v>1</v>
      </c>
      <c r="G41" s="55">
        <v>1</v>
      </c>
      <c r="H41" s="55">
        <v>1</v>
      </c>
      <c r="I41" s="55">
        <v>1</v>
      </c>
      <c r="J41" s="99"/>
      <c r="K41" s="55">
        <v>1</v>
      </c>
      <c r="L41" s="55">
        <v>1</v>
      </c>
      <c r="M41" s="55">
        <v>1</v>
      </c>
      <c r="N41" s="46"/>
    </row>
    <row r="42" spans="1:14" x14ac:dyDescent="0.2">
      <c r="A42" s="11" t="s">
        <v>81</v>
      </c>
      <c r="B42" s="161"/>
      <c r="C42" s="55">
        <v>1</v>
      </c>
      <c r="D42" s="55">
        <v>2</v>
      </c>
      <c r="E42" s="99"/>
      <c r="F42" s="55">
        <v>1</v>
      </c>
      <c r="G42" s="55">
        <v>2</v>
      </c>
      <c r="H42" s="55">
        <v>2</v>
      </c>
      <c r="I42" s="55">
        <v>1</v>
      </c>
      <c r="J42" s="99"/>
      <c r="K42" s="55">
        <v>1</v>
      </c>
      <c r="L42" s="55">
        <v>2</v>
      </c>
      <c r="M42" s="55">
        <v>2</v>
      </c>
      <c r="N42" s="46"/>
    </row>
    <row r="43" spans="1:14" s="6" customFormat="1" ht="15.75" x14ac:dyDescent="0.2">
      <c r="A43" s="12" t="s">
        <v>82</v>
      </c>
      <c r="B43" s="161"/>
      <c r="C43" s="62">
        <f t="shared" ref="C43:D43" si="4">AVERAGE(C44:C46)</f>
        <v>1</v>
      </c>
      <c r="D43" s="62">
        <f t="shared" si="4"/>
        <v>1.3333333333333333</v>
      </c>
      <c r="E43" s="99"/>
      <c r="F43" s="62">
        <f t="shared" ref="F43:I43" si="5">AVERAGE(F44:F46)</f>
        <v>1.6666666666666667</v>
      </c>
      <c r="G43" s="62">
        <f t="shared" si="5"/>
        <v>2.3333333333333335</v>
      </c>
      <c r="H43" s="62">
        <f t="shared" si="5"/>
        <v>1.6666666666666667</v>
      </c>
      <c r="I43" s="62">
        <f t="shared" si="5"/>
        <v>2.3333333333333335</v>
      </c>
      <c r="J43" s="99"/>
      <c r="K43" s="62">
        <f t="shared" ref="K43:M43" si="6">AVERAGE(K44:K46)</f>
        <v>2</v>
      </c>
      <c r="L43" s="62">
        <f t="shared" si="6"/>
        <v>1.6666666666666667</v>
      </c>
      <c r="M43" s="62">
        <f t="shared" si="6"/>
        <v>1.6666666666666667</v>
      </c>
      <c r="N43" s="54"/>
    </row>
    <row r="44" spans="1:14" x14ac:dyDescent="0.2">
      <c r="A44" s="11" t="s">
        <v>83</v>
      </c>
      <c r="B44" s="161"/>
      <c r="C44" s="55">
        <v>1</v>
      </c>
      <c r="D44" s="55">
        <v>1</v>
      </c>
      <c r="E44" s="99"/>
      <c r="F44" s="55">
        <v>2</v>
      </c>
      <c r="G44" s="55">
        <v>2</v>
      </c>
      <c r="H44" s="55">
        <v>1</v>
      </c>
      <c r="I44" s="55">
        <v>2</v>
      </c>
      <c r="J44" s="99"/>
      <c r="K44" s="55">
        <v>2</v>
      </c>
      <c r="L44" s="55">
        <v>1</v>
      </c>
      <c r="M44" s="55">
        <v>1</v>
      </c>
      <c r="N44" s="46"/>
    </row>
    <row r="45" spans="1:14" ht="30" x14ac:dyDescent="0.2">
      <c r="A45" s="11" t="s">
        <v>84</v>
      </c>
      <c r="B45" s="161"/>
      <c r="C45" s="55">
        <v>1</v>
      </c>
      <c r="D45" s="55">
        <v>2</v>
      </c>
      <c r="E45" s="99"/>
      <c r="F45" s="55">
        <v>2</v>
      </c>
      <c r="G45" s="55">
        <v>3</v>
      </c>
      <c r="H45" s="55">
        <v>2</v>
      </c>
      <c r="I45" s="55">
        <v>3</v>
      </c>
      <c r="J45" s="99"/>
      <c r="K45" s="55">
        <v>2</v>
      </c>
      <c r="L45" s="55">
        <v>2</v>
      </c>
      <c r="M45" s="55">
        <v>2</v>
      </c>
      <c r="N45" s="46"/>
    </row>
    <row r="46" spans="1:14" ht="30" x14ac:dyDescent="0.2">
      <c r="A46" s="11" t="s">
        <v>85</v>
      </c>
      <c r="B46" s="161"/>
      <c r="C46" s="55">
        <v>1</v>
      </c>
      <c r="D46" s="55">
        <v>1</v>
      </c>
      <c r="E46" s="99"/>
      <c r="F46" s="55">
        <v>1</v>
      </c>
      <c r="G46" s="55">
        <v>2</v>
      </c>
      <c r="H46" s="55">
        <v>2</v>
      </c>
      <c r="I46" s="55">
        <v>2</v>
      </c>
      <c r="J46" s="99"/>
      <c r="K46" s="55">
        <v>2</v>
      </c>
      <c r="L46" s="55">
        <v>2</v>
      </c>
      <c r="M46" s="55">
        <v>2</v>
      </c>
      <c r="N46" s="46"/>
    </row>
    <row r="47" spans="1:14" s="6" customFormat="1" ht="15.75" x14ac:dyDescent="0.2">
      <c r="A47" s="12" t="s">
        <v>86</v>
      </c>
      <c r="B47" s="161"/>
      <c r="C47" s="62">
        <f>AVERAGE(C48:C51)</f>
        <v>1.5</v>
      </c>
      <c r="D47" s="62">
        <f>AVERAGE(D48:D51)</f>
        <v>2</v>
      </c>
      <c r="E47" s="99"/>
      <c r="F47" s="62">
        <f t="shared" ref="F47:I47" si="7">AVERAGE(F48:F51)</f>
        <v>1</v>
      </c>
      <c r="G47" s="62">
        <f t="shared" si="7"/>
        <v>2</v>
      </c>
      <c r="H47" s="62">
        <f t="shared" si="7"/>
        <v>1.6666666666666667</v>
      </c>
      <c r="I47" s="62">
        <f t="shared" si="7"/>
        <v>2</v>
      </c>
      <c r="J47" s="99"/>
      <c r="K47" s="62">
        <f t="shared" ref="K47:M47" si="8">AVERAGE(K48:K51)</f>
        <v>2</v>
      </c>
      <c r="L47" s="62">
        <f t="shared" si="8"/>
        <v>1.3333333333333333</v>
      </c>
      <c r="M47" s="62">
        <f t="shared" si="8"/>
        <v>1.5</v>
      </c>
      <c r="N47" s="54"/>
    </row>
    <row r="48" spans="1:14" x14ac:dyDescent="0.2">
      <c r="A48" s="11" t="s">
        <v>87</v>
      </c>
      <c r="B48" s="161"/>
      <c r="C48" s="55">
        <v>2</v>
      </c>
      <c r="D48" s="55">
        <v>2</v>
      </c>
      <c r="E48" s="99"/>
      <c r="F48" s="55">
        <v>1</v>
      </c>
      <c r="G48" s="55">
        <v>2</v>
      </c>
      <c r="H48" s="55">
        <v>1</v>
      </c>
      <c r="I48" s="55">
        <v>2</v>
      </c>
      <c r="J48" s="99"/>
      <c r="K48" s="55">
        <v>2</v>
      </c>
      <c r="L48" s="55">
        <v>1</v>
      </c>
      <c r="M48" s="55">
        <v>1</v>
      </c>
      <c r="N48" s="46"/>
    </row>
    <row r="49" spans="1:14" x14ac:dyDescent="0.2">
      <c r="A49" s="11" t="s">
        <v>88</v>
      </c>
      <c r="B49" s="161"/>
      <c r="C49" s="55" t="s">
        <v>24</v>
      </c>
      <c r="D49" s="55" t="s">
        <v>24</v>
      </c>
      <c r="E49" s="99"/>
      <c r="F49" s="55" t="s">
        <v>24</v>
      </c>
      <c r="G49" s="55">
        <v>2</v>
      </c>
      <c r="H49" s="55" t="s">
        <v>24</v>
      </c>
      <c r="I49" s="55" t="s">
        <v>24</v>
      </c>
      <c r="J49" s="99"/>
      <c r="K49" s="55" t="s">
        <v>24</v>
      </c>
      <c r="L49" s="55">
        <v>2</v>
      </c>
      <c r="M49" s="55" t="s">
        <v>24</v>
      </c>
      <c r="N49" s="46"/>
    </row>
    <row r="50" spans="1:14" ht="30" x14ac:dyDescent="0.2">
      <c r="A50" s="11" t="s">
        <v>89</v>
      </c>
      <c r="B50" s="161"/>
      <c r="C50" s="55">
        <v>1</v>
      </c>
      <c r="D50" s="55">
        <v>2</v>
      </c>
      <c r="E50" s="99"/>
      <c r="F50" s="55">
        <v>1</v>
      </c>
      <c r="G50" s="55">
        <v>2</v>
      </c>
      <c r="H50" s="55">
        <v>2</v>
      </c>
      <c r="I50" s="55">
        <v>2</v>
      </c>
      <c r="J50" s="99"/>
      <c r="K50" s="55">
        <v>2</v>
      </c>
      <c r="L50" s="55">
        <v>1</v>
      </c>
      <c r="M50" s="55">
        <v>2</v>
      </c>
      <c r="N50" s="7" t="s">
        <v>243</v>
      </c>
    </row>
    <row r="51" spans="1:14" x14ac:dyDescent="0.2">
      <c r="A51" s="11" t="s">
        <v>90</v>
      </c>
      <c r="B51" s="161"/>
      <c r="C51" s="55" t="s">
        <v>24</v>
      </c>
      <c r="D51" s="55" t="s">
        <v>24</v>
      </c>
      <c r="E51" s="99"/>
      <c r="F51" s="55" t="s">
        <v>24</v>
      </c>
      <c r="G51" s="55">
        <v>2</v>
      </c>
      <c r="H51" s="55">
        <v>2</v>
      </c>
      <c r="I51" s="55" t="s">
        <v>24</v>
      </c>
      <c r="J51" s="99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75" x14ac:dyDescent="0.2">
      <c r="A52" s="12" t="s">
        <v>54</v>
      </c>
      <c r="B52" s="161"/>
      <c r="C52" s="62">
        <f t="shared" ref="C52:D52" si="9">AVERAGE(C53:C55)</f>
        <v>1.5</v>
      </c>
      <c r="D52" s="62">
        <f t="shared" si="9"/>
        <v>2</v>
      </c>
      <c r="E52" s="99"/>
      <c r="F52" s="62">
        <f t="shared" ref="F52:I52" si="10">AVERAGE(F53:F55)</f>
        <v>1.6666666666666667</v>
      </c>
      <c r="G52" s="62">
        <f t="shared" si="10"/>
        <v>2</v>
      </c>
      <c r="H52" s="62">
        <f t="shared" si="10"/>
        <v>1.5</v>
      </c>
      <c r="I52" s="62">
        <f t="shared" si="10"/>
        <v>2</v>
      </c>
      <c r="J52" s="99"/>
      <c r="K52" s="62">
        <f t="shared" ref="K52:M52" si="11">AVERAGE(K53:K55)</f>
        <v>1.5</v>
      </c>
      <c r="L52" s="62">
        <f t="shared" si="11"/>
        <v>2</v>
      </c>
      <c r="M52" s="62">
        <f t="shared" si="11"/>
        <v>2</v>
      </c>
      <c r="N52" s="54"/>
    </row>
    <row r="53" spans="1:14" ht="30" x14ac:dyDescent="0.2">
      <c r="A53" s="11" t="s">
        <v>91</v>
      </c>
      <c r="B53" s="161"/>
      <c r="C53" s="55">
        <v>1</v>
      </c>
      <c r="D53" s="55">
        <v>2</v>
      </c>
      <c r="E53" s="99"/>
      <c r="F53" s="55">
        <v>2</v>
      </c>
      <c r="G53" s="55">
        <v>2</v>
      </c>
      <c r="H53" s="55">
        <v>2</v>
      </c>
      <c r="I53" s="55">
        <v>2</v>
      </c>
      <c r="J53" s="99"/>
      <c r="K53" s="55">
        <v>2</v>
      </c>
      <c r="L53" s="55">
        <v>2</v>
      </c>
      <c r="M53" s="55">
        <v>2</v>
      </c>
      <c r="N53" s="46"/>
    </row>
    <row r="54" spans="1:14" x14ac:dyDescent="0.2">
      <c r="A54" s="11" t="s">
        <v>92</v>
      </c>
      <c r="B54" s="161"/>
      <c r="C54" s="55">
        <v>2</v>
      </c>
      <c r="D54" s="55" t="s">
        <v>24</v>
      </c>
      <c r="E54" s="99"/>
      <c r="F54" s="55">
        <v>2</v>
      </c>
      <c r="G54" s="55">
        <v>2</v>
      </c>
      <c r="H54" s="55" t="s">
        <v>24</v>
      </c>
      <c r="I54" s="55">
        <v>2</v>
      </c>
      <c r="J54" s="99"/>
      <c r="K54" s="55" t="s">
        <v>24</v>
      </c>
      <c r="L54" s="55" t="s">
        <v>24</v>
      </c>
      <c r="M54" s="55">
        <v>2</v>
      </c>
      <c r="N54" s="46"/>
    </row>
    <row r="55" spans="1:14" ht="30.75" thickBot="1" x14ac:dyDescent="0.25">
      <c r="A55" s="9" t="s">
        <v>93</v>
      </c>
      <c r="B55" s="164"/>
      <c r="C55" s="67" t="s">
        <v>24</v>
      </c>
      <c r="D55" s="67" t="s">
        <v>24</v>
      </c>
      <c r="E55" s="159"/>
      <c r="F55" s="67">
        <v>1</v>
      </c>
      <c r="G55" s="67" t="s">
        <v>24</v>
      </c>
      <c r="H55" s="67">
        <v>1</v>
      </c>
      <c r="I55" s="67" t="s">
        <v>24</v>
      </c>
      <c r="J55" s="159"/>
      <c r="K55" s="67">
        <v>1</v>
      </c>
      <c r="L55" s="67" t="s">
        <v>24</v>
      </c>
      <c r="M55" s="67" t="s">
        <v>24</v>
      </c>
      <c r="N55" s="46"/>
    </row>
  </sheetData>
  <pageMargins left="0.7" right="0.7" top="0.78740157499999996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1460-B023-4CB7-9D24-E5DF0B6DFE0E}">
  <sheetPr>
    <tabColor rgb="FF00B0F0"/>
  </sheetPr>
  <dimension ref="A1:N63"/>
  <sheetViews>
    <sheetView topLeftCell="A43" zoomScaleNormal="100" workbookViewId="0">
      <selection activeCell="I37" sqref="I37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380</v>
      </c>
      <c r="C1" t="s">
        <v>381</v>
      </c>
    </row>
    <row r="2" spans="1:14" x14ac:dyDescent="0.2">
      <c r="A2" s="1" t="s">
        <v>3</v>
      </c>
      <c r="B2" t="s">
        <v>305</v>
      </c>
    </row>
    <row r="4" spans="1:14" x14ac:dyDescent="0.2">
      <c r="A4" s="72" t="s">
        <v>5</v>
      </c>
      <c r="B4" s="73">
        <v>1</v>
      </c>
      <c r="C4" s="74">
        <v>2</v>
      </c>
      <c r="D4" s="74">
        <v>3</v>
      </c>
      <c r="E4" s="74">
        <v>4</v>
      </c>
      <c r="F4" s="74">
        <v>5</v>
      </c>
      <c r="G4" s="74">
        <v>6</v>
      </c>
      <c r="H4" s="74">
        <v>7</v>
      </c>
      <c r="I4" s="74">
        <v>8</v>
      </c>
      <c r="J4" s="74">
        <v>9</v>
      </c>
      <c r="K4" s="74">
        <v>10</v>
      </c>
      <c r="L4" s="74">
        <v>11</v>
      </c>
      <c r="M4" s="75">
        <v>12</v>
      </c>
      <c r="N4" s="46"/>
    </row>
    <row r="5" spans="1:14" x14ac:dyDescent="0.2">
      <c r="A5" s="76" t="s">
        <v>6</v>
      </c>
      <c r="B5" s="77">
        <v>44449</v>
      </c>
      <c r="C5" s="78">
        <v>44456</v>
      </c>
      <c r="D5" s="78">
        <v>44463</v>
      </c>
      <c r="E5" s="78">
        <v>44470</v>
      </c>
      <c r="F5" s="78">
        <v>44477</v>
      </c>
      <c r="G5" s="78">
        <v>44484</v>
      </c>
      <c r="H5" s="78">
        <v>44491</v>
      </c>
      <c r="I5" s="78">
        <v>44498</v>
      </c>
      <c r="J5" s="78">
        <v>44505</v>
      </c>
      <c r="K5" s="78">
        <v>44512</v>
      </c>
      <c r="L5" s="78">
        <v>44519</v>
      </c>
      <c r="M5" s="79">
        <v>44526</v>
      </c>
      <c r="N5" s="46"/>
    </row>
    <row r="6" spans="1:14" s="6" customFormat="1" ht="30" x14ac:dyDescent="0.25">
      <c r="A6" s="80" t="s">
        <v>7</v>
      </c>
      <c r="B6" s="160"/>
      <c r="C6" s="52"/>
      <c r="D6" s="52"/>
      <c r="E6" s="96">
        <v>2.1666666666666665</v>
      </c>
      <c r="F6" s="52"/>
      <c r="G6" s="52"/>
      <c r="H6" s="52"/>
      <c r="I6" s="52"/>
      <c r="J6" s="96" t="s">
        <v>10</v>
      </c>
      <c r="K6" s="52"/>
      <c r="L6" s="52"/>
      <c r="M6" s="53"/>
      <c r="N6" s="54"/>
    </row>
    <row r="7" spans="1:14" x14ac:dyDescent="0.2">
      <c r="A7" s="11" t="s">
        <v>12</v>
      </c>
      <c r="B7" s="161"/>
      <c r="C7" s="55">
        <v>2</v>
      </c>
      <c r="D7" s="55">
        <v>3</v>
      </c>
      <c r="E7" s="99"/>
      <c r="F7" s="55">
        <v>2</v>
      </c>
      <c r="G7" s="55">
        <v>3</v>
      </c>
      <c r="H7" s="55"/>
      <c r="I7" s="55"/>
      <c r="J7" s="99"/>
      <c r="K7" s="55"/>
      <c r="L7" s="55">
        <v>0</v>
      </c>
      <c r="M7" s="56">
        <v>0</v>
      </c>
      <c r="N7" s="46"/>
    </row>
    <row r="8" spans="1:14" ht="30" x14ac:dyDescent="0.2">
      <c r="A8" s="11" t="s">
        <v>15</v>
      </c>
      <c r="B8" s="161"/>
      <c r="C8" s="55">
        <v>2</v>
      </c>
      <c r="D8" s="55">
        <v>2</v>
      </c>
      <c r="E8" s="99"/>
      <c r="F8" s="55">
        <v>2</v>
      </c>
      <c r="G8" s="55"/>
      <c r="H8" s="55"/>
      <c r="I8" s="55"/>
      <c r="J8" s="99"/>
      <c r="K8" s="55"/>
      <c r="L8" s="55">
        <v>0</v>
      </c>
      <c r="M8" s="56">
        <v>0</v>
      </c>
      <c r="N8" s="46"/>
    </row>
    <row r="9" spans="1:14" x14ac:dyDescent="0.2">
      <c r="A9" s="11" t="s">
        <v>18</v>
      </c>
      <c r="B9" s="161"/>
      <c r="C9" s="55">
        <v>2</v>
      </c>
      <c r="D9" s="55">
        <v>2</v>
      </c>
      <c r="E9" s="99"/>
      <c r="F9" s="55"/>
      <c r="G9" s="55"/>
      <c r="H9" s="55"/>
      <c r="I9" s="55"/>
      <c r="J9" s="99"/>
      <c r="K9" s="55"/>
      <c r="L9" s="55">
        <v>1</v>
      </c>
      <c r="M9" s="56">
        <v>0</v>
      </c>
      <c r="N9" s="46"/>
    </row>
    <row r="10" spans="1:14" x14ac:dyDescent="0.2">
      <c r="A10" s="11" t="s">
        <v>23</v>
      </c>
      <c r="B10" s="161"/>
      <c r="C10" s="55"/>
      <c r="D10" s="55"/>
      <c r="E10" s="99"/>
      <c r="F10" s="55">
        <v>0</v>
      </c>
      <c r="G10" s="55">
        <v>0</v>
      </c>
      <c r="H10" s="55">
        <v>0</v>
      </c>
      <c r="I10" s="55">
        <v>0</v>
      </c>
      <c r="J10" s="99"/>
      <c r="K10" s="55">
        <v>0</v>
      </c>
      <c r="L10" s="55">
        <v>0</v>
      </c>
      <c r="M10" s="56">
        <v>0</v>
      </c>
      <c r="N10" s="46"/>
    </row>
    <row r="11" spans="1:14" x14ac:dyDescent="0.2">
      <c r="A11" s="11" t="s">
        <v>25</v>
      </c>
      <c r="B11" s="161"/>
      <c r="C11" s="55"/>
      <c r="D11" s="55"/>
      <c r="E11" s="99"/>
      <c r="F11" s="55">
        <v>0</v>
      </c>
      <c r="G11" s="55"/>
      <c r="H11" s="55"/>
      <c r="I11" s="55"/>
      <c r="J11" s="99"/>
      <c r="K11" s="55"/>
      <c r="L11" s="55"/>
      <c r="M11" s="56"/>
      <c r="N11" s="46"/>
    </row>
    <row r="12" spans="1:14" ht="30" x14ac:dyDescent="0.2">
      <c r="A12" s="11" t="s">
        <v>26</v>
      </c>
      <c r="B12" s="161"/>
      <c r="C12" s="55">
        <v>1</v>
      </c>
      <c r="D12" s="55">
        <v>2</v>
      </c>
      <c r="E12" s="99"/>
      <c r="F12" s="55"/>
      <c r="G12" s="55"/>
      <c r="H12" s="55"/>
      <c r="I12" s="55"/>
      <c r="J12" s="99"/>
      <c r="K12" s="55"/>
      <c r="L12" s="55">
        <v>1</v>
      </c>
      <c r="M12" s="56">
        <v>0</v>
      </c>
      <c r="N12" s="46"/>
    </row>
    <row r="13" spans="1:14" x14ac:dyDescent="0.2">
      <c r="A13" s="11" t="s">
        <v>27</v>
      </c>
      <c r="B13" s="161"/>
      <c r="C13" s="55" t="s">
        <v>24</v>
      </c>
      <c r="D13" s="55" t="s">
        <v>24</v>
      </c>
      <c r="E13" s="99"/>
      <c r="F13" s="55">
        <v>0</v>
      </c>
      <c r="G13" s="55">
        <v>0</v>
      </c>
      <c r="H13" s="55" t="s">
        <v>24</v>
      </c>
      <c r="I13" s="55">
        <v>0</v>
      </c>
      <c r="J13" s="99"/>
      <c r="K13" s="55">
        <v>1</v>
      </c>
      <c r="L13" s="55">
        <v>0</v>
      </c>
      <c r="M13" s="56">
        <v>0</v>
      </c>
      <c r="N13" s="46"/>
    </row>
    <row r="14" spans="1:14" x14ac:dyDescent="0.2">
      <c r="A14" s="11" t="s">
        <v>30</v>
      </c>
      <c r="B14" s="161"/>
      <c r="C14" s="55">
        <v>2</v>
      </c>
      <c r="D14" s="55">
        <v>2</v>
      </c>
      <c r="E14" s="99"/>
      <c r="F14" s="55">
        <v>2</v>
      </c>
      <c r="G14" s="55">
        <v>2</v>
      </c>
      <c r="H14" s="55">
        <v>2</v>
      </c>
      <c r="I14" s="55">
        <v>2</v>
      </c>
      <c r="J14" s="99"/>
      <c r="K14" s="55">
        <v>2</v>
      </c>
      <c r="L14" s="55">
        <v>2</v>
      </c>
      <c r="M14" s="56">
        <v>2</v>
      </c>
      <c r="N14" s="46"/>
    </row>
    <row r="15" spans="1:14" x14ac:dyDescent="0.2">
      <c r="A15" s="11" t="s">
        <v>32</v>
      </c>
      <c r="B15" s="161"/>
      <c r="C15" s="55">
        <v>4</v>
      </c>
      <c r="D15" s="55">
        <v>4</v>
      </c>
      <c r="E15" s="99"/>
      <c r="F15" s="55"/>
      <c r="G15" s="55"/>
      <c r="H15" s="55"/>
      <c r="I15" s="55"/>
      <c r="J15" s="99"/>
      <c r="K15" s="55"/>
      <c r="L15" s="55"/>
      <c r="M15" s="56">
        <v>1</v>
      </c>
      <c r="N15" s="46"/>
    </row>
    <row r="16" spans="1:14" x14ac:dyDescent="0.2">
      <c r="A16" s="11" t="s">
        <v>36</v>
      </c>
      <c r="B16" s="161"/>
      <c r="C16" s="55"/>
      <c r="D16" s="55">
        <v>1</v>
      </c>
      <c r="E16" s="99"/>
      <c r="F16" s="55">
        <v>1</v>
      </c>
      <c r="G16" s="55">
        <v>2</v>
      </c>
      <c r="H16" s="55"/>
      <c r="I16" s="55"/>
      <c r="J16" s="99"/>
      <c r="K16" s="55"/>
      <c r="L16" s="55" t="s">
        <v>24</v>
      </c>
      <c r="M16" s="56" t="s">
        <v>24</v>
      </c>
      <c r="N16" s="46"/>
    </row>
    <row r="17" spans="1:14" s="126" customFormat="1" x14ac:dyDescent="0.2">
      <c r="A17" s="127" t="s">
        <v>94</v>
      </c>
      <c r="B17" s="161"/>
      <c r="C17" s="125">
        <f>AVERAGE(C7:C16)</f>
        <v>2.1666666666666665</v>
      </c>
      <c r="D17" s="125">
        <f>AVERAGE(D7:D16)</f>
        <v>2.2857142857142856</v>
      </c>
      <c r="E17" s="99"/>
      <c r="F17" s="125">
        <f>AVERAGE(F7:F16)</f>
        <v>1</v>
      </c>
      <c r="G17" s="125">
        <f>AVERAGE(G7:G16)</f>
        <v>1.4</v>
      </c>
      <c r="H17" s="125">
        <f>AVERAGE(H7:H16)</f>
        <v>1</v>
      </c>
      <c r="I17" s="125">
        <f>AVERAGE(I7:I16)</f>
        <v>0.66666666666666663</v>
      </c>
      <c r="J17" s="99"/>
      <c r="K17" s="125">
        <f>AVERAGE(K7:K16)</f>
        <v>1</v>
      </c>
      <c r="L17" s="125">
        <f>AVERAGE(L7:L16)</f>
        <v>0.5714285714285714</v>
      </c>
      <c r="M17" s="125">
        <f>AVERAGE(M7:M16)</f>
        <v>0.375</v>
      </c>
      <c r="N17" s="132"/>
    </row>
    <row r="18" spans="1:14" s="6" customFormat="1" ht="15.75" x14ac:dyDescent="0.2">
      <c r="A18" s="12" t="s">
        <v>37</v>
      </c>
      <c r="B18" s="161"/>
      <c r="C18" s="62"/>
      <c r="D18" s="62"/>
      <c r="E18" s="99"/>
      <c r="F18" s="62"/>
      <c r="G18" s="62"/>
      <c r="H18" s="62"/>
      <c r="I18" s="62"/>
      <c r="J18" s="99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61"/>
      <c r="C19" s="62"/>
      <c r="D19" s="62"/>
      <c r="E19" s="99"/>
      <c r="F19" s="62"/>
      <c r="G19" s="62"/>
      <c r="H19" s="62"/>
      <c r="I19" s="62"/>
      <c r="J19" s="99"/>
      <c r="K19" s="62"/>
      <c r="L19" s="62"/>
      <c r="M19" s="63"/>
      <c r="N19" s="54"/>
    </row>
    <row r="20" spans="1:14" ht="30" x14ac:dyDescent="0.2">
      <c r="A20" s="11" t="s">
        <v>39</v>
      </c>
      <c r="B20" s="161"/>
      <c r="C20" s="55">
        <v>2</v>
      </c>
      <c r="D20" s="55">
        <v>3</v>
      </c>
      <c r="E20" s="99"/>
      <c r="F20" s="55">
        <v>3</v>
      </c>
      <c r="G20" s="55">
        <v>3</v>
      </c>
      <c r="H20" s="55">
        <v>3</v>
      </c>
      <c r="I20" s="55">
        <v>2</v>
      </c>
      <c r="J20" s="99"/>
      <c r="K20" s="55">
        <v>2</v>
      </c>
      <c r="L20" s="55">
        <v>1</v>
      </c>
      <c r="M20" s="56">
        <v>1</v>
      </c>
      <c r="N20" s="46"/>
    </row>
    <row r="21" spans="1:14" x14ac:dyDescent="0.2">
      <c r="A21" s="11" t="s">
        <v>47</v>
      </c>
      <c r="B21" s="161"/>
      <c r="C21" s="55">
        <v>3</v>
      </c>
      <c r="D21" s="55">
        <v>3</v>
      </c>
      <c r="E21" s="99"/>
      <c r="F21" s="55">
        <v>3</v>
      </c>
      <c r="G21" s="55">
        <v>3</v>
      </c>
      <c r="H21" s="55" t="s">
        <v>24</v>
      </c>
      <c r="I21" s="55"/>
      <c r="J21" s="99"/>
      <c r="K21" s="55">
        <v>1</v>
      </c>
      <c r="L21" s="55">
        <v>0</v>
      </c>
      <c r="M21" s="56">
        <v>0</v>
      </c>
      <c r="N21" s="46"/>
    </row>
    <row r="22" spans="1:14" ht="30" x14ac:dyDescent="0.2">
      <c r="A22" s="11" t="s">
        <v>52</v>
      </c>
      <c r="B22" s="161"/>
      <c r="C22" s="55">
        <v>1</v>
      </c>
      <c r="D22" s="55">
        <v>1</v>
      </c>
      <c r="E22" s="99"/>
      <c r="F22" s="55">
        <v>1</v>
      </c>
      <c r="G22" s="55">
        <v>1</v>
      </c>
      <c r="H22" s="55">
        <v>0</v>
      </c>
      <c r="I22" s="55">
        <v>0</v>
      </c>
      <c r="J22" s="99"/>
      <c r="K22" s="55">
        <v>0</v>
      </c>
      <c r="L22" s="55">
        <v>0</v>
      </c>
      <c r="M22" s="56">
        <v>0</v>
      </c>
      <c r="N22" s="46"/>
    </row>
    <row r="23" spans="1:14" s="126" customFormat="1" x14ac:dyDescent="0.2">
      <c r="A23" s="127" t="s">
        <v>94</v>
      </c>
      <c r="B23" s="161"/>
      <c r="C23" s="125">
        <f>AVERAGE(C20:C22)</f>
        <v>2</v>
      </c>
      <c r="D23" s="125">
        <f>AVERAGE(D20:D22)</f>
        <v>2.3333333333333335</v>
      </c>
      <c r="E23" s="99"/>
      <c r="F23" s="125">
        <f>AVERAGE(F20:F22)</f>
        <v>2.3333333333333335</v>
      </c>
      <c r="G23" s="125">
        <f>AVERAGE(G20:G22)</f>
        <v>2.3333333333333335</v>
      </c>
      <c r="H23" s="125">
        <f>AVERAGE(H20:H22)</f>
        <v>1.5</v>
      </c>
      <c r="I23" s="125">
        <f>AVERAGE(I20:I22)</f>
        <v>1</v>
      </c>
      <c r="J23" s="99"/>
      <c r="K23" s="125">
        <f>AVERAGE(K20:K22)</f>
        <v>1</v>
      </c>
      <c r="L23" s="125">
        <f>AVERAGE(L20:L22)</f>
        <v>0.33333333333333331</v>
      </c>
      <c r="M23" s="125">
        <f>AVERAGE(M20:M22)</f>
        <v>0.33333333333333331</v>
      </c>
      <c r="N23" s="132"/>
    </row>
    <row r="24" spans="1:14" s="6" customFormat="1" ht="15.75" x14ac:dyDescent="0.2">
      <c r="A24" s="12" t="s">
        <v>53</v>
      </c>
      <c r="B24" s="161"/>
      <c r="C24" s="62"/>
      <c r="D24" s="62"/>
      <c r="E24" s="99"/>
      <c r="F24" s="62"/>
      <c r="G24" s="62"/>
      <c r="H24" s="62"/>
      <c r="I24" s="62"/>
      <c r="J24" s="99"/>
      <c r="K24" s="62"/>
      <c r="L24" s="62"/>
      <c r="M24" s="63"/>
      <c r="N24" s="54"/>
    </row>
    <row r="25" spans="1:14" x14ac:dyDescent="0.2">
      <c r="A25" s="11" t="s">
        <v>54</v>
      </c>
      <c r="B25" s="161"/>
      <c r="C25" s="55">
        <v>2</v>
      </c>
      <c r="D25" s="55">
        <v>2</v>
      </c>
      <c r="E25" s="99"/>
      <c r="F25" s="55">
        <v>2</v>
      </c>
      <c r="G25" s="55">
        <v>2</v>
      </c>
      <c r="H25" s="55">
        <v>2</v>
      </c>
      <c r="I25" s="55">
        <v>2</v>
      </c>
      <c r="J25" s="99"/>
      <c r="K25" s="55">
        <v>1</v>
      </c>
      <c r="L25" s="55">
        <v>1</v>
      </c>
      <c r="M25" s="56">
        <v>0</v>
      </c>
      <c r="N25" s="46"/>
    </row>
    <row r="26" spans="1:14" x14ac:dyDescent="0.2">
      <c r="A26" s="11" t="s">
        <v>55</v>
      </c>
      <c r="B26" s="161"/>
      <c r="C26" s="55"/>
      <c r="D26" s="55"/>
      <c r="E26" s="99"/>
      <c r="F26" s="55"/>
      <c r="G26" s="55"/>
      <c r="H26" s="55"/>
      <c r="I26" s="55"/>
      <c r="J26" s="99"/>
      <c r="K26" s="55"/>
      <c r="L26" s="55"/>
      <c r="M26" s="56"/>
      <c r="N26" s="46"/>
    </row>
    <row r="27" spans="1:14" x14ac:dyDescent="0.2">
      <c r="A27" s="11" t="s">
        <v>59</v>
      </c>
      <c r="B27" s="161"/>
      <c r="C27" s="55"/>
      <c r="D27" s="55"/>
      <c r="E27" s="99"/>
      <c r="F27" s="55"/>
      <c r="G27" s="55"/>
      <c r="H27" s="55"/>
      <c r="I27" s="55"/>
      <c r="J27" s="99"/>
      <c r="K27" s="55"/>
      <c r="L27" s="55"/>
      <c r="M27" s="56"/>
      <c r="N27" s="46"/>
    </row>
    <row r="28" spans="1:14" s="126" customFormat="1" x14ac:dyDescent="0.2">
      <c r="A28" s="127" t="s">
        <v>94</v>
      </c>
      <c r="B28" s="161"/>
      <c r="C28" s="125">
        <f>AVERAGE(C25:C27)</f>
        <v>2</v>
      </c>
      <c r="D28" s="125">
        <f>AVERAGE(D25:D27)</f>
        <v>2</v>
      </c>
      <c r="E28" s="99"/>
      <c r="F28" s="125">
        <f>AVERAGE(F25:F27)</f>
        <v>2</v>
      </c>
      <c r="G28" s="125">
        <f>AVERAGE(G25:G27)</f>
        <v>2</v>
      </c>
      <c r="H28" s="125">
        <f>AVERAGE(H25:H27)</f>
        <v>2</v>
      </c>
      <c r="I28" s="125">
        <f>AVERAGE(I25:I27)</f>
        <v>2</v>
      </c>
      <c r="J28" s="99"/>
      <c r="K28" s="125">
        <f>AVERAGE(K25:K27)</f>
        <v>1</v>
      </c>
      <c r="L28" s="125">
        <f>AVERAGE(L25:L27)</f>
        <v>1</v>
      </c>
      <c r="M28" s="125">
        <f>AVERAGE(M25:M27)</f>
        <v>0</v>
      </c>
      <c r="N28" s="132"/>
    </row>
    <row r="29" spans="1:14" s="6" customFormat="1" ht="15.75" x14ac:dyDescent="0.2">
      <c r="A29" s="12" t="s">
        <v>60</v>
      </c>
      <c r="B29" s="161"/>
      <c r="C29" s="62"/>
      <c r="D29" s="62"/>
      <c r="E29" s="99"/>
      <c r="F29" s="62"/>
      <c r="G29" s="62"/>
      <c r="H29" s="62"/>
      <c r="I29" s="62"/>
      <c r="J29" s="99"/>
      <c r="K29" s="62"/>
      <c r="L29" s="62"/>
      <c r="M29" s="63"/>
      <c r="N29" s="54"/>
    </row>
    <row r="30" spans="1:14" x14ac:dyDescent="0.2">
      <c r="A30" s="11" t="s">
        <v>61</v>
      </c>
      <c r="B30" s="161"/>
      <c r="C30" s="55">
        <v>1</v>
      </c>
      <c r="D30" s="55">
        <v>2</v>
      </c>
      <c r="E30" s="99"/>
      <c r="F30" s="55">
        <v>2</v>
      </c>
      <c r="G30" s="55">
        <v>2</v>
      </c>
      <c r="H30" s="55">
        <v>1</v>
      </c>
      <c r="I30" s="55">
        <v>2</v>
      </c>
      <c r="J30" s="99"/>
      <c r="K30" s="55">
        <v>0</v>
      </c>
      <c r="L30" s="55">
        <v>0</v>
      </c>
      <c r="M30" s="56">
        <v>0</v>
      </c>
      <c r="N30" s="46"/>
    </row>
    <row r="31" spans="1:14" x14ac:dyDescent="0.2">
      <c r="A31" s="11" t="s">
        <v>64</v>
      </c>
      <c r="B31" s="161"/>
      <c r="C31" s="55"/>
      <c r="D31" s="55"/>
      <c r="E31" s="99"/>
      <c r="F31" s="55"/>
      <c r="G31" s="55"/>
      <c r="H31" s="55"/>
      <c r="I31" s="55"/>
      <c r="J31" s="99"/>
      <c r="K31" s="55"/>
      <c r="L31" s="55"/>
      <c r="M31" s="56"/>
      <c r="N31" s="46"/>
    </row>
    <row r="32" spans="1:14" x14ac:dyDescent="0.2">
      <c r="A32" s="11" t="s">
        <v>65</v>
      </c>
      <c r="B32" s="161"/>
      <c r="C32" s="55"/>
      <c r="D32" s="55"/>
      <c r="E32" s="99"/>
      <c r="F32" s="55"/>
      <c r="G32" s="55"/>
      <c r="H32" s="55"/>
      <c r="I32" s="55"/>
      <c r="J32" s="99"/>
      <c r="K32" s="55"/>
      <c r="L32" s="55"/>
      <c r="M32" s="56"/>
      <c r="N32" s="46"/>
    </row>
    <row r="33" spans="1:14" x14ac:dyDescent="0.2">
      <c r="A33" s="11" t="s">
        <v>66</v>
      </c>
      <c r="B33" s="161"/>
      <c r="C33" s="55" t="s">
        <v>24</v>
      </c>
      <c r="D33" s="55">
        <v>3</v>
      </c>
      <c r="E33" s="99"/>
      <c r="F33" s="55"/>
      <c r="G33" s="55"/>
      <c r="H33" s="55"/>
      <c r="I33" s="55"/>
      <c r="J33" s="99"/>
      <c r="K33" s="55"/>
      <c r="L33" s="55">
        <v>3</v>
      </c>
      <c r="M33" s="56"/>
      <c r="N33" s="46"/>
    </row>
    <row r="34" spans="1:14" s="126" customFormat="1" x14ac:dyDescent="0.2">
      <c r="A34" s="127" t="s">
        <v>94</v>
      </c>
      <c r="B34" s="161"/>
      <c r="C34" s="125">
        <f>AVERAGE(C30:C33)</f>
        <v>1</v>
      </c>
      <c r="D34" s="125">
        <f>AVERAGE(D30:D33)</f>
        <v>2.5</v>
      </c>
      <c r="E34" s="99"/>
      <c r="F34" s="125">
        <f>AVERAGE(F30:F33)</f>
        <v>2</v>
      </c>
      <c r="G34" s="125">
        <f>AVERAGE(G30:G33)</f>
        <v>2</v>
      </c>
      <c r="H34" s="125">
        <f>AVERAGE(H30:H33)</f>
        <v>1</v>
      </c>
      <c r="I34" s="125">
        <f>AVERAGE(I30:I33)</f>
        <v>2</v>
      </c>
      <c r="J34" s="99"/>
      <c r="K34" s="125">
        <f>AVERAGE(K30:K33)</f>
        <v>0</v>
      </c>
      <c r="L34" s="125">
        <f>AVERAGE(L30:L33)</f>
        <v>1.5</v>
      </c>
      <c r="M34" s="125">
        <f>AVERAGE(M30:M33)</f>
        <v>0</v>
      </c>
      <c r="N34" s="132"/>
    </row>
    <row r="35" spans="1:14" s="6" customFormat="1" ht="15.75" x14ac:dyDescent="0.2">
      <c r="A35" s="12" t="s">
        <v>67</v>
      </c>
      <c r="B35" s="161"/>
      <c r="C35" s="62"/>
      <c r="D35" s="62"/>
      <c r="E35" s="99"/>
      <c r="F35" s="62"/>
      <c r="G35" s="62"/>
      <c r="H35" s="62"/>
      <c r="I35" s="62"/>
      <c r="J35" s="99"/>
      <c r="K35" s="62"/>
      <c r="L35" s="62"/>
      <c r="M35" s="63"/>
      <c r="N35" s="54"/>
    </row>
    <row r="36" spans="1:14" x14ac:dyDescent="0.2">
      <c r="A36" s="11" t="s">
        <v>68</v>
      </c>
      <c r="B36" s="161"/>
      <c r="C36" s="55">
        <v>1</v>
      </c>
      <c r="D36" s="55">
        <v>1</v>
      </c>
      <c r="E36" s="99"/>
      <c r="F36" s="55">
        <v>2</v>
      </c>
      <c r="G36" s="55">
        <v>2</v>
      </c>
      <c r="H36" s="55">
        <v>2</v>
      </c>
      <c r="I36" s="55"/>
      <c r="J36" s="99"/>
      <c r="K36" s="55"/>
      <c r="L36" s="55">
        <v>1</v>
      </c>
      <c r="M36" s="56"/>
      <c r="N36" s="46"/>
    </row>
    <row r="37" spans="1:14" s="126" customFormat="1" x14ac:dyDescent="0.2">
      <c r="A37" s="144" t="s">
        <v>94</v>
      </c>
      <c r="B37" s="161"/>
      <c r="C37" s="128">
        <f>AVERAGE(C36)</f>
        <v>1</v>
      </c>
      <c r="D37" s="128">
        <f>AVERAGE(D36)</f>
        <v>1</v>
      </c>
      <c r="E37" s="99"/>
      <c r="F37" s="128">
        <f>AVERAGE(F36)</f>
        <v>2</v>
      </c>
      <c r="G37" s="128">
        <f>AVERAGE(G36)</f>
        <v>2</v>
      </c>
      <c r="H37" s="128">
        <f>AVERAGE(H36)</f>
        <v>2</v>
      </c>
      <c r="I37" s="128"/>
      <c r="J37" s="99"/>
      <c r="K37" s="128"/>
      <c r="L37" s="128">
        <f>AVERAGE(L36)</f>
        <v>1</v>
      </c>
      <c r="M37" s="129"/>
      <c r="N37" s="132"/>
    </row>
    <row r="38" spans="1:14" s="6" customFormat="1" ht="31.5" x14ac:dyDescent="0.2">
      <c r="A38" s="10" t="s">
        <v>74</v>
      </c>
      <c r="B38" s="161"/>
      <c r="C38" s="52"/>
      <c r="D38" s="62"/>
      <c r="E38" s="99"/>
      <c r="F38" s="52"/>
      <c r="G38" s="52"/>
      <c r="H38" s="52"/>
      <c r="I38" s="52"/>
      <c r="J38" s="99"/>
      <c r="K38" s="52"/>
      <c r="L38" s="52"/>
      <c r="M38" s="53"/>
      <c r="N38" s="54"/>
    </row>
    <row r="39" spans="1:14" s="6" customFormat="1" ht="15.75" x14ac:dyDescent="0.2">
      <c r="A39" s="12" t="s">
        <v>75</v>
      </c>
      <c r="B39" s="161"/>
      <c r="C39" s="62"/>
      <c r="D39" s="62"/>
      <c r="E39" s="99"/>
      <c r="F39" s="62"/>
      <c r="G39" s="62"/>
      <c r="H39" s="62"/>
      <c r="I39" s="62"/>
      <c r="J39" s="99"/>
      <c r="K39" s="62"/>
      <c r="L39" s="62"/>
      <c r="M39" s="63"/>
      <c r="N39" s="54"/>
    </row>
    <row r="40" spans="1:14" x14ac:dyDescent="0.2">
      <c r="A40" s="11" t="s">
        <v>76</v>
      </c>
      <c r="B40" s="161"/>
      <c r="C40" s="55">
        <v>2</v>
      </c>
      <c r="D40" s="55">
        <v>2</v>
      </c>
      <c r="E40" s="99"/>
      <c r="F40" s="55">
        <v>2</v>
      </c>
      <c r="G40" s="55">
        <v>2</v>
      </c>
      <c r="H40" s="55">
        <v>2</v>
      </c>
      <c r="I40" s="55">
        <v>2</v>
      </c>
      <c r="J40" s="99"/>
      <c r="K40" s="55">
        <v>2</v>
      </c>
      <c r="L40" s="55">
        <v>1</v>
      </c>
      <c r="M40" s="55">
        <v>1</v>
      </c>
      <c r="N40" s="46"/>
    </row>
    <row r="41" spans="1:14" x14ac:dyDescent="0.2">
      <c r="A41" s="11" t="s">
        <v>77</v>
      </c>
      <c r="B41" s="161"/>
      <c r="C41" s="55" t="s">
        <v>24</v>
      </c>
      <c r="D41" s="55" t="s">
        <v>24</v>
      </c>
      <c r="E41" s="99"/>
      <c r="F41" s="55" t="s">
        <v>24</v>
      </c>
      <c r="G41" s="55" t="s">
        <v>24</v>
      </c>
      <c r="H41" s="55" t="s">
        <v>24</v>
      </c>
      <c r="I41" s="55" t="s">
        <v>24</v>
      </c>
      <c r="J41" s="99"/>
      <c r="K41" s="55" t="s">
        <v>24</v>
      </c>
      <c r="L41" s="55" t="s">
        <v>24</v>
      </c>
      <c r="M41" s="55" t="s">
        <v>24</v>
      </c>
      <c r="N41" s="46"/>
    </row>
    <row r="42" spans="1:14" ht="30" x14ac:dyDescent="0.2">
      <c r="A42" s="11" t="s">
        <v>78</v>
      </c>
      <c r="B42" s="161"/>
      <c r="C42" s="55">
        <v>1</v>
      </c>
      <c r="D42" s="55">
        <v>1</v>
      </c>
      <c r="E42" s="99"/>
      <c r="F42" s="55">
        <v>1</v>
      </c>
      <c r="G42" s="55">
        <v>1</v>
      </c>
      <c r="H42" s="55">
        <v>1</v>
      </c>
      <c r="I42" s="55">
        <v>1</v>
      </c>
      <c r="J42" s="99"/>
      <c r="K42" s="55">
        <v>1</v>
      </c>
      <c r="L42" s="55">
        <v>1</v>
      </c>
      <c r="M42" s="55">
        <v>1</v>
      </c>
      <c r="N42" s="46"/>
    </row>
    <row r="43" spans="1:14" s="126" customFormat="1" x14ac:dyDescent="0.2">
      <c r="A43" s="127" t="s">
        <v>94</v>
      </c>
      <c r="B43" s="161"/>
      <c r="C43" s="125">
        <f>AVERAGE(C40:C42)</f>
        <v>1.5</v>
      </c>
      <c r="D43" s="125">
        <f>AVERAGE(D40:D42)</f>
        <v>1.5</v>
      </c>
      <c r="E43" s="99"/>
      <c r="F43" s="125">
        <f>AVERAGE(F40:F42)</f>
        <v>1.5</v>
      </c>
      <c r="G43" s="125">
        <f>AVERAGE(G40:G42)</f>
        <v>1.5</v>
      </c>
      <c r="H43" s="125">
        <f>AVERAGE(H40:H42)</f>
        <v>1.5</v>
      </c>
      <c r="I43" s="125">
        <f>AVERAGE(I40:I42)</f>
        <v>1.5</v>
      </c>
      <c r="J43" s="99"/>
      <c r="K43" s="125">
        <f>AVERAGE(K40:K42)</f>
        <v>1.5</v>
      </c>
      <c r="L43" s="125">
        <f>AVERAGE(L40:L42)</f>
        <v>1</v>
      </c>
      <c r="M43" s="125">
        <f>AVERAGE(M40:M42)</f>
        <v>1</v>
      </c>
      <c r="N43" s="132"/>
    </row>
    <row r="44" spans="1:14" s="6" customFormat="1" ht="15.75" x14ac:dyDescent="0.2">
      <c r="A44" s="12" t="s">
        <v>79</v>
      </c>
      <c r="B44" s="161"/>
      <c r="C44" s="62"/>
      <c r="D44" s="62"/>
      <c r="E44" s="99"/>
      <c r="F44" s="62"/>
      <c r="G44" s="62"/>
      <c r="H44" s="62"/>
      <c r="I44" s="62"/>
      <c r="J44" s="99"/>
      <c r="K44" s="62"/>
      <c r="L44" s="62"/>
      <c r="M44" s="62"/>
      <c r="N44" s="54"/>
    </row>
    <row r="45" spans="1:14" x14ac:dyDescent="0.2">
      <c r="A45" s="11" t="s">
        <v>80</v>
      </c>
      <c r="B45" s="161"/>
      <c r="C45" s="55">
        <v>1</v>
      </c>
      <c r="D45" s="55">
        <v>1</v>
      </c>
      <c r="E45" s="99"/>
      <c r="F45" s="55">
        <v>1</v>
      </c>
      <c r="G45" s="55">
        <v>1</v>
      </c>
      <c r="H45" s="55">
        <v>1</v>
      </c>
      <c r="I45" s="55">
        <v>1</v>
      </c>
      <c r="J45" s="99"/>
      <c r="K45" s="55">
        <v>1</v>
      </c>
      <c r="L45" s="55">
        <v>1</v>
      </c>
      <c r="M45" s="55">
        <v>1</v>
      </c>
      <c r="N45" s="46"/>
    </row>
    <row r="46" spans="1:14" x14ac:dyDescent="0.2">
      <c r="A46" s="11" t="s">
        <v>81</v>
      </c>
      <c r="B46" s="161"/>
      <c r="C46" s="55">
        <v>1</v>
      </c>
      <c r="D46" s="55">
        <v>2</v>
      </c>
      <c r="E46" s="99"/>
      <c r="F46" s="55">
        <v>1</v>
      </c>
      <c r="G46" s="55">
        <v>2</v>
      </c>
      <c r="H46" s="55">
        <v>2</v>
      </c>
      <c r="I46" s="55">
        <v>1</v>
      </c>
      <c r="J46" s="99"/>
      <c r="K46" s="55">
        <v>1</v>
      </c>
      <c r="L46" s="55">
        <v>2</v>
      </c>
      <c r="M46" s="55">
        <v>2</v>
      </c>
      <c r="N46" s="46"/>
    </row>
    <row r="47" spans="1:14" s="126" customFormat="1" x14ac:dyDescent="0.2">
      <c r="A47" s="127" t="s">
        <v>94</v>
      </c>
      <c r="B47" s="161"/>
      <c r="C47" s="125">
        <f>AVERAGE(C45:C46)</f>
        <v>1</v>
      </c>
      <c r="D47" s="125">
        <f>AVERAGE(D45:D46)</f>
        <v>1.5</v>
      </c>
      <c r="E47" s="99"/>
      <c r="F47" s="125">
        <f>AVERAGE(F45:F46)</f>
        <v>1</v>
      </c>
      <c r="G47" s="125">
        <f>AVERAGE(G45:G46)</f>
        <v>1.5</v>
      </c>
      <c r="H47" s="125">
        <f>AVERAGE(H45:H46)</f>
        <v>1.5</v>
      </c>
      <c r="I47" s="125">
        <f>AVERAGE(I45:I46)</f>
        <v>1</v>
      </c>
      <c r="J47" s="99"/>
      <c r="K47" s="125">
        <f>AVERAGE(K45:K46)</f>
        <v>1</v>
      </c>
      <c r="L47" s="125">
        <f>AVERAGE(L45:L46)</f>
        <v>1.5</v>
      </c>
      <c r="M47" s="125">
        <f>AVERAGE(M45:M46)</f>
        <v>1.5</v>
      </c>
      <c r="N47" s="132"/>
    </row>
    <row r="48" spans="1:14" s="6" customFormat="1" ht="15.75" x14ac:dyDescent="0.2">
      <c r="A48" s="12" t="s">
        <v>82</v>
      </c>
      <c r="B48" s="161"/>
      <c r="C48" s="62"/>
      <c r="D48" s="62"/>
      <c r="E48" s="99"/>
      <c r="F48" s="125"/>
      <c r="G48" s="62"/>
      <c r="H48" s="62"/>
      <c r="I48" s="62"/>
      <c r="J48" s="99"/>
      <c r="K48" s="62"/>
      <c r="L48" s="62"/>
      <c r="M48" s="62"/>
      <c r="N48" s="54"/>
    </row>
    <row r="49" spans="1:14" x14ac:dyDescent="0.2">
      <c r="A49" s="11" t="s">
        <v>83</v>
      </c>
      <c r="B49" s="161"/>
      <c r="C49" s="55">
        <v>1</v>
      </c>
      <c r="D49" s="55">
        <v>1</v>
      </c>
      <c r="E49" s="99"/>
      <c r="F49" s="55">
        <v>2</v>
      </c>
      <c r="G49" s="55">
        <v>2</v>
      </c>
      <c r="H49" s="55">
        <v>1</v>
      </c>
      <c r="I49" s="55">
        <v>2</v>
      </c>
      <c r="J49" s="99"/>
      <c r="K49" s="55">
        <v>2</v>
      </c>
      <c r="L49" s="55">
        <v>1</v>
      </c>
      <c r="M49" s="55">
        <v>1</v>
      </c>
      <c r="N49" s="46"/>
    </row>
    <row r="50" spans="1:14" ht="30" x14ac:dyDescent="0.2">
      <c r="A50" s="11" t="s">
        <v>84</v>
      </c>
      <c r="B50" s="161"/>
      <c r="C50" s="55">
        <v>1</v>
      </c>
      <c r="D50" s="55">
        <v>2</v>
      </c>
      <c r="E50" s="99"/>
      <c r="F50" s="55">
        <v>2</v>
      </c>
      <c r="G50" s="55">
        <v>3</v>
      </c>
      <c r="H50" s="55">
        <v>2</v>
      </c>
      <c r="I50" s="55">
        <v>3</v>
      </c>
      <c r="J50" s="99"/>
      <c r="K50" s="55">
        <v>2</v>
      </c>
      <c r="L50" s="55">
        <v>2</v>
      </c>
      <c r="M50" s="55">
        <v>2</v>
      </c>
      <c r="N50" s="46"/>
    </row>
    <row r="51" spans="1:14" ht="30" x14ac:dyDescent="0.2">
      <c r="A51" s="11" t="s">
        <v>85</v>
      </c>
      <c r="B51" s="161"/>
      <c r="C51" s="55">
        <v>1</v>
      </c>
      <c r="D51" s="55">
        <v>1</v>
      </c>
      <c r="E51" s="99"/>
      <c r="F51" s="55">
        <v>1</v>
      </c>
      <c r="G51" s="55">
        <v>2</v>
      </c>
      <c r="H51" s="55">
        <v>2</v>
      </c>
      <c r="I51" s="55">
        <v>2</v>
      </c>
      <c r="J51" s="99"/>
      <c r="K51" s="55">
        <v>2</v>
      </c>
      <c r="L51" s="55">
        <v>2</v>
      </c>
      <c r="M51" s="55">
        <v>2</v>
      </c>
      <c r="N51" s="46"/>
    </row>
    <row r="52" spans="1:14" s="126" customFormat="1" x14ac:dyDescent="0.2">
      <c r="A52" s="127" t="s">
        <v>94</v>
      </c>
      <c r="B52" s="161"/>
      <c r="C52" s="125">
        <f>AVERAGE(C49:C51)</f>
        <v>1</v>
      </c>
      <c r="D52" s="125">
        <f>AVERAGE(D49:D51)</f>
        <v>1.3333333333333333</v>
      </c>
      <c r="E52" s="99"/>
      <c r="F52" s="125">
        <f>AVERAGE(F49:F51)</f>
        <v>1.6666666666666667</v>
      </c>
      <c r="G52" s="125">
        <f>AVERAGE(G49:G51)</f>
        <v>2.3333333333333335</v>
      </c>
      <c r="H52" s="125">
        <f>AVERAGE(H49:H51)</f>
        <v>1.6666666666666667</v>
      </c>
      <c r="I52" s="125">
        <f>AVERAGE(I49:I51)</f>
        <v>2.3333333333333335</v>
      </c>
      <c r="J52" s="99"/>
      <c r="K52" s="125">
        <f>AVERAGE(K49:K51)</f>
        <v>2</v>
      </c>
      <c r="L52" s="125">
        <f>AVERAGE(L49:L51)</f>
        <v>1.6666666666666667</v>
      </c>
      <c r="M52" s="125">
        <f>AVERAGE(M49:M51)</f>
        <v>1.6666666666666667</v>
      </c>
      <c r="N52" s="132"/>
    </row>
    <row r="53" spans="1:14" s="6" customFormat="1" ht="15.75" x14ac:dyDescent="0.2">
      <c r="A53" s="12" t="s">
        <v>86</v>
      </c>
      <c r="B53" s="161"/>
      <c r="C53" s="62"/>
      <c r="D53" s="62"/>
      <c r="E53" s="99"/>
      <c r="F53" s="62"/>
      <c r="G53" s="62"/>
      <c r="H53" s="62"/>
      <c r="I53" s="62"/>
      <c r="J53" s="99"/>
      <c r="K53" s="62"/>
      <c r="L53" s="62"/>
      <c r="M53" s="62"/>
      <c r="N53" s="54"/>
    </row>
    <row r="54" spans="1:14" x14ac:dyDescent="0.2">
      <c r="A54" s="11" t="s">
        <v>87</v>
      </c>
      <c r="B54" s="161"/>
      <c r="C54" s="55">
        <v>2</v>
      </c>
      <c r="D54" s="55">
        <v>2</v>
      </c>
      <c r="E54" s="99"/>
      <c r="F54" s="55">
        <v>1</v>
      </c>
      <c r="G54" s="55">
        <v>2</v>
      </c>
      <c r="H54" s="55">
        <v>1</v>
      </c>
      <c r="I54" s="55">
        <v>2</v>
      </c>
      <c r="J54" s="99"/>
      <c r="K54" s="55">
        <v>2</v>
      </c>
      <c r="L54" s="55">
        <v>1</v>
      </c>
      <c r="M54" s="55">
        <v>1</v>
      </c>
      <c r="N54" s="46"/>
    </row>
    <row r="55" spans="1:14" x14ac:dyDescent="0.2">
      <c r="A55" s="11" t="s">
        <v>88</v>
      </c>
      <c r="B55" s="161"/>
      <c r="C55" s="55" t="s">
        <v>24</v>
      </c>
      <c r="D55" s="55" t="s">
        <v>24</v>
      </c>
      <c r="E55" s="99"/>
      <c r="F55" s="55" t="s">
        <v>24</v>
      </c>
      <c r="G55" s="55">
        <v>2</v>
      </c>
      <c r="H55" s="55" t="s">
        <v>24</v>
      </c>
      <c r="I55" s="55" t="s">
        <v>24</v>
      </c>
      <c r="J55" s="99"/>
      <c r="K55" s="55" t="s">
        <v>24</v>
      </c>
      <c r="L55" s="55">
        <v>2</v>
      </c>
      <c r="M55" s="55" t="s">
        <v>24</v>
      </c>
      <c r="N55" s="46"/>
    </row>
    <row r="56" spans="1:14" ht="30" x14ac:dyDescent="0.2">
      <c r="A56" s="11" t="s">
        <v>89</v>
      </c>
      <c r="B56" s="161"/>
      <c r="C56" s="55">
        <v>1</v>
      </c>
      <c r="D56" s="55">
        <v>2</v>
      </c>
      <c r="E56" s="99"/>
      <c r="F56" s="55">
        <v>1</v>
      </c>
      <c r="G56" s="55">
        <v>2</v>
      </c>
      <c r="H56" s="55">
        <v>2</v>
      </c>
      <c r="I56" s="55">
        <v>2</v>
      </c>
      <c r="J56" s="99"/>
      <c r="K56" s="55">
        <v>2</v>
      </c>
      <c r="L56" s="55">
        <v>1</v>
      </c>
      <c r="M56" s="55">
        <v>2</v>
      </c>
      <c r="N56" s="7" t="s">
        <v>243</v>
      </c>
    </row>
    <row r="57" spans="1:14" x14ac:dyDescent="0.2">
      <c r="A57" s="11" t="s">
        <v>90</v>
      </c>
      <c r="B57" s="161"/>
      <c r="C57" s="55" t="s">
        <v>24</v>
      </c>
      <c r="D57" s="55" t="s">
        <v>24</v>
      </c>
      <c r="E57" s="99"/>
      <c r="F57" s="55" t="s">
        <v>24</v>
      </c>
      <c r="G57" s="55">
        <v>2</v>
      </c>
      <c r="H57" s="55">
        <v>2</v>
      </c>
      <c r="I57" s="55" t="s">
        <v>24</v>
      </c>
      <c r="J57" s="99"/>
      <c r="K57" s="55" t="s">
        <v>24</v>
      </c>
      <c r="L57" s="55" t="s">
        <v>24</v>
      </c>
      <c r="M57" s="55" t="s">
        <v>24</v>
      </c>
      <c r="N57" s="46"/>
    </row>
    <row r="58" spans="1:14" s="126" customFormat="1" x14ac:dyDescent="0.2">
      <c r="A58" s="127" t="s">
        <v>94</v>
      </c>
      <c r="B58" s="161"/>
      <c r="C58" s="125">
        <f>AVERAGE(C54:C57)</f>
        <v>1.5</v>
      </c>
      <c r="D58" s="125">
        <f>AVERAGE(D54:D57)</f>
        <v>2</v>
      </c>
      <c r="E58" s="99"/>
      <c r="F58" s="125">
        <f>AVERAGE(F54:F57)</f>
        <v>1</v>
      </c>
      <c r="G58" s="125">
        <f>AVERAGE(G54:G57)</f>
        <v>2</v>
      </c>
      <c r="H58" s="125">
        <f>AVERAGE(H54:H57)</f>
        <v>1.6666666666666667</v>
      </c>
      <c r="I58" s="125">
        <v>1.5</v>
      </c>
      <c r="J58" s="99"/>
      <c r="K58" s="125">
        <f>AVERAGE(K54:K57)</f>
        <v>2</v>
      </c>
      <c r="L58" s="125">
        <f>AVERAGE(L54:L57)</f>
        <v>1.3333333333333333</v>
      </c>
      <c r="M58" s="125">
        <v>1.5</v>
      </c>
      <c r="N58" s="132"/>
    </row>
    <row r="59" spans="1:14" s="6" customFormat="1" ht="15.75" x14ac:dyDescent="0.2">
      <c r="A59" s="12" t="s">
        <v>54</v>
      </c>
      <c r="B59" s="161"/>
      <c r="C59" s="62"/>
      <c r="D59" s="62"/>
      <c r="E59" s="99"/>
      <c r="F59" s="62"/>
      <c r="G59" s="62"/>
      <c r="H59" s="62"/>
      <c r="I59" s="62"/>
      <c r="J59" s="99"/>
      <c r="K59" s="62"/>
      <c r="L59" s="62"/>
      <c r="M59" s="62"/>
      <c r="N59" s="54"/>
    </row>
    <row r="60" spans="1:14" ht="30" x14ac:dyDescent="0.2">
      <c r="A60" s="11" t="s">
        <v>91</v>
      </c>
      <c r="B60" s="161"/>
      <c r="C60" s="55">
        <v>1</v>
      </c>
      <c r="D60" s="55">
        <v>2</v>
      </c>
      <c r="E60" s="99"/>
      <c r="F60" s="55">
        <v>2</v>
      </c>
      <c r="G60" s="55">
        <v>2</v>
      </c>
      <c r="H60" s="55">
        <v>2</v>
      </c>
      <c r="I60" s="55">
        <v>2</v>
      </c>
      <c r="J60" s="99"/>
      <c r="K60" s="55">
        <v>2</v>
      </c>
      <c r="L60" s="55">
        <v>2</v>
      </c>
      <c r="M60" s="55">
        <v>2</v>
      </c>
      <c r="N60" s="46"/>
    </row>
    <row r="61" spans="1:14" x14ac:dyDescent="0.2">
      <c r="A61" s="11" t="s">
        <v>92</v>
      </c>
      <c r="B61" s="161"/>
      <c r="C61" s="55">
        <v>2</v>
      </c>
      <c r="D61" s="55" t="s">
        <v>24</v>
      </c>
      <c r="E61" s="99"/>
      <c r="F61" s="55">
        <v>2</v>
      </c>
      <c r="G61" s="55">
        <v>2</v>
      </c>
      <c r="H61" s="55" t="s">
        <v>24</v>
      </c>
      <c r="I61" s="55">
        <v>2</v>
      </c>
      <c r="J61" s="99"/>
      <c r="K61" s="55" t="s">
        <v>24</v>
      </c>
      <c r="L61" s="55" t="s">
        <v>24</v>
      </c>
      <c r="M61" s="55">
        <v>2</v>
      </c>
      <c r="N61" s="46"/>
    </row>
    <row r="62" spans="1:14" ht="30" x14ac:dyDescent="0.2">
      <c r="A62" s="9" t="s">
        <v>93</v>
      </c>
      <c r="B62" s="164"/>
      <c r="C62" s="67" t="s">
        <v>24</v>
      </c>
      <c r="D62" s="67" t="s">
        <v>24</v>
      </c>
      <c r="E62" s="159"/>
      <c r="F62" s="67">
        <v>1</v>
      </c>
      <c r="G62" s="67" t="s">
        <v>24</v>
      </c>
      <c r="H62" s="67">
        <v>1</v>
      </c>
      <c r="I62" s="67" t="s">
        <v>24</v>
      </c>
      <c r="J62" s="159"/>
      <c r="K62" s="67">
        <v>1</v>
      </c>
      <c r="L62" s="67" t="s">
        <v>24</v>
      </c>
      <c r="M62" s="67" t="s">
        <v>24</v>
      </c>
      <c r="N62" s="46"/>
    </row>
    <row r="63" spans="1:14" s="132" customFormat="1" x14ac:dyDescent="0.2">
      <c r="A63" s="132" t="s">
        <v>94</v>
      </c>
      <c r="C63" s="132">
        <f>AVERAGE(C60:C62)</f>
        <v>1.5</v>
      </c>
      <c r="D63" s="132">
        <f>AVERAGE(D60:D62)</f>
        <v>2</v>
      </c>
      <c r="F63" s="132">
        <f>AVERAGE(F60:F62)</f>
        <v>1.6666666666666667</v>
      </c>
      <c r="G63" s="132">
        <f>AVERAGE(G60:G62)</f>
        <v>2</v>
      </c>
      <c r="H63" s="132">
        <f>AVERAGE(H60:H62)</f>
        <v>1.5</v>
      </c>
      <c r="I63" s="132">
        <f>AVERAGE(I60:I62)</f>
        <v>2</v>
      </c>
      <c r="K63" s="132">
        <f>AVERAGE(K60:K62)</f>
        <v>1.5</v>
      </c>
      <c r="L63" s="132">
        <f>AVERAGE(L60:L62)</f>
        <v>2</v>
      </c>
      <c r="M63" s="132">
        <f>AVERAGE(M60:M62)</f>
        <v>2</v>
      </c>
    </row>
  </sheetData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339C-83C2-4F00-8AEB-45FF3F3F88D0}">
  <sheetPr>
    <tabColor rgb="FFFFFF00"/>
  </sheetPr>
  <dimension ref="A1:P55"/>
  <sheetViews>
    <sheetView zoomScale="70" zoomScaleNormal="70" workbookViewId="0">
      <selection activeCell="P10" sqref="P10"/>
    </sheetView>
  </sheetViews>
  <sheetFormatPr baseColWidth="10" defaultColWidth="11.5546875" defaultRowHeight="15" x14ac:dyDescent="0.2"/>
  <cols>
    <col min="1" max="1" width="22.21875" style="2" customWidth="1"/>
    <col min="2" max="16384" width="11.5546875" style="2"/>
  </cols>
  <sheetData>
    <row r="1" spans="1:16" x14ac:dyDescent="0.2">
      <c r="A1" s="4" t="s">
        <v>0</v>
      </c>
      <c r="B1" s="2" t="s">
        <v>120</v>
      </c>
      <c r="C1" s="2" t="s">
        <v>121</v>
      </c>
    </row>
    <row r="2" spans="1:16" x14ac:dyDescent="0.2">
      <c r="A2" s="4" t="s">
        <v>3</v>
      </c>
      <c r="B2" s="2" t="s">
        <v>122</v>
      </c>
    </row>
    <row r="3" spans="1:16" ht="15.75" thickBot="1" x14ac:dyDescent="0.25"/>
    <row r="4" spans="1:16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6" ht="15.75" thickBot="1" x14ac:dyDescent="0.25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6" s="5" customFormat="1" x14ac:dyDescent="0.2">
      <c r="A6" s="41" t="s">
        <v>7</v>
      </c>
      <c r="B6" s="197" t="s">
        <v>8</v>
      </c>
      <c r="C6" s="194" t="s">
        <v>123</v>
      </c>
      <c r="D6" s="20"/>
      <c r="E6" s="194" t="s">
        <v>9</v>
      </c>
      <c r="F6" s="20"/>
      <c r="G6" s="20"/>
      <c r="H6" s="20"/>
      <c r="I6" s="20"/>
      <c r="J6" s="194" t="s">
        <v>10</v>
      </c>
      <c r="K6" s="194" t="s">
        <v>11</v>
      </c>
      <c r="L6" s="20"/>
      <c r="M6" s="21"/>
    </row>
    <row r="7" spans="1:16" x14ac:dyDescent="0.2">
      <c r="A7" s="11" t="s">
        <v>12</v>
      </c>
      <c r="B7" s="198"/>
      <c r="C7" s="195"/>
      <c r="D7" s="22" t="str">
        <f>IF('Sara (2)'!D7='Sara (3)'!D7, "SAME","DIFFERENT")</f>
        <v>SAME</v>
      </c>
      <c r="E7" s="195"/>
      <c r="F7" s="22" t="str">
        <f>IF('Sara (2)'!F7='Sara (3)'!F7, "SAME","DIFFERENT")</f>
        <v>SAME</v>
      </c>
      <c r="G7" s="22" t="str">
        <f>IF('Sara (2)'!G7='Sara (3)'!G7, "SAME","DIFFERENT")</f>
        <v>SAME</v>
      </c>
      <c r="H7" s="22" t="str">
        <f>IF('Sara (2)'!H7='Sara (3)'!H7, "SAME","DIFFERENT")</f>
        <v>SAME</v>
      </c>
      <c r="I7" s="22" t="str">
        <f>IF('Sara (2)'!I7='Sara (3)'!I7, "SAME","DIFFERENT")</f>
        <v>SAME</v>
      </c>
      <c r="J7" s="195"/>
      <c r="K7" s="195"/>
      <c r="L7" s="22" t="str">
        <f>IF('Sara (2)'!L7='Sara (3)'!L7, "SAME","DIFFERENT")</f>
        <v>SAME</v>
      </c>
      <c r="M7" s="22" t="str">
        <f>IF('Sara (2)'!M7='Sara (3)'!M7, "SAME","DIFFERENT")</f>
        <v>SAME</v>
      </c>
    </row>
    <row r="8" spans="1:16" ht="30" x14ac:dyDescent="0.2">
      <c r="A8" s="11" t="s">
        <v>15</v>
      </c>
      <c r="B8" s="198"/>
      <c r="C8" s="195"/>
      <c r="D8" s="22" t="str">
        <f>IF('Sara (2)'!D8='Sara (3)'!D8, "SAME","DIFFERENT")</f>
        <v>DIFFERENT</v>
      </c>
      <c r="E8" s="195"/>
      <c r="F8" s="22" t="str">
        <f>IF('Sara (2)'!F8='Sara (3)'!F8, "SAME","DIFFERENT")</f>
        <v>DIFFERENT</v>
      </c>
      <c r="G8" s="22" t="str">
        <f>IF('Sara (2)'!G8='Sara (3)'!G8, "SAME","DIFFERENT")</f>
        <v>DIFFERENT</v>
      </c>
      <c r="H8" s="22" t="str">
        <f>IF('Sara (2)'!H8='Sara (3)'!H8, "SAME","DIFFERENT")</f>
        <v>SAME</v>
      </c>
      <c r="I8" s="22" t="str">
        <f>IF('Sara (2)'!I8='Sara (3)'!I8, "SAME","DIFFERENT")</f>
        <v>DIFFERENT</v>
      </c>
      <c r="J8" s="195"/>
      <c r="K8" s="195"/>
      <c r="L8" s="22" t="str">
        <f>IF('Sara (2)'!L8='Sara (3)'!L8, "SAME","DIFFERENT")</f>
        <v>SAME</v>
      </c>
      <c r="M8" s="22" t="str">
        <f>IF('Sara (2)'!M8='Sara (3)'!M8, "SAME","DIFFERENT")</f>
        <v>DIFFERENT</v>
      </c>
      <c r="O8" s="2" t="s">
        <v>753</v>
      </c>
      <c r="P8" s="2">
        <f>COUNTIF(B6:M55,"SAME")</f>
        <v>71</v>
      </c>
    </row>
    <row r="9" spans="1:16" x14ac:dyDescent="0.2">
      <c r="A9" s="11" t="s">
        <v>18</v>
      </c>
      <c r="B9" s="198"/>
      <c r="C9" s="195"/>
      <c r="D9" s="22" t="str">
        <f>IF('Sara (2)'!D9='Sara (3)'!D9, "SAME","DIFFERENT")</f>
        <v>SAME</v>
      </c>
      <c r="E9" s="195"/>
      <c r="F9" s="22" t="str">
        <f>IF('Sara (2)'!F9='Sara (3)'!F9, "SAME","DIFFERENT")</f>
        <v>SAME</v>
      </c>
      <c r="G9" s="22" t="str">
        <f>IF('Sara (2)'!G9='Sara (3)'!G9, "SAME","DIFFERENT")</f>
        <v>SAME</v>
      </c>
      <c r="H9" s="22" t="str">
        <f>IF('Sara (2)'!H9='Sara (3)'!H9, "SAME","DIFFERENT")</f>
        <v>SAME</v>
      </c>
      <c r="I9" s="22" t="str">
        <f>IF('Sara (2)'!I9='Sara (3)'!I9, "SAME","DIFFERENT")</f>
        <v>DIFFERENT</v>
      </c>
      <c r="J9" s="195"/>
      <c r="K9" s="195"/>
      <c r="L9" s="22" t="str">
        <f>IF('Sara (2)'!L9='Sara (3)'!L9, "SAME","DIFFERENT")</f>
        <v>DIFFERENT</v>
      </c>
      <c r="M9" s="22" t="str">
        <f>IF('Sara (2)'!M9='Sara (3)'!M9, "SAME","DIFFERENT")</f>
        <v>DIFFERENT</v>
      </c>
      <c r="O9" s="2" t="s">
        <v>752</v>
      </c>
      <c r="P9" s="2">
        <f>COUNTA(D7:D12,D14:D16,F7:I12,F14:I16,L7:M12,L14:M16,D20,F20:I20,L20:M20,M22,L22,F22:I22,D22,D24,F24:I24,L24:M24,D28,F28:I28,L28:M28,D31,F31:I31,L31:M31,D33,F33:I33,L33:M33)</f>
        <v>105</v>
      </c>
    </row>
    <row r="10" spans="1:16" x14ac:dyDescent="0.2">
      <c r="A10" s="11" t="s">
        <v>23</v>
      </c>
      <c r="B10" s="198"/>
      <c r="C10" s="195"/>
      <c r="D10" s="22" t="str">
        <f>IF('Sara (2)'!D10='Sara (3)'!D10, "SAME","DIFFERENT")</f>
        <v>SAME</v>
      </c>
      <c r="E10" s="195"/>
      <c r="F10" s="22" t="str">
        <f>IF('Sara (2)'!F10='Sara (3)'!F10, "SAME","DIFFERENT")</f>
        <v>SAME</v>
      </c>
      <c r="G10" s="22" t="str">
        <f>IF('Sara (2)'!G10='Sara (3)'!G10, "SAME","DIFFERENT")</f>
        <v>SAME</v>
      </c>
      <c r="H10" s="22" t="str">
        <f>IF('Sara (2)'!H10='Sara (3)'!H10, "SAME","DIFFERENT")</f>
        <v>SAME</v>
      </c>
      <c r="I10" s="22" t="str">
        <f>IF('Sara (2)'!I10='Sara (3)'!I10, "SAME","DIFFERENT")</f>
        <v>SAME</v>
      </c>
      <c r="J10" s="195"/>
      <c r="K10" s="195"/>
      <c r="L10" s="22" t="str">
        <f>IF('Sara (2)'!L10='Sara (3)'!L10, "SAME","DIFFERENT")</f>
        <v>SAME</v>
      </c>
      <c r="M10" s="22" t="str">
        <f>IF('Sara (2)'!M10='Sara (3)'!M10, "SAME","DIFFERENT")</f>
        <v>SAME</v>
      </c>
    </row>
    <row r="11" spans="1:16" x14ac:dyDescent="0.2">
      <c r="A11" s="11" t="s">
        <v>25</v>
      </c>
      <c r="B11" s="198"/>
      <c r="C11" s="195"/>
      <c r="D11" s="22" t="str">
        <f>IF('Sara (2)'!D11='Sara (3)'!D11, "SAME","DIFFERENT")</f>
        <v>SAME</v>
      </c>
      <c r="E11" s="195"/>
      <c r="F11" s="22" t="str">
        <f>IF('Sara (2)'!F11='Sara (3)'!F11, "SAME","DIFFERENT")</f>
        <v>SAME</v>
      </c>
      <c r="G11" s="22" t="str">
        <f>IF('Sara (2)'!G11='Sara (3)'!G11, "SAME","DIFFERENT")</f>
        <v>SAME</v>
      </c>
      <c r="H11" s="22" t="str">
        <f>IF('Sara (2)'!H11='Sara (3)'!H11, "SAME","DIFFERENT")</f>
        <v>SAME</v>
      </c>
      <c r="I11" s="22" t="str">
        <f>IF('Sara (2)'!I11='Sara (3)'!I11, "SAME","DIFFERENT")</f>
        <v>SAME</v>
      </c>
      <c r="J11" s="195"/>
      <c r="K11" s="195"/>
      <c r="L11" s="22" t="str">
        <f>IF('Sara (2)'!L11='Sara (3)'!L11, "SAME","DIFFERENT")</f>
        <v>SAME</v>
      </c>
      <c r="M11" s="22" t="str">
        <f>IF('Sara (2)'!M11='Sara (3)'!M11, "SAME","DIFFERENT")</f>
        <v>SAME</v>
      </c>
    </row>
    <row r="12" spans="1:16" ht="30" x14ac:dyDescent="0.2">
      <c r="A12" s="11" t="s">
        <v>26</v>
      </c>
      <c r="B12" s="198"/>
      <c r="C12" s="195"/>
      <c r="D12" s="22" t="str">
        <f>IF('Sara (2)'!D12='Sara (3)'!D12, "SAME","DIFFERENT")</f>
        <v>SAME</v>
      </c>
      <c r="E12" s="195"/>
      <c r="F12" s="22" t="str">
        <f>IF('Sara (2)'!F12='Sara (3)'!F12, "SAME","DIFFERENT")</f>
        <v>SAME</v>
      </c>
      <c r="G12" s="22" t="str">
        <f>IF('Sara (2)'!G12='Sara (3)'!G12, "SAME","DIFFERENT")</f>
        <v>SAME</v>
      </c>
      <c r="H12" s="22" t="str">
        <f>IF('Sara (2)'!H12='Sara (3)'!H12, "SAME","DIFFERENT")</f>
        <v>SAME</v>
      </c>
      <c r="I12" s="22" t="str">
        <f>IF('Sara (2)'!I12='Sara (3)'!I12, "SAME","DIFFERENT")</f>
        <v>DIFFERENT</v>
      </c>
      <c r="J12" s="195"/>
      <c r="K12" s="195"/>
      <c r="L12" s="22" t="str">
        <f>IF('Sara (2)'!L12='Sara (3)'!L12, "SAME","DIFFERENT")</f>
        <v>DIFFERENT</v>
      </c>
      <c r="M12" s="22" t="str">
        <f>IF('Sara (2)'!M12='Sara (3)'!M12, "SAME","DIFFERENT")</f>
        <v>DIFFERENT</v>
      </c>
    </row>
    <row r="13" spans="1:16" x14ac:dyDescent="0.2">
      <c r="A13" s="11" t="s">
        <v>27</v>
      </c>
      <c r="B13" s="198"/>
      <c r="C13" s="195"/>
      <c r="D13" s="22" t="s">
        <v>24</v>
      </c>
      <c r="E13" s="195"/>
      <c r="F13" s="22" t="s">
        <v>24</v>
      </c>
      <c r="G13" s="22" t="s">
        <v>24</v>
      </c>
      <c r="H13" s="22" t="s">
        <v>24</v>
      </c>
      <c r="I13" s="22" t="s">
        <v>24</v>
      </c>
      <c r="J13" s="195"/>
      <c r="K13" s="195"/>
      <c r="L13" s="22" t="s">
        <v>24</v>
      </c>
      <c r="M13" s="23" t="s">
        <v>24</v>
      </c>
    </row>
    <row r="14" spans="1:16" x14ac:dyDescent="0.2">
      <c r="A14" s="11" t="s">
        <v>30</v>
      </c>
      <c r="B14" s="198"/>
      <c r="C14" s="195"/>
      <c r="D14" s="22" t="str">
        <f>IF('Sara (2)'!D14='Sara (3)'!D14, "SAME","DIFFERENT")</f>
        <v>SAME</v>
      </c>
      <c r="E14" s="195"/>
      <c r="F14" s="22" t="str">
        <f>IF('Sara (2)'!F14='Sara (3)'!F14, "SAME","DIFFERENT")</f>
        <v>SAME</v>
      </c>
      <c r="G14" s="22" t="str">
        <f>IF('Sara (2)'!G14='Sara (3)'!G14, "SAME","DIFFERENT")</f>
        <v>SAME</v>
      </c>
      <c r="H14" s="22" t="str">
        <f>IF('Sara (2)'!H14='Sara (3)'!H14, "SAME","DIFFERENT")</f>
        <v>SAME</v>
      </c>
      <c r="I14" s="22" t="str">
        <f>IF('Sara (2)'!I14='Sara (3)'!I14, "SAME","DIFFERENT")</f>
        <v>SAME</v>
      </c>
      <c r="J14" s="195"/>
      <c r="K14" s="195"/>
      <c r="L14" s="22" t="str">
        <f>IF('Sara (2)'!L14='Sara (3)'!L14, "SAME","DIFFERENT")</f>
        <v>SAME</v>
      </c>
      <c r="M14" s="22" t="str">
        <f>IF('Sara (2)'!M14='Sara (3)'!M14, "SAME","DIFFERENT")</f>
        <v>SAME</v>
      </c>
    </row>
    <row r="15" spans="1:16" x14ac:dyDescent="0.2">
      <c r="A15" s="11" t="s">
        <v>32</v>
      </c>
      <c r="B15" s="198"/>
      <c r="C15" s="195"/>
      <c r="D15" s="22" t="str">
        <f>IF('Sara (2)'!D15='Sara (3)'!D15, "SAME","DIFFERENT")</f>
        <v>SAME</v>
      </c>
      <c r="E15" s="195"/>
      <c r="F15" s="22" t="str">
        <f>IF('Sara (2)'!F15='Sara (3)'!F15, "SAME","DIFFERENT")</f>
        <v>SAME</v>
      </c>
      <c r="G15" s="22" t="str">
        <f>IF('Sara (2)'!G15='Sara (3)'!G15, "SAME","DIFFERENT")</f>
        <v>SAME</v>
      </c>
      <c r="H15" s="22" t="str">
        <f>IF('Sara (2)'!H15='Sara (3)'!H15, "SAME","DIFFERENT")</f>
        <v>SAME</v>
      </c>
      <c r="I15" s="22" t="str">
        <f>IF('Sara (2)'!I15='Sara (3)'!I15, "SAME","DIFFERENT")</f>
        <v>SAME</v>
      </c>
      <c r="J15" s="195"/>
      <c r="K15" s="195"/>
      <c r="L15" s="22" t="str">
        <f>IF('Sara (2)'!L15='Sara (3)'!L15, "SAME","DIFFERENT")</f>
        <v>SAME</v>
      </c>
      <c r="M15" s="22" t="str">
        <f>IF('Sara (2)'!M15='Sara (3)'!M15, "SAME","DIFFERENT")</f>
        <v>SAME</v>
      </c>
    </row>
    <row r="16" spans="1:16" x14ac:dyDescent="0.2">
      <c r="A16" s="11" t="s">
        <v>36</v>
      </c>
      <c r="B16" s="198"/>
      <c r="C16" s="195"/>
      <c r="D16" s="22" t="str">
        <f>IF('Sara (2)'!D16='Sara (3)'!D16, "SAME","DIFFERENT")</f>
        <v>SAME</v>
      </c>
      <c r="E16" s="195"/>
      <c r="F16" s="22" t="str">
        <f>IF('Sara (2)'!F16='Sara (3)'!F16, "SAME","DIFFERENT")</f>
        <v>SAME</v>
      </c>
      <c r="G16" s="22" t="str">
        <f>IF('Sara (2)'!G16='Sara (3)'!G16, "SAME","DIFFERENT")</f>
        <v>SAME</v>
      </c>
      <c r="H16" s="22" t="str">
        <f>IF('Sara (2)'!H16='Sara (3)'!H16, "SAME","DIFFERENT")</f>
        <v>SAME</v>
      </c>
      <c r="I16" s="22" t="str">
        <f>IF('Sara (2)'!I16='Sara (3)'!I16, "SAME","DIFFERENT")</f>
        <v>SAME</v>
      </c>
      <c r="J16" s="195"/>
      <c r="K16" s="195"/>
      <c r="L16" s="22" t="str">
        <f>IF('Sara (2)'!L16='Sara (3)'!L16, "SAME","DIFFERENT")</f>
        <v>SAME</v>
      </c>
      <c r="M16" s="22" t="str">
        <f>IF('Sara (2)'!M16='Sara (3)'!M16, "SAME","DIFFERENT")</f>
        <v>SAME</v>
      </c>
    </row>
    <row r="17" spans="1:13" x14ac:dyDescent="0.2">
      <c r="A17" s="11"/>
      <c r="B17" s="198"/>
      <c r="C17" s="195"/>
      <c r="D17" s="22"/>
      <c r="E17" s="195"/>
      <c r="F17" s="22"/>
      <c r="G17" s="22"/>
      <c r="H17" s="22"/>
      <c r="I17" s="22"/>
      <c r="J17" s="195"/>
      <c r="K17" s="195"/>
      <c r="L17" s="22"/>
      <c r="M17" s="23"/>
    </row>
    <row r="18" spans="1:13" s="5" customFormat="1" ht="15.75" x14ac:dyDescent="0.2">
      <c r="A18" s="12" t="s">
        <v>37</v>
      </c>
      <c r="B18" s="198"/>
      <c r="C18" s="195"/>
      <c r="D18" s="24"/>
      <c r="E18" s="195"/>
      <c r="F18" s="24"/>
      <c r="G18" s="24"/>
      <c r="H18" s="24"/>
      <c r="I18" s="24"/>
      <c r="J18" s="195"/>
      <c r="K18" s="195"/>
      <c r="L18" s="24"/>
      <c r="M18" s="25"/>
    </row>
    <row r="19" spans="1:13" s="5" customFormat="1" ht="15.75" x14ac:dyDescent="0.2">
      <c r="A19" s="12" t="s">
        <v>38</v>
      </c>
      <c r="B19" s="198"/>
      <c r="C19" s="195"/>
      <c r="D19" s="24"/>
      <c r="E19" s="195"/>
      <c r="F19" s="24"/>
      <c r="G19" s="24"/>
      <c r="H19" s="24"/>
      <c r="I19" s="24"/>
      <c r="J19" s="195"/>
      <c r="K19" s="195"/>
      <c r="L19" s="24"/>
      <c r="M19" s="25"/>
    </row>
    <row r="20" spans="1:13" ht="30" x14ac:dyDescent="0.2">
      <c r="A20" s="11" t="s">
        <v>39</v>
      </c>
      <c r="B20" s="198"/>
      <c r="C20" s="195"/>
      <c r="D20" s="22" t="str">
        <f>IF('Sara (2)'!D20='Sara (3)'!D20, "SAME","DIFFERENT")</f>
        <v>SAME</v>
      </c>
      <c r="E20" s="195"/>
      <c r="F20" s="22" t="str">
        <f>IF('Sara (2)'!F20='Sara (3)'!F20, "SAME","DIFFERENT")</f>
        <v>DIFFERENT</v>
      </c>
      <c r="G20" s="22" t="str">
        <f>IF('Sara (2)'!G20='Sara (3)'!G20, "SAME","DIFFERENT")</f>
        <v>SAME</v>
      </c>
      <c r="H20" s="22" t="str">
        <f>IF('Sara (2)'!H20='Sara (3)'!H20, "SAME","DIFFERENT")</f>
        <v>SAME</v>
      </c>
      <c r="I20" s="22" t="str">
        <f>IF('Sara (2)'!I20='Sara (3)'!I20, "SAME","DIFFERENT")</f>
        <v>SAME</v>
      </c>
      <c r="J20" s="195"/>
      <c r="K20" s="195"/>
      <c r="L20" s="22" t="str">
        <f>IF('Sara (2)'!L20='Sara (3)'!L20, "SAME","DIFFERENT")</f>
        <v>SAME</v>
      </c>
      <c r="M20" s="22" t="str">
        <f>IF('Sara (2)'!M20='Sara (3)'!M20, "SAME","DIFFERENT")</f>
        <v>DIFFERENT</v>
      </c>
    </row>
    <row r="21" spans="1:13" x14ac:dyDescent="0.2">
      <c r="A21" s="11" t="s">
        <v>47</v>
      </c>
      <c r="B21" s="198"/>
      <c r="C21" s="195"/>
      <c r="D21" s="22" t="s">
        <v>24</v>
      </c>
      <c r="E21" s="195"/>
      <c r="F21" s="22" t="s">
        <v>24</v>
      </c>
      <c r="G21" s="22" t="s">
        <v>24</v>
      </c>
      <c r="H21" s="22" t="s">
        <v>24</v>
      </c>
      <c r="I21" s="22" t="s">
        <v>24</v>
      </c>
      <c r="J21" s="195"/>
      <c r="K21" s="195"/>
      <c r="L21" s="22" t="s">
        <v>24</v>
      </c>
      <c r="M21" s="22" t="s">
        <v>24</v>
      </c>
    </row>
    <row r="22" spans="1:13" ht="30" x14ac:dyDescent="0.2">
      <c r="A22" s="11" t="s">
        <v>52</v>
      </c>
      <c r="B22" s="198"/>
      <c r="C22" s="195"/>
      <c r="D22" s="22" t="str">
        <f>IF('Sara (2)'!D22='Sara (3)'!D22, "SAME","DIFFERENT")</f>
        <v>SAME</v>
      </c>
      <c r="E22" s="195"/>
      <c r="F22" s="22" t="str">
        <f>IF('Sara (2)'!F22='Sara (3)'!F22, "SAME","DIFFERENT")</f>
        <v>SAME</v>
      </c>
      <c r="G22" s="22" t="str">
        <f>IF('Sara (2)'!G22='Sara (3)'!G22, "SAME","DIFFERENT")</f>
        <v>SAME</v>
      </c>
      <c r="H22" s="22" t="str">
        <f>IF('Sara (2)'!H22='Sara (3)'!H22, "SAME","DIFFERENT")</f>
        <v>SAME</v>
      </c>
      <c r="I22" s="22" t="str">
        <f>IF('Sara (2)'!I22='Sara (3)'!I22, "SAME","DIFFERENT")</f>
        <v>SAME</v>
      </c>
      <c r="J22" s="195"/>
      <c r="K22" s="195"/>
      <c r="L22" s="22" t="str">
        <f>IF('Sara (2)'!L22='Sara (3)'!L22, "SAME","DIFFERENT")</f>
        <v>SAME</v>
      </c>
      <c r="M22" s="22" t="str">
        <f>IF('Sara (2)'!M22='Sara (3)'!M22, "SAME","DIFFERENT")</f>
        <v>SAME</v>
      </c>
    </row>
    <row r="23" spans="1:13" s="5" customFormat="1" ht="15.75" x14ac:dyDescent="0.2">
      <c r="A23" s="12" t="s">
        <v>53</v>
      </c>
      <c r="B23" s="198"/>
      <c r="C23" s="195"/>
      <c r="D23" s="24"/>
      <c r="E23" s="195"/>
      <c r="F23" s="24"/>
      <c r="G23" s="24"/>
      <c r="H23" s="24"/>
      <c r="I23" s="24"/>
      <c r="J23" s="195"/>
      <c r="K23" s="195"/>
      <c r="L23" s="24"/>
      <c r="M23" s="25"/>
    </row>
    <row r="24" spans="1:13" x14ac:dyDescent="0.2">
      <c r="A24" s="11" t="s">
        <v>54</v>
      </c>
      <c r="B24" s="198"/>
      <c r="C24" s="195"/>
      <c r="D24" s="22" t="str">
        <f>IF('Sara (2)'!D24='Sara (3)'!D24, "SAME","DIFFERENT")</f>
        <v>DIFFERENT</v>
      </c>
      <c r="E24" s="195"/>
      <c r="F24" s="22" t="str">
        <f>IF('Sara (2)'!F24='Sara (3)'!F24, "SAME","DIFFERENT")</f>
        <v>DIFFERENT</v>
      </c>
      <c r="G24" s="22" t="str">
        <f>IF('Sara (2)'!G24='Sara (3)'!G24, "SAME","DIFFERENT")</f>
        <v>SAME</v>
      </c>
      <c r="H24" s="22" t="str">
        <f>IF('Sara (2)'!H24='Sara (3)'!H24, "SAME","DIFFERENT")</f>
        <v>SAME</v>
      </c>
      <c r="I24" s="22" t="str">
        <f>IF('Sara (2)'!I24='Sara (3)'!I24, "SAME","DIFFERENT")</f>
        <v>SAME</v>
      </c>
      <c r="J24" s="195"/>
      <c r="K24" s="195"/>
      <c r="L24" s="22" t="str">
        <f>IF('Sara (2)'!L24='Sara (3)'!L24, "SAME","DIFFERENT")</f>
        <v>DIFFERENT</v>
      </c>
      <c r="M24" s="22" t="str">
        <f>IF('Sara (2)'!M24='Sara (3)'!M24, "SAME","DIFFERENT")</f>
        <v>SAME</v>
      </c>
    </row>
    <row r="25" spans="1:13" x14ac:dyDescent="0.2">
      <c r="A25" s="11" t="s">
        <v>55</v>
      </c>
      <c r="B25" s="198"/>
      <c r="C25" s="195"/>
      <c r="D25" s="22" t="s">
        <v>24</v>
      </c>
      <c r="E25" s="195"/>
      <c r="F25" s="22" t="s">
        <v>24</v>
      </c>
      <c r="G25" s="22" t="s">
        <v>24</v>
      </c>
      <c r="H25" s="22" t="s">
        <v>24</v>
      </c>
      <c r="I25" s="22" t="s">
        <v>24</v>
      </c>
      <c r="J25" s="195"/>
      <c r="K25" s="195"/>
      <c r="L25" s="22" t="s">
        <v>24</v>
      </c>
      <c r="M25" s="23" t="s">
        <v>24</v>
      </c>
    </row>
    <row r="26" spans="1:13" x14ac:dyDescent="0.2">
      <c r="A26" s="11" t="s">
        <v>59</v>
      </c>
      <c r="B26" s="198"/>
      <c r="C26" s="195"/>
      <c r="D26" s="22" t="s">
        <v>24</v>
      </c>
      <c r="E26" s="195"/>
      <c r="F26" s="22" t="s">
        <v>24</v>
      </c>
      <c r="G26" s="22" t="s">
        <v>24</v>
      </c>
      <c r="H26" s="22" t="s">
        <v>24</v>
      </c>
      <c r="I26" s="22" t="s">
        <v>24</v>
      </c>
      <c r="J26" s="195"/>
      <c r="K26" s="195"/>
      <c r="L26" s="22" t="s">
        <v>24</v>
      </c>
      <c r="M26" s="23" t="s">
        <v>24</v>
      </c>
    </row>
    <row r="27" spans="1:13" s="5" customFormat="1" ht="15.75" x14ac:dyDescent="0.2">
      <c r="A27" s="12" t="s">
        <v>60</v>
      </c>
      <c r="B27" s="198"/>
      <c r="C27" s="195"/>
      <c r="D27" s="24"/>
      <c r="E27" s="195"/>
      <c r="F27" s="24"/>
      <c r="G27" s="24"/>
      <c r="H27" s="24"/>
      <c r="I27" s="24"/>
      <c r="J27" s="195"/>
      <c r="K27" s="195"/>
      <c r="L27" s="24"/>
      <c r="M27" s="25"/>
    </row>
    <row r="28" spans="1:13" x14ac:dyDescent="0.2">
      <c r="A28" s="11" t="s">
        <v>61</v>
      </c>
      <c r="B28" s="198"/>
      <c r="C28" s="195"/>
      <c r="D28" s="22" t="str">
        <f>IF('Sara (2)'!D28='Sara (3)'!D28, "SAME","DIFFERENT")</f>
        <v>DIFFERENT</v>
      </c>
      <c r="E28" s="195"/>
      <c r="F28" s="22" t="str">
        <f>IF('Sara (2)'!F28='Sara (3)'!F28, "SAME","DIFFERENT")</f>
        <v>SAME</v>
      </c>
      <c r="G28" s="22" t="str">
        <f>IF('Sara (2)'!G28='Sara (3)'!G28, "SAME","DIFFERENT")</f>
        <v>DIFFERENT</v>
      </c>
      <c r="H28" s="22" t="str">
        <f>IF('Sara (2)'!H28='Sara (3)'!H28, "SAME","DIFFERENT")</f>
        <v>DIFFERENT</v>
      </c>
      <c r="I28" s="22" t="str">
        <f>IF('Sara (2)'!I28='Sara (3)'!I28, "SAME","DIFFERENT")</f>
        <v>DIFFERENT</v>
      </c>
      <c r="J28" s="195"/>
      <c r="K28" s="195"/>
      <c r="L28" s="22" t="str">
        <f>IF('Sara (2)'!L28='Sara (3)'!L28, "SAME","DIFFERENT")</f>
        <v>SAME</v>
      </c>
      <c r="M28" s="22" t="str">
        <f>IF('Sara (2)'!M28='Sara (3)'!M28, "SAME","DIFFERENT")</f>
        <v>DIFFERENT</v>
      </c>
    </row>
    <row r="29" spans="1:13" x14ac:dyDescent="0.2">
      <c r="A29" s="11" t="s">
        <v>64</v>
      </c>
      <c r="B29" s="198"/>
      <c r="C29" s="195"/>
      <c r="D29" s="22" t="s">
        <v>24</v>
      </c>
      <c r="E29" s="195"/>
      <c r="F29" s="22" t="s">
        <v>24</v>
      </c>
      <c r="G29" s="22" t="s">
        <v>24</v>
      </c>
      <c r="H29" s="22" t="s">
        <v>24</v>
      </c>
      <c r="I29" s="22" t="s">
        <v>24</v>
      </c>
      <c r="J29" s="195"/>
      <c r="K29" s="195"/>
      <c r="L29" s="22" t="s">
        <v>24</v>
      </c>
      <c r="M29" s="23" t="s">
        <v>24</v>
      </c>
    </row>
    <row r="30" spans="1:13" x14ac:dyDescent="0.2">
      <c r="A30" s="11" t="s">
        <v>65</v>
      </c>
      <c r="B30" s="198"/>
      <c r="C30" s="195"/>
      <c r="D30" s="22" t="s">
        <v>24</v>
      </c>
      <c r="E30" s="195"/>
      <c r="F30" s="22" t="s">
        <v>24</v>
      </c>
      <c r="G30" s="22" t="s">
        <v>24</v>
      </c>
      <c r="H30" s="22" t="s">
        <v>24</v>
      </c>
      <c r="I30" s="22" t="s">
        <v>24</v>
      </c>
      <c r="J30" s="195"/>
      <c r="K30" s="195"/>
      <c r="L30" s="22" t="s">
        <v>24</v>
      </c>
      <c r="M30" s="23" t="s">
        <v>24</v>
      </c>
    </row>
    <row r="31" spans="1:13" x14ac:dyDescent="0.2">
      <c r="A31" s="11" t="s">
        <v>66</v>
      </c>
      <c r="B31" s="198"/>
      <c r="C31" s="195"/>
      <c r="D31" s="22" t="str">
        <f>IF('Sara (2)'!D31='Sara (3)'!D31, "SAME","DIFFERENT")</f>
        <v>DIFFERENT</v>
      </c>
      <c r="E31" s="195"/>
      <c r="F31" s="22" t="str">
        <f>IF('Sara (2)'!F31='Sara (3)'!F31, "SAME","DIFFERENT")</f>
        <v>DIFFERENT</v>
      </c>
      <c r="G31" s="22" t="str">
        <f>IF('Sara (2)'!G31='Sara (3)'!G31, "SAME","DIFFERENT")</f>
        <v>DIFFERENT</v>
      </c>
      <c r="H31" s="22" t="str">
        <f>IF('Sara (2)'!H31='Sara (3)'!H31, "SAME","DIFFERENT")</f>
        <v>DIFFERENT</v>
      </c>
      <c r="I31" s="22" t="str">
        <f>IF('Sara (2)'!I31='Sara (3)'!I31, "SAME","DIFFERENT")</f>
        <v>DIFFERENT</v>
      </c>
      <c r="J31" s="195"/>
      <c r="K31" s="195"/>
      <c r="L31" s="22" t="str">
        <f>IF('Sara (2)'!L31='Sara (3)'!L31, "SAME","DIFFERENT")</f>
        <v>DIFFERENT</v>
      </c>
      <c r="M31" s="22" t="str">
        <f>IF('Sara (2)'!M31='Sara (3)'!M31, "SAME","DIFFERENT")</f>
        <v>DIFFERENT</v>
      </c>
    </row>
    <row r="32" spans="1:13" s="5" customFormat="1" ht="15.75" x14ac:dyDescent="0.2">
      <c r="A32" s="12" t="s">
        <v>67</v>
      </c>
      <c r="B32" s="198"/>
      <c r="C32" s="195"/>
      <c r="D32" s="24"/>
      <c r="E32" s="195"/>
      <c r="F32" s="24"/>
      <c r="G32" s="24"/>
      <c r="H32" s="24"/>
      <c r="I32" s="24"/>
      <c r="J32" s="195"/>
      <c r="K32" s="195"/>
      <c r="L32" s="24"/>
      <c r="M32" s="25"/>
    </row>
    <row r="33" spans="1:13" x14ac:dyDescent="0.2">
      <c r="A33" s="11" t="s">
        <v>68</v>
      </c>
      <c r="B33" s="198"/>
      <c r="C33" s="195"/>
      <c r="D33" s="22" t="str">
        <f>IF('Sara (2)'!D33='Sara (3)'!D33, "SAME","DIFFERENT")</f>
        <v>DIFFERENT</v>
      </c>
      <c r="E33" s="195"/>
      <c r="F33" s="22" t="str">
        <f>IF('Sara (2)'!F33='Sara (3)'!F33, "SAME","DIFFERENT")</f>
        <v>DIFFERENT</v>
      </c>
      <c r="G33" s="22" t="str">
        <f>IF('Sara (2)'!G33='Sara (3)'!G33, "SAME","DIFFERENT")</f>
        <v>DIFFERENT</v>
      </c>
      <c r="H33" s="22" t="str">
        <f>IF('Sara (2)'!H33='Sara (3)'!H33, "SAME","DIFFERENT")</f>
        <v>DIFFERENT</v>
      </c>
      <c r="I33" s="22" t="str">
        <f>IF('Sara (2)'!I33='Sara (3)'!I33, "SAME","DIFFERENT")</f>
        <v>DIFFERENT</v>
      </c>
      <c r="J33" s="195"/>
      <c r="K33" s="195"/>
      <c r="L33" s="22" t="str">
        <f>IF('Sara (2)'!L33='Sara (3)'!L33, "SAME","DIFFERENT")</f>
        <v>SAME</v>
      </c>
      <c r="M33" s="22" t="str">
        <f>IF('Sara (2)'!M33='Sara (3)'!M33, "SAME","DIFFERENT")</f>
        <v>DIFFERENT</v>
      </c>
    </row>
    <row r="34" spans="1:13" ht="15.75" thickBot="1" x14ac:dyDescent="0.25">
      <c r="A34" s="13"/>
      <c r="B34" s="198"/>
      <c r="C34" s="195"/>
      <c r="D34" s="26"/>
      <c r="E34" s="195"/>
      <c r="F34" s="26"/>
      <c r="G34" s="26"/>
      <c r="H34" s="26"/>
      <c r="I34" s="26"/>
      <c r="J34" s="195"/>
      <c r="K34" s="195"/>
      <c r="L34" s="26"/>
      <c r="M34" s="27"/>
    </row>
    <row r="35" spans="1:13" s="5" customFormat="1" ht="31.5" x14ac:dyDescent="0.2">
      <c r="A35" s="10" t="s">
        <v>74</v>
      </c>
      <c r="B35" s="198"/>
      <c r="C35" s="195"/>
      <c r="D35" s="20"/>
      <c r="E35" s="195"/>
      <c r="F35" s="20"/>
      <c r="G35" s="20"/>
      <c r="H35" s="20"/>
      <c r="I35" s="20"/>
      <c r="J35" s="195"/>
      <c r="K35" s="195"/>
      <c r="L35" s="20"/>
      <c r="M35" s="21"/>
    </row>
    <row r="36" spans="1:13" s="5" customFormat="1" ht="15.75" x14ac:dyDescent="0.2">
      <c r="A36" s="12" t="s">
        <v>75</v>
      </c>
      <c r="B36" s="198"/>
      <c r="C36" s="195"/>
      <c r="D36" s="24">
        <f>AVERAGE(D37:D39)</f>
        <v>1</v>
      </c>
      <c r="E36" s="195"/>
      <c r="F36" s="24">
        <f>AVERAGE(F37:F39)</f>
        <v>1</v>
      </c>
      <c r="G36" s="24">
        <f>AVERAGE(G37:G39)</f>
        <v>1</v>
      </c>
      <c r="H36" s="24">
        <f>AVERAGE(H37:H39)</f>
        <v>1</v>
      </c>
      <c r="I36" s="24">
        <f>AVERAGE(I37:I39)</f>
        <v>1</v>
      </c>
      <c r="J36" s="195"/>
      <c r="K36" s="195"/>
      <c r="L36" s="24">
        <f>AVERAGE(L37:L39)</f>
        <v>1</v>
      </c>
      <c r="M36" s="24">
        <f>AVERAGE(M37:M39)</f>
        <v>1</v>
      </c>
    </row>
    <row r="37" spans="1:13" x14ac:dyDescent="0.2">
      <c r="A37" s="11" t="s">
        <v>76</v>
      </c>
      <c r="B37" s="198"/>
      <c r="C37" s="195"/>
      <c r="D37" s="22">
        <v>1</v>
      </c>
      <c r="E37" s="195"/>
      <c r="F37" s="22">
        <v>1</v>
      </c>
      <c r="G37" s="22">
        <v>1</v>
      </c>
      <c r="H37" s="22">
        <v>1</v>
      </c>
      <c r="I37" s="22">
        <v>1</v>
      </c>
      <c r="J37" s="195"/>
      <c r="K37" s="195"/>
      <c r="L37" s="22">
        <v>1</v>
      </c>
      <c r="M37" s="23">
        <v>1</v>
      </c>
    </row>
    <row r="38" spans="1:13" x14ac:dyDescent="0.2">
      <c r="A38" s="11" t="s">
        <v>77</v>
      </c>
      <c r="B38" s="198"/>
      <c r="C38" s="195"/>
      <c r="D38" s="22">
        <v>1</v>
      </c>
      <c r="E38" s="195"/>
      <c r="F38" s="22">
        <v>1</v>
      </c>
      <c r="G38" s="22">
        <v>1</v>
      </c>
      <c r="H38" s="22">
        <v>1</v>
      </c>
      <c r="I38" s="22">
        <v>1</v>
      </c>
      <c r="J38" s="195"/>
      <c r="K38" s="195"/>
      <c r="L38" s="22">
        <v>1</v>
      </c>
      <c r="M38" s="23">
        <v>1</v>
      </c>
    </row>
    <row r="39" spans="1:13" ht="30" x14ac:dyDescent="0.2">
      <c r="A39" s="11" t="s">
        <v>78</v>
      </c>
      <c r="B39" s="198"/>
      <c r="C39" s="195"/>
      <c r="D39" s="22">
        <v>1</v>
      </c>
      <c r="E39" s="195"/>
      <c r="F39" s="22">
        <v>1</v>
      </c>
      <c r="G39" s="22">
        <v>1</v>
      </c>
      <c r="H39" s="22">
        <v>1</v>
      </c>
      <c r="I39" s="22">
        <v>1</v>
      </c>
      <c r="J39" s="195"/>
      <c r="K39" s="195"/>
      <c r="L39" s="22">
        <v>1</v>
      </c>
      <c r="M39" s="23">
        <v>1</v>
      </c>
    </row>
    <row r="40" spans="1:13" s="5" customFormat="1" ht="15.75" x14ac:dyDescent="0.2">
      <c r="A40" s="12" t="s">
        <v>79</v>
      </c>
      <c r="B40" s="198"/>
      <c r="C40" s="195"/>
      <c r="D40" s="24">
        <f>AVERAGE(D41:D42)</f>
        <v>1</v>
      </c>
      <c r="E40" s="195"/>
      <c r="F40" s="24">
        <f>AVERAGE(F41:F42)</f>
        <v>1</v>
      </c>
      <c r="G40" s="24">
        <f>AVERAGE(G41:G42)</f>
        <v>1</v>
      </c>
      <c r="H40" s="24">
        <f>AVERAGE(H41:H42)</f>
        <v>1</v>
      </c>
      <c r="I40" s="24">
        <f>AVERAGE(I41:I42)</f>
        <v>1</v>
      </c>
      <c r="J40" s="195"/>
      <c r="K40" s="195"/>
      <c r="L40" s="24">
        <f>AVERAGE(L41:L42)</f>
        <v>1</v>
      </c>
      <c r="M40" s="24">
        <f>AVERAGE(M41:M42)</f>
        <v>1</v>
      </c>
    </row>
    <row r="41" spans="1:13" x14ac:dyDescent="0.2">
      <c r="A41" s="11" t="s">
        <v>80</v>
      </c>
      <c r="B41" s="198"/>
      <c r="C41" s="195"/>
      <c r="D41" s="22" t="s">
        <v>24</v>
      </c>
      <c r="E41" s="195"/>
      <c r="F41" s="22" t="s">
        <v>24</v>
      </c>
      <c r="G41" s="22" t="s">
        <v>24</v>
      </c>
      <c r="H41" s="22" t="s">
        <v>24</v>
      </c>
      <c r="I41" s="22" t="s">
        <v>24</v>
      </c>
      <c r="J41" s="195"/>
      <c r="K41" s="195"/>
      <c r="L41" s="22" t="s">
        <v>24</v>
      </c>
      <c r="M41" s="23" t="s">
        <v>24</v>
      </c>
    </row>
    <row r="42" spans="1:13" x14ac:dyDescent="0.2">
      <c r="A42" s="11" t="s">
        <v>81</v>
      </c>
      <c r="B42" s="198"/>
      <c r="C42" s="195"/>
      <c r="D42" s="22">
        <v>1</v>
      </c>
      <c r="E42" s="195"/>
      <c r="F42" s="22">
        <v>1</v>
      </c>
      <c r="G42" s="22">
        <v>1</v>
      </c>
      <c r="H42" s="22">
        <v>1</v>
      </c>
      <c r="I42" s="22">
        <v>1</v>
      </c>
      <c r="J42" s="195"/>
      <c r="K42" s="195"/>
      <c r="L42" s="22">
        <v>1</v>
      </c>
      <c r="M42" s="23">
        <v>1</v>
      </c>
    </row>
    <row r="43" spans="1:13" s="5" customFormat="1" ht="15.75" x14ac:dyDescent="0.2">
      <c r="A43" s="12" t="s">
        <v>82</v>
      </c>
      <c r="B43" s="198"/>
      <c r="C43" s="195"/>
      <c r="D43" s="24">
        <f>AVERAGE(D44:D46)</f>
        <v>1</v>
      </c>
      <c r="E43" s="195"/>
      <c r="F43" s="24">
        <f>AVERAGE(F44:F46)</f>
        <v>1</v>
      </c>
      <c r="G43" s="24">
        <f>AVERAGE(G44:G46)</f>
        <v>1</v>
      </c>
      <c r="H43" s="24">
        <f>AVERAGE(H44:H46)</f>
        <v>1</v>
      </c>
      <c r="I43" s="24">
        <f>AVERAGE(I44:I46)</f>
        <v>1</v>
      </c>
      <c r="J43" s="195"/>
      <c r="K43" s="195"/>
      <c r="L43" s="24">
        <f>AVERAGE(L44:L46)</f>
        <v>1</v>
      </c>
      <c r="M43" s="24">
        <f>AVERAGE(M44:M46)</f>
        <v>1</v>
      </c>
    </row>
    <row r="44" spans="1:13" x14ac:dyDescent="0.2">
      <c r="A44" s="11" t="s">
        <v>83</v>
      </c>
      <c r="B44" s="198"/>
      <c r="C44" s="195"/>
      <c r="D44" s="22">
        <v>1</v>
      </c>
      <c r="E44" s="195"/>
      <c r="F44" s="22">
        <v>1</v>
      </c>
      <c r="G44" s="22">
        <v>1</v>
      </c>
      <c r="H44" s="22">
        <v>1</v>
      </c>
      <c r="I44" s="22">
        <v>1</v>
      </c>
      <c r="J44" s="195"/>
      <c r="K44" s="195"/>
      <c r="L44" s="22">
        <v>1</v>
      </c>
      <c r="M44" s="23">
        <v>1</v>
      </c>
    </row>
    <row r="45" spans="1:13" ht="30" x14ac:dyDescent="0.2">
      <c r="A45" s="11" t="s">
        <v>84</v>
      </c>
      <c r="B45" s="198"/>
      <c r="C45" s="195"/>
      <c r="D45" s="22">
        <v>1</v>
      </c>
      <c r="E45" s="195"/>
      <c r="F45" s="22">
        <v>1</v>
      </c>
      <c r="G45" s="22">
        <v>1</v>
      </c>
      <c r="H45" s="22">
        <v>1</v>
      </c>
      <c r="I45" s="22">
        <v>1</v>
      </c>
      <c r="J45" s="195"/>
      <c r="K45" s="195"/>
      <c r="L45" s="22">
        <v>1</v>
      </c>
      <c r="M45" s="23">
        <v>1</v>
      </c>
    </row>
    <row r="46" spans="1:13" ht="30" x14ac:dyDescent="0.2">
      <c r="A46" s="11" t="s">
        <v>85</v>
      </c>
      <c r="B46" s="198"/>
      <c r="C46" s="195"/>
      <c r="D46" s="22">
        <v>1</v>
      </c>
      <c r="E46" s="195"/>
      <c r="F46" s="22">
        <v>1</v>
      </c>
      <c r="G46" s="22">
        <v>1</v>
      </c>
      <c r="H46" s="22">
        <v>1</v>
      </c>
      <c r="I46" s="22">
        <v>1</v>
      </c>
      <c r="J46" s="195"/>
      <c r="K46" s="195"/>
      <c r="L46" s="22">
        <v>1</v>
      </c>
      <c r="M46" s="23">
        <v>1</v>
      </c>
    </row>
    <row r="47" spans="1:13" s="5" customFormat="1" ht="15.75" x14ac:dyDescent="0.2">
      <c r="A47" s="12" t="s">
        <v>86</v>
      </c>
      <c r="B47" s="198"/>
      <c r="C47" s="195"/>
      <c r="D47" s="24">
        <f>AVERAGE(D48:D51)</f>
        <v>1</v>
      </c>
      <c r="E47" s="195"/>
      <c r="F47" s="24">
        <f>AVERAGE(F48:F51)</f>
        <v>1.3333333333333333</v>
      </c>
      <c r="G47" s="24">
        <f>AVERAGE(G48:G51)</f>
        <v>1.3333333333333333</v>
      </c>
      <c r="H47" s="24">
        <f>AVERAGE(H48:H51)</f>
        <v>1.3333333333333333</v>
      </c>
      <c r="I47" s="24">
        <f>AVERAGE(I48:I51)</f>
        <v>1.3333333333333333</v>
      </c>
      <c r="J47" s="195"/>
      <c r="K47" s="195"/>
      <c r="L47" s="24">
        <f>AVERAGE(L48:L51)</f>
        <v>1.3333333333333333</v>
      </c>
      <c r="M47" s="24">
        <f>AVERAGE(M48:M51)</f>
        <v>1.3333333333333333</v>
      </c>
    </row>
    <row r="48" spans="1:13" x14ac:dyDescent="0.2">
      <c r="A48" s="11" t="s">
        <v>87</v>
      </c>
      <c r="B48" s="198"/>
      <c r="C48" s="195"/>
      <c r="D48" s="22">
        <v>1</v>
      </c>
      <c r="E48" s="195"/>
      <c r="F48" s="22">
        <v>2</v>
      </c>
      <c r="G48" s="22">
        <v>2</v>
      </c>
      <c r="H48" s="22">
        <v>2</v>
      </c>
      <c r="I48" s="22">
        <v>2</v>
      </c>
      <c r="J48" s="195"/>
      <c r="K48" s="195"/>
      <c r="L48" s="22">
        <v>2</v>
      </c>
      <c r="M48" s="23">
        <v>2</v>
      </c>
    </row>
    <row r="49" spans="1:13" x14ac:dyDescent="0.2">
      <c r="A49" s="11" t="s">
        <v>88</v>
      </c>
      <c r="B49" s="198"/>
      <c r="C49" s="195"/>
      <c r="D49" s="22">
        <v>1</v>
      </c>
      <c r="E49" s="195"/>
      <c r="F49" s="22">
        <v>1</v>
      </c>
      <c r="G49" s="22">
        <v>1</v>
      </c>
      <c r="H49" s="22">
        <v>1</v>
      </c>
      <c r="I49" s="22">
        <v>1</v>
      </c>
      <c r="J49" s="195"/>
      <c r="K49" s="195"/>
      <c r="L49" s="22">
        <v>1</v>
      </c>
      <c r="M49" s="23">
        <v>1</v>
      </c>
    </row>
    <row r="50" spans="1:13" ht="30" x14ac:dyDescent="0.2">
      <c r="A50" s="11" t="s">
        <v>89</v>
      </c>
      <c r="B50" s="198"/>
      <c r="C50" s="195"/>
      <c r="D50" s="22">
        <v>1</v>
      </c>
      <c r="E50" s="195"/>
      <c r="F50" s="22">
        <v>1</v>
      </c>
      <c r="G50" s="22">
        <v>1</v>
      </c>
      <c r="H50" s="22">
        <v>1</v>
      </c>
      <c r="I50" s="22">
        <v>1</v>
      </c>
      <c r="J50" s="195"/>
      <c r="K50" s="195"/>
      <c r="L50" s="22">
        <v>1</v>
      </c>
      <c r="M50" s="23">
        <v>1</v>
      </c>
    </row>
    <row r="51" spans="1:13" x14ac:dyDescent="0.2">
      <c r="A51" s="11" t="s">
        <v>90</v>
      </c>
      <c r="B51" s="198"/>
      <c r="C51" s="195"/>
      <c r="D51" s="22" t="s">
        <v>24</v>
      </c>
      <c r="E51" s="195"/>
      <c r="F51" s="22" t="s">
        <v>24</v>
      </c>
      <c r="G51" s="22" t="s">
        <v>24</v>
      </c>
      <c r="H51" s="22" t="s">
        <v>24</v>
      </c>
      <c r="I51" s="22" t="s">
        <v>24</v>
      </c>
      <c r="J51" s="195"/>
      <c r="K51" s="195"/>
      <c r="L51" s="22" t="s">
        <v>24</v>
      </c>
      <c r="M51" s="23" t="s">
        <v>24</v>
      </c>
    </row>
    <row r="52" spans="1:13" s="5" customFormat="1" ht="15.75" x14ac:dyDescent="0.2">
      <c r="A52" s="12" t="s">
        <v>54</v>
      </c>
      <c r="B52" s="198"/>
      <c r="C52" s="195"/>
      <c r="D52" s="24">
        <f>AVERAGE(D53:D55)</f>
        <v>1</v>
      </c>
      <c r="E52" s="195"/>
      <c r="F52" s="24">
        <f>AVERAGE(F53:F55)</f>
        <v>1</v>
      </c>
      <c r="G52" s="24">
        <f>AVERAGE(G53:G55)</f>
        <v>1</v>
      </c>
      <c r="H52" s="24">
        <f>AVERAGE(H53:H55)</f>
        <v>1</v>
      </c>
      <c r="I52" s="24">
        <f>AVERAGE(I53:I55)</f>
        <v>1</v>
      </c>
      <c r="J52" s="195"/>
      <c r="K52" s="195"/>
      <c r="L52" s="24">
        <f>AVERAGE(L53:L55)</f>
        <v>1</v>
      </c>
      <c r="M52" s="24">
        <f>AVERAGE(M53:M55)</f>
        <v>1</v>
      </c>
    </row>
    <row r="53" spans="1:13" ht="30" x14ac:dyDescent="0.2">
      <c r="A53" s="11" t="s">
        <v>91</v>
      </c>
      <c r="B53" s="198"/>
      <c r="C53" s="195"/>
      <c r="D53" s="22">
        <v>1</v>
      </c>
      <c r="E53" s="195"/>
      <c r="F53" s="22">
        <v>1</v>
      </c>
      <c r="G53" s="22">
        <v>1</v>
      </c>
      <c r="H53" s="22">
        <v>1</v>
      </c>
      <c r="I53" s="22">
        <v>1</v>
      </c>
      <c r="J53" s="195"/>
      <c r="K53" s="195"/>
      <c r="L53" s="22">
        <v>1</v>
      </c>
      <c r="M53" s="23">
        <v>1</v>
      </c>
    </row>
    <row r="54" spans="1:13" x14ac:dyDescent="0.2">
      <c r="A54" s="11" t="s">
        <v>92</v>
      </c>
      <c r="B54" s="198"/>
      <c r="C54" s="195"/>
      <c r="D54" s="22">
        <v>1</v>
      </c>
      <c r="E54" s="195"/>
      <c r="F54" s="22">
        <v>1</v>
      </c>
      <c r="G54" s="22">
        <v>1</v>
      </c>
      <c r="H54" s="22">
        <v>1</v>
      </c>
      <c r="I54" s="22">
        <v>1</v>
      </c>
      <c r="J54" s="195"/>
      <c r="K54" s="195"/>
      <c r="L54" s="22">
        <v>1</v>
      </c>
      <c r="M54" s="23">
        <v>1</v>
      </c>
    </row>
    <row r="55" spans="1:13" ht="30.75" thickBot="1" x14ac:dyDescent="0.25">
      <c r="A55" s="9" t="s">
        <v>93</v>
      </c>
      <c r="B55" s="199"/>
      <c r="C55" s="196"/>
      <c r="D55" s="28">
        <v>1</v>
      </c>
      <c r="E55" s="196"/>
      <c r="F55" s="28">
        <v>1</v>
      </c>
      <c r="G55" s="28">
        <v>1</v>
      </c>
      <c r="H55" s="28">
        <v>1</v>
      </c>
      <c r="I55" s="28">
        <v>1</v>
      </c>
      <c r="J55" s="196"/>
      <c r="K55" s="196"/>
      <c r="L55" s="28">
        <v>1</v>
      </c>
      <c r="M55" s="29">
        <v>1</v>
      </c>
    </row>
  </sheetData>
  <mergeCells count="5">
    <mergeCell ref="B6:B55"/>
    <mergeCell ref="C6:C55"/>
    <mergeCell ref="E6:E55"/>
    <mergeCell ref="J6:J55"/>
    <mergeCell ref="K6:K55"/>
  </mergeCells>
  <pageMargins left="0.7" right="0.7" top="0.78740157499999996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F84-A17A-47FC-82C0-477FB7268B4A}">
  <sheetPr>
    <tabColor rgb="FF00B0F0"/>
  </sheetPr>
  <dimension ref="A1:N55"/>
  <sheetViews>
    <sheetView topLeftCell="A7" zoomScaleNormal="100" workbookViewId="0">
      <selection activeCell="K32" activeCellId="3" sqref="C32 D32 F32:I32 K32:M32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380</v>
      </c>
      <c r="C1" t="s">
        <v>381</v>
      </c>
    </row>
    <row r="2" spans="1:14" x14ac:dyDescent="0.2">
      <c r="A2" s="1" t="s">
        <v>3</v>
      </c>
      <c r="B2" t="s">
        <v>305</v>
      </c>
    </row>
    <row r="4" spans="1:14" x14ac:dyDescent="0.2">
      <c r="A4" s="72" t="s">
        <v>5</v>
      </c>
      <c r="B4" s="73">
        <v>1</v>
      </c>
      <c r="C4" s="74">
        <v>2</v>
      </c>
      <c r="D4" s="74">
        <v>3</v>
      </c>
      <c r="E4" s="74">
        <v>4</v>
      </c>
      <c r="F4" s="74">
        <v>5</v>
      </c>
      <c r="G4" s="74">
        <v>6</v>
      </c>
      <c r="H4" s="74">
        <v>7</v>
      </c>
      <c r="I4" s="74">
        <v>8</v>
      </c>
      <c r="J4" s="74">
        <v>9</v>
      </c>
      <c r="K4" s="74">
        <v>10</v>
      </c>
      <c r="L4" s="74">
        <v>11</v>
      </c>
      <c r="M4" s="75">
        <v>12</v>
      </c>
      <c r="N4" s="46"/>
    </row>
    <row r="5" spans="1:14" x14ac:dyDescent="0.2">
      <c r="A5" s="76" t="s">
        <v>6</v>
      </c>
      <c r="B5" s="77">
        <v>44449</v>
      </c>
      <c r="C5" s="78">
        <v>44456</v>
      </c>
      <c r="D5" s="78">
        <v>44463</v>
      </c>
      <c r="E5" s="78">
        <v>44470</v>
      </c>
      <c r="F5" s="78">
        <v>44477</v>
      </c>
      <c r="G5" s="78">
        <v>44484</v>
      </c>
      <c r="H5" s="78">
        <v>44491</v>
      </c>
      <c r="I5" s="78">
        <v>44498</v>
      </c>
      <c r="J5" s="78">
        <v>44505</v>
      </c>
      <c r="K5" s="78">
        <v>44512</v>
      </c>
      <c r="L5" s="78">
        <v>44519</v>
      </c>
      <c r="M5" s="79">
        <v>44526</v>
      </c>
      <c r="N5" s="46"/>
    </row>
    <row r="6" spans="1:14" s="6" customFormat="1" ht="15.75" x14ac:dyDescent="0.25">
      <c r="A6" s="80" t="s">
        <v>7</v>
      </c>
      <c r="B6" s="197"/>
      <c r="C6" s="52"/>
      <c r="D6" s="52"/>
      <c r="E6" s="194" t="s">
        <v>9</v>
      </c>
      <c r="F6" s="52"/>
      <c r="G6" s="52"/>
      <c r="H6" s="52"/>
      <c r="I6" s="52"/>
      <c r="J6" s="194" t="s">
        <v>10</v>
      </c>
      <c r="K6" s="52"/>
      <c r="L6" s="52"/>
      <c r="M6" s="53"/>
      <c r="N6" s="54"/>
    </row>
    <row r="7" spans="1:14" x14ac:dyDescent="0.2">
      <c r="A7" s="11" t="s">
        <v>12</v>
      </c>
      <c r="B7" s="198"/>
      <c r="C7" s="55">
        <v>2</v>
      </c>
      <c r="D7" s="55">
        <v>3</v>
      </c>
      <c r="E7" s="195"/>
      <c r="F7" s="55">
        <v>2</v>
      </c>
      <c r="G7" s="55">
        <v>3</v>
      </c>
      <c r="H7" s="55"/>
      <c r="I7" s="55"/>
      <c r="J7" s="195"/>
      <c r="K7" s="55"/>
      <c r="L7" s="55">
        <v>0</v>
      </c>
      <c r="M7" s="56">
        <v>0</v>
      </c>
      <c r="N7" s="46"/>
    </row>
    <row r="8" spans="1:14" ht="30" x14ac:dyDescent="0.2">
      <c r="A8" s="11" t="s">
        <v>15</v>
      </c>
      <c r="B8" s="198"/>
      <c r="C8" s="55">
        <v>3</v>
      </c>
      <c r="D8" s="55">
        <v>3</v>
      </c>
      <c r="E8" s="195"/>
      <c r="F8" s="55">
        <v>3</v>
      </c>
      <c r="G8" s="55"/>
      <c r="H8" s="55"/>
      <c r="I8" s="55"/>
      <c r="J8" s="195"/>
      <c r="K8" s="55"/>
      <c r="L8" s="55">
        <v>0</v>
      </c>
      <c r="M8" s="56">
        <v>0</v>
      </c>
      <c r="N8" s="46"/>
    </row>
    <row r="9" spans="1:14" x14ac:dyDescent="0.2">
      <c r="A9" s="11" t="s">
        <v>18</v>
      </c>
      <c r="B9" s="198"/>
      <c r="C9" s="55">
        <v>2</v>
      </c>
      <c r="D9" s="55">
        <v>2</v>
      </c>
      <c r="E9" s="195"/>
      <c r="F9" s="55"/>
      <c r="G9" s="55"/>
      <c r="H9" s="55"/>
      <c r="I9" s="55"/>
      <c r="J9" s="195"/>
      <c r="K9" s="55"/>
      <c r="L9" s="55">
        <v>0</v>
      </c>
      <c r="M9" s="56">
        <v>0</v>
      </c>
      <c r="N9" s="46"/>
    </row>
    <row r="10" spans="1:14" x14ac:dyDescent="0.2">
      <c r="A10" s="11" t="s">
        <v>23</v>
      </c>
      <c r="B10" s="198"/>
      <c r="C10" s="55">
        <v>0</v>
      </c>
      <c r="D10" s="55">
        <v>0</v>
      </c>
      <c r="E10" s="195"/>
      <c r="F10" s="55">
        <v>0</v>
      </c>
      <c r="G10" s="55">
        <v>0</v>
      </c>
      <c r="H10" s="55">
        <v>0</v>
      </c>
      <c r="I10" s="55">
        <v>0</v>
      </c>
      <c r="J10" s="195"/>
      <c r="K10" s="55">
        <v>0</v>
      </c>
      <c r="L10" s="55">
        <v>0</v>
      </c>
      <c r="M10" s="56">
        <v>0</v>
      </c>
      <c r="N10" s="46"/>
    </row>
    <row r="11" spans="1:14" x14ac:dyDescent="0.2">
      <c r="A11" s="11" t="s">
        <v>25</v>
      </c>
      <c r="B11" s="198"/>
      <c r="C11" s="55"/>
      <c r="D11" s="55"/>
      <c r="E11" s="195"/>
      <c r="F11" s="55">
        <v>0</v>
      </c>
      <c r="G11" s="55"/>
      <c r="H11" s="55"/>
      <c r="I11" s="55"/>
      <c r="J11" s="195"/>
      <c r="K11" s="55"/>
      <c r="L11" s="55"/>
      <c r="M11" s="56"/>
      <c r="N11" s="46"/>
    </row>
    <row r="12" spans="1:14" ht="30" x14ac:dyDescent="0.2">
      <c r="A12" s="11" t="s">
        <v>26</v>
      </c>
      <c r="B12" s="198"/>
      <c r="C12" s="55">
        <v>1</v>
      </c>
      <c r="D12" s="55">
        <v>3</v>
      </c>
      <c r="E12" s="195"/>
      <c r="F12" s="55"/>
      <c r="G12" s="55"/>
      <c r="H12" s="55"/>
      <c r="I12" s="55"/>
      <c r="J12" s="195"/>
      <c r="K12" s="55"/>
      <c r="L12" s="81">
        <v>0</v>
      </c>
      <c r="M12" s="56">
        <v>0</v>
      </c>
      <c r="N12" s="46"/>
    </row>
    <row r="13" spans="1:14" x14ac:dyDescent="0.2">
      <c r="A13" s="11" t="s">
        <v>27</v>
      </c>
      <c r="B13" s="198"/>
      <c r="C13" s="55" t="s">
        <v>24</v>
      </c>
      <c r="D13" s="55" t="s">
        <v>24</v>
      </c>
      <c r="E13" s="195"/>
      <c r="F13" s="55">
        <v>0</v>
      </c>
      <c r="G13" s="55">
        <v>0</v>
      </c>
      <c r="H13" s="55" t="s">
        <v>24</v>
      </c>
      <c r="I13" s="55">
        <v>0</v>
      </c>
      <c r="J13" s="195"/>
      <c r="K13" s="55">
        <v>1</v>
      </c>
      <c r="L13" s="55">
        <v>0</v>
      </c>
      <c r="M13" s="56">
        <v>0</v>
      </c>
      <c r="N13" s="46"/>
    </row>
    <row r="14" spans="1:14" x14ac:dyDescent="0.2">
      <c r="A14" s="11" t="s">
        <v>30</v>
      </c>
      <c r="B14" s="198"/>
      <c r="C14" s="55">
        <v>2</v>
      </c>
      <c r="D14" s="55">
        <v>2</v>
      </c>
      <c r="E14" s="195"/>
      <c r="F14" s="55">
        <v>2</v>
      </c>
      <c r="G14" s="55">
        <v>2</v>
      </c>
      <c r="H14" s="55">
        <v>2</v>
      </c>
      <c r="I14" s="55">
        <v>2</v>
      </c>
      <c r="J14" s="195"/>
      <c r="K14" s="55">
        <v>2</v>
      </c>
      <c r="L14" s="55">
        <v>2</v>
      </c>
      <c r="M14" s="56">
        <v>2</v>
      </c>
      <c r="N14" s="46"/>
    </row>
    <row r="15" spans="1:14" x14ac:dyDescent="0.2">
      <c r="A15" s="11" t="s">
        <v>32</v>
      </c>
      <c r="B15" s="198"/>
      <c r="C15" s="55">
        <v>3</v>
      </c>
      <c r="D15" s="55">
        <v>4</v>
      </c>
      <c r="E15" s="195"/>
      <c r="F15" s="55"/>
      <c r="G15" s="55"/>
      <c r="H15" s="55"/>
      <c r="I15" s="55"/>
      <c r="J15" s="195"/>
      <c r="K15" s="55"/>
      <c r="L15" s="55"/>
      <c r="M15" s="56">
        <v>1</v>
      </c>
      <c r="N15" s="46"/>
    </row>
    <row r="16" spans="1:14" x14ac:dyDescent="0.2">
      <c r="A16" s="11" t="s">
        <v>36</v>
      </c>
      <c r="B16" s="198"/>
      <c r="C16" s="55"/>
      <c r="D16" s="55">
        <v>1</v>
      </c>
      <c r="E16" s="195"/>
      <c r="F16" s="55">
        <v>2</v>
      </c>
      <c r="G16" s="55">
        <v>3</v>
      </c>
      <c r="H16" s="55"/>
      <c r="I16" s="55"/>
      <c r="J16" s="195"/>
      <c r="K16" s="55"/>
      <c r="L16" s="55" t="s">
        <v>24</v>
      </c>
      <c r="M16" s="56" t="s">
        <v>24</v>
      </c>
      <c r="N16" s="46"/>
    </row>
    <row r="17" spans="1:14" x14ac:dyDescent="0.2">
      <c r="A17" s="82" t="s">
        <v>94</v>
      </c>
      <c r="B17" s="198"/>
      <c r="C17" s="89">
        <f>AVERAGE(C7:C16)</f>
        <v>1.8571428571428572</v>
      </c>
      <c r="D17" s="89">
        <f>AVERAGE(D7:D16)</f>
        <v>2.25</v>
      </c>
      <c r="E17" s="195"/>
      <c r="F17" s="89">
        <f>AVERAGE(F7:F16)</f>
        <v>1.2857142857142858</v>
      </c>
      <c r="G17" s="89">
        <f>AVERAGE(G7:G16)</f>
        <v>1.6</v>
      </c>
      <c r="H17" s="89">
        <f>AVERAGE(H7:H16)</f>
        <v>1</v>
      </c>
      <c r="I17" s="89">
        <f>AVERAGE(I7:I16)</f>
        <v>0.66666666666666663</v>
      </c>
      <c r="J17" s="195"/>
      <c r="K17" s="89">
        <f>AVERAGE(K7:K16)</f>
        <v>1</v>
      </c>
      <c r="L17" s="89">
        <f>AVERAGE(L7:L16)</f>
        <v>0.2857142857142857</v>
      </c>
      <c r="M17" s="89">
        <f>AVERAGE(M7:M16)</f>
        <v>0.375</v>
      </c>
      <c r="N17" s="46"/>
    </row>
    <row r="18" spans="1:14" s="6" customFormat="1" ht="15.75" x14ac:dyDescent="0.2">
      <c r="A18" s="12" t="s">
        <v>37</v>
      </c>
      <c r="B18" s="198"/>
      <c r="C18" s="62"/>
      <c r="D18" s="62"/>
      <c r="E18" s="195"/>
      <c r="F18" s="62"/>
      <c r="G18" s="62"/>
      <c r="H18" s="62"/>
      <c r="I18" s="62"/>
      <c r="J18" s="195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98"/>
      <c r="C19" s="62">
        <f>AVERAGE(C20:C22)</f>
        <v>2.3333333333333335</v>
      </c>
      <c r="D19" s="62">
        <f>AVERAGE(D20:D22)</f>
        <v>1.6666666666666667</v>
      </c>
      <c r="E19" s="195"/>
      <c r="F19" s="62">
        <f t="shared" ref="F19:I19" si="0">AVERAGE(F20:F22)</f>
        <v>1.6666666666666667</v>
      </c>
      <c r="G19" s="62">
        <f t="shared" si="0"/>
        <v>2.6666666666666665</v>
      </c>
      <c r="H19" s="62">
        <f t="shared" si="0"/>
        <v>2</v>
      </c>
      <c r="I19" s="62">
        <f t="shared" si="0"/>
        <v>1</v>
      </c>
      <c r="J19" s="195"/>
      <c r="K19" s="62">
        <f t="shared" ref="K19:M19" si="1">AVERAGE(K20:K22)</f>
        <v>0.66666666666666663</v>
      </c>
      <c r="L19" s="62">
        <f t="shared" si="1"/>
        <v>0</v>
      </c>
      <c r="M19" s="62">
        <f t="shared" si="1"/>
        <v>0.33333333333333331</v>
      </c>
      <c r="N19" s="54"/>
    </row>
    <row r="20" spans="1:14" ht="30" x14ac:dyDescent="0.2">
      <c r="A20" s="11" t="s">
        <v>39</v>
      </c>
      <c r="B20" s="198"/>
      <c r="C20" s="55">
        <v>3</v>
      </c>
      <c r="D20" s="55">
        <v>2</v>
      </c>
      <c r="E20" s="195"/>
      <c r="F20" s="55">
        <v>2</v>
      </c>
      <c r="G20" s="55">
        <v>3</v>
      </c>
      <c r="H20" s="55">
        <v>3</v>
      </c>
      <c r="I20" s="55">
        <v>1</v>
      </c>
      <c r="J20" s="195"/>
      <c r="K20" s="55">
        <v>1</v>
      </c>
      <c r="L20" s="55">
        <v>0</v>
      </c>
      <c r="M20" s="56">
        <v>1</v>
      </c>
      <c r="N20" s="46"/>
    </row>
    <row r="21" spans="1:14" x14ac:dyDescent="0.2">
      <c r="A21" s="11" t="s">
        <v>47</v>
      </c>
      <c r="B21" s="198"/>
      <c r="C21" s="55">
        <v>3</v>
      </c>
      <c r="D21" s="55">
        <v>2</v>
      </c>
      <c r="E21" s="195"/>
      <c r="F21" s="55">
        <v>2</v>
      </c>
      <c r="G21" s="55">
        <v>4</v>
      </c>
      <c r="H21" s="55" t="s">
        <v>24</v>
      </c>
      <c r="I21" s="55"/>
      <c r="J21" s="195"/>
      <c r="K21" s="55">
        <v>1</v>
      </c>
      <c r="L21" s="55">
        <v>0</v>
      </c>
      <c r="M21" s="56">
        <v>0</v>
      </c>
      <c r="N21" s="46"/>
    </row>
    <row r="22" spans="1:14" ht="30" x14ac:dyDescent="0.2">
      <c r="A22" s="11" t="s">
        <v>52</v>
      </c>
      <c r="B22" s="198"/>
      <c r="C22" s="55">
        <v>1</v>
      </c>
      <c r="D22" s="55">
        <v>1</v>
      </c>
      <c r="E22" s="195"/>
      <c r="F22" s="55">
        <v>1</v>
      </c>
      <c r="G22" s="55">
        <v>1</v>
      </c>
      <c r="H22" s="55">
        <v>1</v>
      </c>
      <c r="I22" s="55">
        <v>1</v>
      </c>
      <c r="J22" s="195"/>
      <c r="K22" s="55">
        <v>0</v>
      </c>
      <c r="L22" s="55">
        <v>0</v>
      </c>
      <c r="M22" s="56">
        <v>0</v>
      </c>
      <c r="N22" s="46"/>
    </row>
    <row r="23" spans="1:14" s="6" customFormat="1" ht="15.75" x14ac:dyDescent="0.2">
      <c r="A23" s="12" t="s">
        <v>53</v>
      </c>
      <c r="B23" s="198"/>
      <c r="C23" s="62">
        <f t="shared" ref="C23:D23" si="2">AVERAGE(C24:C26)</f>
        <v>2</v>
      </c>
      <c r="D23" s="62">
        <f t="shared" si="2"/>
        <v>2</v>
      </c>
      <c r="E23" s="195"/>
      <c r="F23" s="62">
        <f t="shared" ref="F23:I23" si="3">AVERAGE(F24:F26)</f>
        <v>2</v>
      </c>
      <c r="G23" s="62">
        <f t="shared" si="3"/>
        <v>2</v>
      </c>
      <c r="H23" s="62">
        <f t="shared" si="3"/>
        <v>2</v>
      </c>
      <c r="I23" s="62">
        <f t="shared" si="3"/>
        <v>2</v>
      </c>
      <c r="J23" s="195"/>
      <c r="K23" s="62">
        <f t="shared" ref="K23:M23" si="4">AVERAGE(K24:K26)</f>
        <v>1</v>
      </c>
      <c r="L23" s="62">
        <f t="shared" si="4"/>
        <v>0</v>
      </c>
      <c r="M23" s="62">
        <f t="shared" si="4"/>
        <v>0</v>
      </c>
      <c r="N23" s="54"/>
    </row>
    <row r="24" spans="1:14" x14ac:dyDescent="0.2">
      <c r="A24" s="11" t="s">
        <v>54</v>
      </c>
      <c r="B24" s="198"/>
      <c r="C24" s="55">
        <v>2</v>
      </c>
      <c r="D24" s="55">
        <v>2</v>
      </c>
      <c r="E24" s="195"/>
      <c r="F24" s="55">
        <v>2</v>
      </c>
      <c r="G24" s="55">
        <v>2</v>
      </c>
      <c r="H24" s="55">
        <v>2</v>
      </c>
      <c r="I24" s="55">
        <v>2</v>
      </c>
      <c r="J24" s="195"/>
      <c r="K24" s="55">
        <v>1</v>
      </c>
      <c r="L24" s="55">
        <v>0</v>
      </c>
      <c r="M24" s="56">
        <v>0</v>
      </c>
      <c r="N24" s="46"/>
    </row>
    <row r="25" spans="1:14" x14ac:dyDescent="0.2">
      <c r="A25" s="11" t="s">
        <v>55</v>
      </c>
      <c r="B25" s="198"/>
      <c r="C25" s="55"/>
      <c r="D25" s="55"/>
      <c r="E25" s="195"/>
      <c r="F25" s="55"/>
      <c r="G25" s="55"/>
      <c r="H25" s="55"/>
      <c r="I25" s="55"/>
      <c r="J25" s="195"/>
      <c r="K25" s="55"/>
      <c r="L25" s="55"/>
      <c r="M25" s="56"/>
      <c r="N25" s="46"/>
    </row>
    <row r="26" spans="1:14" x14ac:dyDescent="0.2">
      <c r="A26" s="11" t="s">
        <v>59</v>
      </c>
      <c r="B26" s="198"/>
      <c r="C26" s="55"/>
      <c r="D26" s="55"/>
      <c r="E26" s="195"/>
      <c r="F26" s="55"/>
      <c r="G26" s="55"/>
      <c r="H26" s="55"/>
      <c r="I26" s="55"/>
      <c r="J26" s="195"/>
      <c r="K26" s="55"/>
      <c r="L26" s="55"/>
      <c r="M26" s="56"/>
      <c r="N26" s="46"/>
    </row>
    <row r="27" spans="1:14" s="6" customFormat="1" ht="15.75" x14ac:dyDescent="0.2">
      <c r="A27" s="12" t="s">
        <v>60</v>
      </c>
      <c r="B27" s="198"/>
      <c r="C27" s="62">
        <f>AVERAGE(C28:C31)</f>
        <v>1</v>
      </c>
      <c r="D27" s="62">
        <f>AVERAGE(D28:D31)</f>
        <v>2.5</v>
      </c>
      <c r="E27" s="195"/>
      <c r="F27" s="62">
        <f t="shared" ref="F27:I27" si="5">AVERAGE(F28:F31)</f>
        <v>2</v>
      </c>
      <c r="G27" s="62">
        <f t="shared" si="5"/>
        <v>2</v>
      </c>
      <c r="H27" s="62">
        <f t="shared" si="5"/>
        <v>1</v>
      </c>
      <c r="I27" s="62">
        <f t="shared" si="5"/>
        <v>2</v>
      </c>
      <c r="J27" s="195"/>
      <c r="K27" s="62">
        <f t="shared" ref="K27:M27" si="6">AVERAGE(K28:K31)</f>
        <v>0</v>
      </c>
      <c r="L27" s="62">
        <f t="shared" si="6"/>
        <v>2</v>
      </c>
      <c r="M27" s="62">
        <f t="shared" si="6"/>
        <v>0</v>
      </c>
      <c r="N27" s="54"/>
    </row>
    <row r="28" spans="1:14" x14ac:dyDescent="0.2">
      <c r="A28" s="11" t="s">
        <v>61</v>
      </c>
      <c r="B28" s="198"/>
      <c r="C28" s="55">
        <v>1</v>
      </c>
      <c r="D28" s="55">
        <v>2</v>
      </c>
      <c r="E28" s="195"/>
      <c r="F28" s="55">
        <v>2</v>
      </c>
      <c r="G28" s="55">
        <v>2</v>
      </c>
      <c r="H28" s="55">
        <v>1</v>
      </c>
      <c r="I28" s="55">
        <v>2</v>
      </c>
      <c r="J28" s="195"/>
      <c r="K28" s="55">
        <v>0</v>
      </c>
      <c r="L28" s="55">
        <v>0</v>
      </c>
      <c r="M28" s="56">
        <v>0</v>
      </c>
      <c r="N28" s="46"/>
    </row>
    <row r="29" spans="1:14" x14ac:dyDescent="0.2">
      <c r="A29" s="11" t="s">
        <v>64</v>
      </c>
      <c r="B29" s="198"/>
      <c r="C29" s="55"/>
      <c r="D29" s="55"/>
      <c r="E29" s="195"/>
      <c r="F29" s="55"/>
      <c r="G29" s="55"/>
      <c r="H29" s="55"/>
      <c r="I29" s="55"/>
      <c r="J29" s="195"/>
      <c r="K29" s="55"/>
      <c r="L29" s="55"/>
      <c r="M29" s="56"/>
      <c r="N29" s="46"/>
    </row>
    <row r="30" spans="1:14" x14ac:dyDescent="0.2">
      <c r="A30" s="11" t="s">
        <v>65</v>
      </c>
      <c r="B30" s="198"/>
      <c r="C30" s="55"/>
      <c r="D30" s="55"/>
      <c r="E30" s="195"/>
      <c r="F30" s="55"/>
      <c r="G30" s="55"/>
      <c r="H30" s="55"/>
      <c r="I30" s="55"/>
      <c r="J30" s="195"/>
      <c r="K30" s="55"/>
      <c r="L30" s="55"/>
      <c r="M30" s="56"/>
      <c r="N30" s="46"/>
    </row>
    <row r="31" spans="1:14" x14ac:dyDescent="0.2">
      <c r="A31" s="11" t="s">
        <v>66</v>
      </c>
      <c r="B31" s="198"/>
      <c r="C31" s="55" t="s">
        <v>24</v>
      </c>
      <c r="D31" s="55">
        <v>3</v>
      </c>
      <c r="E31" s="195"/>
      <c r="F31" s="55"/>
      <c r="G31" s="55"/>
      <c r="H31" s="55"/>
      <c r="I31" s="55"/>
      <c r="J31" s="195"/>
      <c r="K31" s="55"/>
      <c r="L31" s="55">
        <v>4</v>
      </c>
      <c r="M31" s="56"/>
      <c r="N31" s="46"/>
    </row>
    <row r="32" spans="1:14" s="6" customFormat="1" ht="15.75" x14ac:dyDescent="0.2">
      <c r="A32" s="12" t="s">
        <v>67</v>
      </c>
      <c r="B32" s="198"/>
      <c r="C32" s="62">
        <f>AVERAGE(C33)</f>
        <v>1</v>
      </c>
      <c r="D32" s="62">
        <f>AVERAGE(D33)</f>
        <v>2</v>
      </c>
      <c r="E32" s="195"/>
      <c r="F32" s="62">
        <f t="shared" ref="F32:I32" si="7">AVERAGE(F33)</f>
        <v>3</v>
      </c>
      <c r="G32" s="62">
        <f t="shared" si="7"/>
        <v>3</v>
      </c>
      <c r="H32" s="62">
        <f t="shared" si="7"/>
        <v>3</v>
      </c>
      <c r="I32" s="62" t="e">
        <f t="shared" si="7"/>
        <v>#DIV/0!</v>
      </c>
      <c r="J32" s="195"/>
      <c r="K32" s="62" t="e">
        <f t="shared" ref="K32:M32" si="8">AVERAGE(K33)</f>
        <v>#DIV/0!</v>
      </c>
      <c r="L32" s="62">
        <f t="shared" si="8"/>
        <v>1</v>
      </c>
      <c r="M32" s="62" t="e">
        <f t="shared" si="8"/>
        <v>#DIV/0!</v>
      </c>
      <c r="N32" s="54"/>
    </row>
    <row r="33" spans="1:14" x14ac:dyDescent="0.2">
      <c r="A33" s="11" t="s">
        <v>68</v>
      </c>
      <c r="B33" s="198"/>
      <c r="C33" s="55">
        <v>1</v>
      </c>
      <c r="D33" s="55">
        <v>2</v>
      </c>
      <c r="E33" s="195"/>
      <c r="F33" s="55">
        <v>3</v>
      </c>
      <c r="G33" s="55">
        <v>3</v>
      </c>
      <c r="H33" s="55">
        <v>3</v>
      </c>
      <c r="I33" s="55"/>
      <c r="J33" s="195"/>
      <c r="K33" s="55"/>
      <c r="L33" s="55">
        <v>1</v>
      </c>
      <c r="M33" s="56"/>
      <c r="N33" s="46"/>
    </row>
    <row r="34" spans="1:14" x14ac:dyDescent="0.2">
      <c r="A34" s="83"/>
      <c r="B34" s="198"/>
      <c r="C34" s="65"/>
      <c r="D34" s="55"/>
      <c r="E34" s="195"/>
      <c r="F34" s="65"/>
      <c r="G34" s="65"/>
      <c r="H34" s="65"/>
      <c r="I34" s="65"/>
      <c r="J34" s="195"/>
      <c r="K34" s="65"/>
      <c r="L34" s="65"/>
      <c r="M34" s="66"/>
      <c r="N34" s="46"/>
    </row>
    <row r="35" spans="1:14" s="6" customFormat="1" ht="31.5" x14ac:dyDescent="0.2">
      <c r="A35" s="10" t="s">
        <v>74</v>
      </c>
      <c r="B35" s="198"/>
      <c r="C35" s="52"/>
      <c r="D35" s="62"/>
      <c r="E35" s="195"/>
      <c r="F35" s="52"/>
      <c r="G35" s="52"/>
      <c r="H35" s="52"/>
      <c r="I35" s="52"/>
      <c r="J35" s="195"/>
      <c r="K35" s="52"/>
      <c r="L35" s="52"/>
      <c r="M35" s="53"/>
      <c r="N35" s="54"/>
    </row>
    <row r="36" spans="1:14" s="6" customFormat="1" ht="15.75" x14ac:dyDescent="0.2">
      <c r="A36" s="12" t="s">
        <v>75</v>
      </c>
      <c r="B36" s="198"/>
      <c r="C36" s="62"/>
      <c r="D36" s="62"/>
      <c r="E36" s="195"/>
      <c r="F36" s="62"/>
      <c r="G36" s="62"/>
      <c r="H36" s="62"/>
      <c r="I36" s="62"/>
      <c r="J36" s="195"/>
      <c r="K36" s="62"/>
      <c r="L36" s="62"/>
      <c r="M36" s="63"/>
      <c r="N36" s="54"/>
    </row>
    <row r="37" spans="1:14" x14ac:dyDescent="0.2">
      <c r="A37" s="11" t="s">
        <v>76</v>
      </c>
      <c r="B37" s="198"/>
      <c r="C37" s="55">
        <v>2</v>
      </c>
      <c r="D37" s="55">
        <v>2</v>
      </c>
      <c r="E37" s="195"/>
      <c r="F37" s="55">
        <v>2</v>
      </c>
      <c r="G37" s="55">
        <v>2</v>
      </c>
      <c r="H37" s="55">
        <v>2</v>
      </c>
      <c r="I37" s="55">
        <v>2</v>
      </c>
      <c r="J37" s="195"/>
      <c r="K37" s="55">
        <v>2</v>
      </c>
      <c r="L37" s="55">
        <v>1</v>
      </c>
      <c r="M37" s="55">
        <v>1</v>
      </c>
      <c r="N37" s="46"/>
    </row>
    <row r="38" spans="1:14" x14ac:dyDescent="0.2">
      <c r="A38" s="11" t="s">
        <v>77</v>
      </c>
      <c r="B38" s="198"/>
      <c r="C38" s="55" t="s">
        <v>24</v>
      </c>
      <c r="D38" s="55" t="s">
        <v>24</v>
      </c>
      <c r="E38" s="195"/>
      <c r="F38" s="55" t="s">
        <v>24</v>
      </c>
      <c r="G38" s="55" t="s">
        <v>24</v>
      </c>
      <c r="H38" s="55" t="s">
        <v>24</v>
      </c>
      <c r="I38" s="55" t="s">
        <v>24</v>
      </c>
      <c r="J38" s="195"/>
      <c r="K38" s="55" t="s">
        <v>24</v>
      </c>
      <c r="L38" s="55" t="s">
        <v>24</v>
      </c>
      <c r="M38" s="55" t="s">
        <v>24</v>
      </c>
      <c r="N38" s="46"/>
    </row>
    <row r="39" spans="1:14" ht="30" x14ac:dyDescent="0.2">
      <c r="A39" s="11" t="s">
        <v>78</v>
      </c>
      <c r="B39" s="198"/>
      <c r="C39" s="55">
        <v>1</v>
      </c>
      <c r="D39" s="55">
        <v>1</v>
      </c>
      <c r="E39" s="195"/>
      <c r="F39" s="55">
        <v>1</v>
      </c>
      <c r="G39" s="55">
        <v>1</v>
      </c>
      <c r="H39" s="55">
        <v>1</v>
      </c>
      <c r="I39" s="55">
        <v>1</v>
      </c>
      <c r="J39" s="195"/>
      <c r="K39" s="55">
        <v>1</v>
      </c>
      <c r="L39" s="55">
        <v>1</v>
      </c>
      <c r="M39" s="55">
        <v>1</v>
      </c>
      <c r="N39" s="46"/>
    </row>
    <row r="40" spans="1:14" s="6" customFormat="1" ht="15.75" x14ac:dyDescent="0.2">
      <c r="A40" s="12" t="s">
        <v>79</v>
      </c>
      <c r="B40" s="198"/>
      <c r="C40" s="62"/>
      <c r="D40" s="62"/>
      <c r="E40" s="195"/>
      <c r="F40" s="62"/>
      <c r="G40" s="62"/>
      <c r="H40" s="62"/>
      <c r="I40" s="62"/>
      <c r="J40" s="195"/>
      <c r="K40" s="62"/>
      <c r="L40" s="62"/>
      <c r="M40" s="62"/>
      <c r="N40" s="54"/>
    </row>
    <row r="41" spans="1:14" x14ac:dyDescent="0.2">
      <c r="A41" s="11" t="s">
        <v>80</v>
      </c>
      <c r="B41" s="198"/>
      <c r="C41" s="55">
        <v>1</v>
      </c>
      <c r="D41" s="55">
        <v>1</v>
      </c>
      <c r="E41" s="195"/>
      <c r="F41" s="55">
        <v>1</v>
      </c>
      <c r="G41" s="55">
        <v>1</v>
      </c>
      <c r="H41" s="55">
        <v>1</v>
      </c>
      <c r="I41" s="55">
        <v>1</v>
      </c>
      <c r="J41" s="195"/>
      <c r="K41" s="55">
        <v>1</v>
      </c>
      <c r="L41" s="55">
        <v>1</v>
      </c>
      <c r="M41" s="55">
        <v>1</v>
      </c>
      <c r="N41" s="46"/>
    </row>
    <row r="42" spans="1:14" x14ac:dyDescent="0.2">
      <c r="A42" s="11" t="s">
        <v>81</v>
      </c>
      <c r="B42" s="198"/>
      <c r="C42" s="55">
        <v>1</v>
      </c>
      <c r="D42" s="55">
        <v>2</v>
      </c>
      <c r="E42" s="195"/>
      <c r="F42" s="55">
        <v>1</v>
      </c>
      <c r="G42" s="55">
        <v>2</v>
      </c>
      <c r="H42" s="55">
        <v>2</v>
      </c>
      <c r="I42" s="55">
        <v>1</v>
      </c>
      <c r="J42" s="195"/>
      <c r="K42" s="55">
        <v>1</v>
      </c>
      <c r="L42" s="55">
        <v>2</v>
      </c>
      <c r="M42" s="55">
        <v>2</v>
      </c>
      <c r="N42" s="46"/>
    </row>
    <row r="43" spans="1:14" s="6" customFormat="1" ht="15.75" x14ac:dyDescent="0.2">
      <c r="A43" s="12" t="s">
        <v>82</v>
      </c>
      <c r="B43" s="198"/>
      <c r="C43" s="62"/>
      <c r="D43" s="62"/>
      <c r="E43" s="195"/>
      <c r="F43" s="62"/>
      <c r="G43" s="62"/>
      <c r="H43" s="62"/>
      <c r="I43" s="62"/>
      <c r="J43" s="195"/>
      <c r="K43" s="62"/>
      <c r="L43" s="62"/>
      <c r="M43" s="62"/>
      <c r="N43" s="54"/>
    </row>
    <row r="44" spans="1:14" x14ac:dyDescent="0.2">
      <c r="A44" s="11" t="s">
        <v>83</v>
      </c>
      <c r="B44" s="198"/>
      <c r="C44" s="55">
        <v>1</v>
      </c>
      <c r="D44" s="55">
        <v>1</v>
      </c>
      <c r="E44" s="195"/>
      <c r="F44" s="55">
        <v>2</v>
      </c>
      <c r="G44" s="55">
        <v>2</v>
      </c>
      <c r="H44" s="55">
        <v>1</v>
      </c>
      <c r="I44" s="55">
        <v>2</v>
      </c>
      <c r="J44" s="195"/>
      <c r="K44" s="55">
        <v>2</v>
      </c>
      <c r="L44" s="55">
        <v>1</v>
      </c>
      <c r="M44" s="55">
        <v>1</v>
      </c>
      <c r="N44" s="46"/>
    </row>
    <row r="45" spans="1:14" ht="30" x14ac:dyDescent="0.2">
      <c r="A45" s="11" t="s">
        <v>84</v>
      </c>
      <c r="B45" s="198"/>
      <c r="C45" s="55">
        <v>1</v>
      </c>
      <c r="D45" s="55">
        <v>2</v>
      </c>
      <c r="E45" s="195"/>
      <c r="F45" s="55">
        <v>2</v>
      </c>
      <c r="G45" s="55">
        <v>3</v>
      </c>
      <c r="H45" s="55">
        <v>2</v>
      </c>
      <c r="I45" s="55">
        <v>3</v>
      </c>
      <c r="J45" s="195"/>
      <c r="K45" s="55">
        <v>2</v>
      </c>
      <c r="L45" s="55">
        <v>2</v>
      </c>
      <c r="M45" s="55">
        <v>2</v>
      </c>
      <c r="N45" s="46"/>
    </row>
    <row r="46" spans="1:14" ht="30" x14ac:dyDescent="0.2">
      <c r="A46" s="11" t="s">
        <v>85</v>
      </c>
      <c r="B46" s="198"/>
      <c r="C46" s="55">
        <v>1</v>
      </c>
      <c r="D46" s="55">
        <v>1</v>
      </c>
      <c r="E46" s="195"/>
      <c r="F46" s="55">
        <v>1</v>
      </c>
      <c r="G46" s="55">
        <v>2</v>
      </c>
      <c r="H46" s="55">
        <v>2</v>
      </c>
      <c r="I46" s="55">
        <v>2</v>
      </c>
      <c r="J46" s="195"/>
      <c r="K46" s="55">
        <v>2</v>
      </c>
      <c r="L46" s="55">
        <v>2</v>
      </c>
      <c r="M46" s="55">
        <v>2</v>
      </c>
      <c r="N46" s="46"/>
    </row>
    <row r="47" spans="1:14" s="6" customFormat="1" ht="15.75" x14ac:dyDescent="0.2">
      <c r="A47" s="12" t="s">
        <v>86</v>
      </c>
      <c r="B47" s="198"/>
      <c r="C47" s="62"/>
      <c r="D47" s="62"/>
      <c r="E47" s="195"/>
      <c r="F47" s="62"/>
      <c r="G47" s="62"/>
      <c r="H47" s="62"/>
      <c r="I47" s="62"/>
      <c r="J47" s="195"/>
      <c r="K47" s="62"/>
      <c r="L47" s="62"/>
      <c r="M47" s="62"/>
      <c r="N47" s="54"/>
    </row>
    <row r="48" spans="1:14" x14ac:dyDescent="0.2">
      <c r="A48" s="11" t="s">
        <v>87</v>
      </c>
      <c r="B48" s="198"/>
      <c r="C48" s="55">
        <v>2</v>
      </c>
      <c r="D48" s="55">
        <v>2</v>
      </c>
      <c r="E48" s="195"/>
      <c r="F48" s="55">
        <v>1</v>
      </c>
      <c r="G48" s="55">
        <v>2</v>
      </c>
      <c r="H48" s="55">
        <v>1</v>
      </c>
      <c r="I48" s="55">
        <v>2</v>
      </c>
      <c r="J48" s="195"/>
      <c r="K48" s="55">
        <v>2</v>
      </c>
      <c r="L48" s="55">
        <v>1</v>
      </c>
      <c r="M48" s="55">
        <v>1</v>
      </c>
      <c r="N48" s="46"/>
    </row>
    <row r="49" spans="1:14" x14ac:dyDescent="0.2">
      <c r="A49" s="11" t="s">
        <v>88</v>
      </c>
      <c r="B49" s="198"/>
      <c r="C49" s="55" t="s">
        <v>24</v>
      </c>
      <c r="D49" s="55" t="s">
        <v>24</v>
      </c>
      <c r="E49" s="195"/>
      <c r="F49" s="55" t="s">
        <v>24</v>
      </c>
      <c r="G49" s="55">
        <v>2</v>
      </c>
      <c r="H49" s="55" t="s">
        <v>24</v>
      </c>
      <c r="I49" s="55" t="s">
        <v>24</v>
      </c>
      <c r="J49" s="195"/>
      <c r="K49" s="55" t="s">
        <v>24</v>
      </c>
      <c r="L49" s="55">
        <v>2</v>
      </c>
      <c r="M49" s="55" t="s">
        <v>24</v>
      </c>
      <c r="N49" s="46"/>
    </row>
    <row r="50" spans="1:14" ht="30" x14ac:dyDescent="0.2">
      <c r="A50" s="11" t="s">
        <v>89</v>
      </c>
      <c r="B50" s="198"/>
      <c r="C50" s="55">
        <v>1</v>
      </c>
      <c r="D50" s="55">
        <v>2</v>
      </c>
      <c r="E50" s="195"/>
      <c r="F50" s="55">
        <v>1</v>
      </c>
      <c r="G50" s="55">
        <v>2</v>
      </c>
      <c r="H50" s="55">
        <v>2</v>
      </c>
      <c r="I50" s="55">
        <v>2</v>
      </c>
      <c r="J50" s="195"/>
      <c r="K50" s="55">
        <v>2</v>
      </c>
      <c r="L50" s="55">
        <v>1</v>
      </c>
      <c r="M50" s="55">
        <v>2</v>
      </c>
      <c r="N50" s="7" t="s">
        <v>243</v>
      </c>
    </row>
    <row r="51" spans="1:14" x14ac:dyDescent="0.2">
      <c r="A51" s="11" t="s">
        <v>90</v>
      </c>
      <c r="B51" s="198"/>
      <c r="C51" s="55" t="s">
        <v>24</v>
      </c>
      <c r="D51" s="55" t="s">
        <v>24</v>
      </c>
      <c r="E51" s="195"/>
      <c r="F51" s="55" t="s">
        <v>24</v>
      </c>
      <c r="G51" s="55">
        <v>2</v>
      </c>
      <c r="H51" s="55">
        <v>2</v>
      </c>
      <c r="I51" s="55" t="s">
        <v>24</v>
      </c>
      <c r="J51" s="195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75" x14ac:dyDescent="0.2">
      <c r="A52" s="12" t="s">
        <v>54</v>
      </c>
      <c r="B52" s="198"/>
      <c r="C52" s="62"/>
      <c r="D52" s="62"/>
      <c r="E52" s="195"/>
      <c r="F52" s="62"/>
      <c r="G52" s="62"/>
      <c r="H52" s="62"/>
      <c r="I52" s="62"/>
      <c r="J52" s="195"/>
      <c r="K52" s="62"/>
      <c r="L52" s="62"/>
      <c r="M52" s="62"/>
      <c r="N52" s="54"/>
    </row>
    <row r="53" spans="1:14" ht="30" x14ac:dyDescent="0.2">
      <c r="A53" s="11" t="s">
        <v>91</v>
      </c>
      <c r="B53" s="198"/>
      <c r="C53" s="55">
        <v>1</v>
      </c>
      <c r="D53" s="55">
        <v>2</v>
      </c>
      <c r="E53" s="195"/>
      <c r="F53" s="55">
        <v>2</v>
      </c>
      <c r="G53" s="55">
        <v>2</v>
      </c>
      <c r="H53" s="55">
        <v>2</v>
      </c>
      <c r="I53" s="55">
        <v>2</v>
      </c>
      <c r="J53" s="195"/>
      <c r="K53" s="55">
        <v>2</v>
      </c>
      <c r="L53" s="55">
        <v>2</v>
      </c>
      <c r="M53" s="55">
        <v>2</v>
      </c>
      <c r="N53" s="46"/>
    </row>
    <row r="54" spans="1:14" x14ac:dyDescent="0.2">
      <c r="A54" s="11" t="s">
        <v>92</v>
      </c>
      <c r="B54" s="198"/>
      <c r="C54" s="55">
        <v>2</v>
      </c>
      <c r="D54" s="55" t="s">
        <v>24</v>
      </c>
      <c r="E54" s="195"/>
      <c r="F54" s="55">
        <v>2</v>
      </c>
      <c r="G54" s="55">
        <v>2</v>
      </c>
      <c r="H54" s="55" t="s">
        <v>24</v>
      </c>
      <c r="I54" s="55">
        <v>2</v>
      </c>
      <c r="J54" s="195"/>
      <c r="K54" s="55" t="s">
        <v>24</v>
      </c>
      <c r="L54" s="55" t="s">
        <v>24</v>
      </c>
      <c r="M54" s="55">
        <v>2</v>
      </c>
      <c r="N54" s="46"/>
    </row>
    <row r="55" spans="1:14" ht="30" x14ac:dyDescent="0.2">
      <c r="A55" s="9" t="s">
        <v>93</v>
      </c>
      <c r="B55" s="199"/>
      <c r="C55" s="67" t="s">
        <v>24</v>
      </c>
      <c r="D55" s="67" t="s">
        <v>24</v>
      </c>
      <c r="E55" s="196"/>
      <c r="F55" s="67">
        <v>1</v>
      </c>
      <c r="G55" s="67" t="s">
        <v>24</v>
      </c>
      <c r="H55" s="67">
        <v>1</v>
      </c>
      <c r="I55" s="67" t="s">
        <v>24</v>
      </c>
      <c r="J55" s="196"/>
      <c r="K55" s="67">
        <v>1</v>
      </c>
      <c r="L55" s="67" t="s">
        <v>24</v>
      </c>
      <c r="M55" s="67" t="s">
        <v>24</v>
      </c>
      <c r="N55" s="46"/>
    </row>
  </sheetData>
  <mergeCells count="3">
    <mergeCell ref="B6:B55"/>
    <mergeCell ref="E6:E55"/>
    <mergeCell ref="J6:J55"/>
  </mergeCells>
  <pageMargins left="0.7" right="0.7" top="0.78740157499999996" bottom="0.78740157499999996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15B9-AE88-4819-90BC-3B0C8A87CC38}">
  <sheetPr>
    <tabColor rgb="FF00B050"/>
  </sheetPr>
  <dimension ref="A1:M55"/>
  <sheetViews>
    <sheetView topLeftCell="A31" workbookViewId="0">
      <selection activeCell="E56" sqref="E56"/>
    </sheetView>
  </sheetViews>
  <sheetFormatPr baseColWidth="10" defaultColWidth="11.5546875" defaultRowHeight="15" x14ac:dyDescent="0.2"/>
  <cols>
    <col min="1" max="1" width="22.21875" customWidth="1"/>
  </cols>
  <sheetData>
    <row r="1" spans="1:13" x14ac:dyDescent="0.2">
      <c r="A1" s="1" t="s">
        <v>0</v>
      </c>
      <c r="B1" t="s">
        <v>426</v>
      </c>
      <c r="C1" t="s">
        <v>427</v>
      </c>
    </row>
    <row r="2" spans="1:13" x14ac:dyDescent="0.2">
      <c r="A2" s="1" t="s">
        <v>3</v>
      </c>
      <c r="B2" t="s">
        <v>305</v>
      </c>
    </row>
    <row r="3" spans="1:13" ht="15.75" thickBot="1" x14ac:dyDescent="0.25"/>
    <row r="4" spans="1:13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ht="15.75" thickBot="1" x14ac:dyDescent="0.25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6" customFormat="1" ht="15.75" customHeight="1" x14ac:dyDescent="0.2">
      <c r="A6" s="10" t="s">
        <v>7</v>
      </c>
      <c r="B6" s="91" t="s">
        <v>8</v>
      </c>
      <c r="C6" s="92"/>
      <c r="D6" s="20"/>
      <c r="E6" s="96" t="s">
        <v>9</v>
      </c>
      <c r="F6" s="20"/>
      <c r="G6" s="20"/>
      <c r="H6" s="20"/>
      <c r="I6" s="20"/>
      <c r="J6" s="96" t="s">
        <v>10</v>
      </c>
      <c r="K6" s="96" t="s">
        <v>11</v>
      </c>
      <c r="L6" s="20"/>
      <c r="M6" s="21"/>
    </row>
    <row r="7" spans="1:13" ht="30" x14ac:dyDescent="0.2">
      <c r="A7" s="11" t="s">
        <v>12</v>
      </c>
      <c r="B7" s="93"/>
      <c r="C7" s="94"/>
      <c r="D7" s="22" t="s">
        <v>428</v>
      </c>
      <c r="E7" s="99"/>
      <c r="F7" s="22" t="s">
        <v>429</v>
      </c>
      <c r="G7" s="22" t="s">
        <v>430</v>
      </c>
      <c r="H7" s="22" t="s">
        <v>51</v>
      </c>
      <c r="I7" s="22" t="s">
        <v>150</v>
      </c>
      <c r="J7" s="99"/>
      <c r="K7" s="99"/>
      <c r="L7" s="22" t="s">
        <v>183</v>
      </c>
      <c r="M7" s="23" t="s">
        <v>13</v>
      </c>
    </row>
    <row r="8" spans="1:13" ht="30" x14ac:dyDescent="0.2">
      <c r="A8" s="11" t="s">
        <v>15</v>
      </c>
      <c r="B8" s="93"/>
      <c r="C8" s="94"/>
      <c r="D8" s="22" t="s">
        <v>24</v>
      </c>
      <c r="E8" s="99"/>
      <c r="F8" s="22" t="s">
        <v>137</v>
      </c>
      <c r="G8" s="22" t="s">
        <v>137</v>
      </c>
      <c r="H8" s="22" t="s">
        <v>137</v>
      </c>
      <c r="I8" s="22" t="s">
        <v>137</v>
      </c>
      <c r="J8" s="99"/>
      <c r="K8" s="99"/>
      <c r="L8" s="22" t="s">
        <v>137</v>
      </c>
      <c r="M8" s="23"/>
    </row>
    <row r="9" spans="1:13" ht="45" x14ac:dyDescent="0.2">
      <c r="A9" s="11" t="s">
        <v>18</v>
      </c>
      <c r="B9" s="93"/>
      <c r="C9" s="94"/>
      <c r="D9" s="22" t="s">
        <v>431</v>
      </c>
      <c r="E9" s="99"/>
      <c r="F9" s="22" t="s">
        <v>432</v>
      </c>
      <c r="G9" s="22" t="s">
        <v>433</v>
      </c>
      <c r="H9" s="22" t="s">
        <v>137</v>
      </c>
      <c r="I9" s="22" t="s">
        <v>434</v>
      </c>
      <c r="J9" s="99"/>
      <c r="K9" s="99"/>
      <c r="L9" s="22" t="s">
        <v>435</v>
      </c>
      <c r="M9" s="23" t="s">
        <v>436</v>
      </c>
    </row>
    <row r="10" spans="1:13" x14ac:dyDescent="0.2">
      <c r="A10" s="11" t="s">
        <v>23</v>
      </c>
      <c r="B10" s="93"/>
      <c r="C10" s="94"/>
      <c r="D10" s="22" t="s">
        <v>212</v>
      </c>
      <c r="E10" s="99"/>
      <c r="F10" s="22" t="s">
        <v>212</v>
      </c>
      <c r="G10" s="22" t="s">
        <v>212</v>
      </c>
      <c r="H10" s="22" t="s">
        <v>212</v>
      </c>
      <c r="I10" s="22" t="s">
        <v>212</v>
      </c>
      <c r="J10" s="99"/>
      <c r="K10" s="99"/>
      <c r="L10" s="22"/>
      <c r="M10" s="23"/>
    </row>
    <row r="11" spans="1:13" ht="60" x14ac:dyDescent="0.2">
      <c r="A11" s="11" t="s">
        <v>25</v>
      </c>
      <c r="B11" s="93"/>
      <c r="C11" s="94"/>
      <c r="D11" s="22" t="s">
        <v>437</v>
      </c>
      <c r="E11" s="99"/>
      <c r="F11" s="22" t="s">
        <v>438</v>
      </c>
      <c r="G11" s="22" t="s">
        <v>439</v>
      </c>
      <c r="H11" s="22" t="s">
        <v>438</v>
      </c>
      <c r="I11" s="22" t="s">
        <v>438</v>
      </c>
      <c r="J11" s="99"/>
      <c r="K11" s="99"/>
      <c r="L11" s="22"/>
      <c r="M11" s="23"/>
    </row>
    <row r="12" spans="1:13" ht="45" x14ac:dyDescent="0.2">
      <c r="A12" s="11" t="s">
        <v>26</v>
      </c>
      <c r="B12" s="93"/>
      <c r="C12" s="94"/>
      <c r="D12" s="22" t="s">
        <v>440</v>
      </c>
      <c r="E12" s="99"/>
      <c r="F12" s="22" t="s">
        <v>441</v>
      </c>
      <c r="G12" s="22" t="s">
        <v>51</v>
      </c>
      <c r="H12" s="22" t="s">
        <v>442</v>
      </c>
      <c r="I12" s="22" t="s">
        <v>443</v>
      </c>
      <c r="J12" s="99"/>
      <c r="K12" s="99"/>
      <c r="L12" s="22" t="s">
        <v>137</v>
      </c>
      <c r="M12" s="23" t="s">
        <v>137</v>
      </c>
    </row>
    <row r="13" spans="1:13" x14ac:dyDescent="0.2">
      <c r="A13" s="11" t="s">
        <v>27</v>
      </c>
      <c r="B13" s="93"/>
      <c r="C13" s="94"/>
      <c r="D13" s="22" t="s">
        <v>137</v>
      </c>
      <c r="E13" s="99"/>
      <c r="F13" s="22" t="s">
        <v>13</v>
      </c>
      <c r="G13" s="22" t="s">
        <v>13</v>
      </c>
      <c r="H13" s="22" t="s">
        <v>13</v>
      </c>
      <c r="I13" s="22" t="s">
        <v>13</v>
      </c>
      <c r="J13" s="99"/>
      <c r="K13" s="99"/>
      <c r="L13" s="22"/>
      <c r="M13" s="23"/>
    </row>
    <row r="14" spans="1:13" x14ac:dyDescent="0.2">
      <c r="A14" s="11" t="s">
        <v>30</v>
      </c>
      <c r="B14" s="93"/>
      <c r="C14" s="94"/>
      <c r="D14" s="22" t="s">
        <v>13</v>
      </c>
      <c r="E14" s="99"/>
      <c r="F14" s="22" t="s">
        <v>13</v>
      </c>
      <c r="G14" s="22" t="s">
        <v>13</v>
      </c>
      <c r="H14" s="22" t="s">
        <v>13</v>
      </c>
      <c r="I14" s="22" t="s">
        <v>13</v>
      </c>
      <c r="J14" s="99"/>
      <c r="K14" s="99"/>
      <c r="L14" s="22"/>
      <c r="M14" s="23"/>
    </row>
    <row r="15" spans="1:13" ht="60" x14ac:dyDescent="0.2">
      <c r="A15" s="11" t="s">
        <v>32</v>
      </c>
      <c r="B15" s="93"/>
      <c r="C15" s="94"/>
      <c r="D15" s="22" t="s">
        <v>444</v>
      </c>
      <c r="E15" s="99"/>
      <c r="F15" s="22" t="s">
        <v>445</v>
      </c>
      <c r="G15" s="22" t="s">
        <v>13</v>
      </c>
      <c r="H15" s="22" t="s">
        <v>13</v>
      </c>
      <c r="I15" s="22" t="s">
        <v>13</v>
      </c>
      <c r="J15" s="99"/>
      <c r="K15" s="99"/>
      <c r="L15" s="22" t="s">
        <v>222</v>
      </c>
      <c r="M15" s="23"/>
    </row>
    <row r="16" spans="1:13" ht="45" x14ac:dyDescent="0.2">
      <c r="A16" s="11" t="s">
        <v>36</v>
      </c>
      <c r="B16" s="93"/>
      <c r="C16" s="94"/>
      <c r="D16" s="22" t="s">
        <v>446</v>
      </c>
      <c r="E16" s="99"/>
      <c r="F16" s="22" t="s">
        <v>446</v>
      </c>
      <c r="G16" s="22" t="s">
        <v>447</v>
      </c>
      <c r="H16" s="22" t="s">
        <v>448</v>
      </c>
      <c r="I16" s="22" t="s">
        <v>449</v>
      </c>
      <c r="J16" s="99"/>
      <c r="K16" s="99"/>
      <c r="L16" s="22" t="s">
        <v>450</v>
      </c>
      <c r="M16" s="23" t="s">
        <v>450</v>
      </c>
    </row>
    <row r="17" spans="1:13" x14ac:dyDescent="0.2">
      <c r="A17" s="11"/>
      <c r="B17" s="93"/>
      <c r="C17" s="94"/>
      <c r="D17" s="22"/>
      <c r="E17" s="99"/>
      <c r="F17" s="22"/>
      <c r="G17" s="22"/>
      <c r="H17" s="22"/>
      <c r="I17" s="22"/>
      <c r="J17" s="99"/>
      <c r="K17" s="99"/>
      <c r="L17" s="22"/>
      <c r="M17" s="23"/>
    </row>
    <row r="18" spans="1:13" s="6" customFormat="1" ht="15.75" x14ac:dyDescent="0.2">
      <c r="A18" s="12" t="s">
        <v>37</v>
      </c>
      <c r="B18" s="93"/>
      <c r="C18" s="94"/>
      <c r="D18" s="24"/>
      <c r="E18" s="99"/>
      <c r="F18" s="24"/>
      <c r="G18" s="24"/>
      <c r="H18" s="24"/>
      <c r="I18" s="24"/>
      <c r="J18" s="99"/>
      <c r="K18" s="99"/>
      <c r="L18" s="24"/>
      <c r="M18" s="25"/>
    </row>
    <row r="19" spans="1:13" s="6" customFormat="1" ht="15.75" x14ac:dyDescent="0.2">
      <c r="A19" s="12" t="s">
        <v>38</v>
      </c>
      <c r="B19" s="93"/>
      <c r="C19" s="94"/>
      <c r="D19" s="24"/>
      <c r="E19" s="99"/>
      <c r="F19" s="24"/>
      <c r="G19" s="24"/>
      <c r="H19" s="24"/>
      <c r="I19" s="24"/>
      <c r="J19" s="99"/>
      <c r="K19" s="99"/>
      <c r="L19" s="24"/>
      <c r="M19" s="25"/>
    </row>
    <row r="20" spans="1:13" ht="45" x14ac:dyDescent="0.2">
      <c r="A20" s="11" t="s">
        <v>39</v>
      </c>
      <c r="B20" s="93"/>
      <c r="C20" s="94"/>
      <c r="D20" s="22" t="s">
        <v>451</v>
      </c>
      <c r="E20" s="99"/>
      <c r="F20" s="22" t="s">
        <v>452</v>
      </c>
      <c r="G20" s="22" t="s">
        <v>453</v>
      </c>
      <c r="H20" s="22" t="s">
        <v>453</v>
      </c>
      <c r="I20" s="22" t="s">
        <v>454</v>
      </c>
      <c r="J20" s="99"/>
      <c r="K20" s="99"/>
      <c r="L20" s="22" t="s">
        <v>455</v>
      </c>
      <c r="M20" s="23" t="s">
        <v>456</v>
      </c>
    </row>
    <row r="21" spans="1:13" ht="45" x14ac:dyDescent="0.2">
      <c r="A21" s="11" t="s">
        <v>47</v>
      </c>
      <c r="B21" s="93"/>
      <c r="C21" s="94"/>
      <c r="D21" s="22" t="s">
        <v>457</v>
      </c>
      <c r="E21" s="99"/>
      <c r="F21" s="22" t="s">
        <v>458</v>
      </c>
      <c r="G21" s="22" t="s">
        <v>457</v>
      </c>
      <c r="H21" s="22" t="s">
        <v>457</v>
      </c>
      <c r="I21" s="22" t="s">
        <v>459</v>
      </c>
      <c r="J21" s="99"/>
      <c r="K21" s="99"/>
      <c r="L21" s="22" t="s">
        <v>460</v>
      </c>
      <c r="M21" s="23" t="s">
        <v>461</v>
      </c>
    </row>
    <row r="22" spans="1:13" ht="45" x14ac:dyDescent="0.2">
      <c r="A22" s="11" t="s">
        <v>52</v>
      </c>
      <c r="B22" s="93"/>
      <c r="C22" s="94"/>
      <c r="D22" s="7" t="s">
        <v>462</v>
      </c>
      <c r="E22" s="99"/>
      <c r="F22" s="7" t="s">
        <v>463</v>
      </c>
      <c r="G22" s="7" t="s">
        <v>462</v>
      </c>
      <c r="H22" s="7" t="s">
        <v>462</v>
      </c>
      <c r="I22" s="7" t="s">
        <v>464</v>
      </c>
      <c r="J22" s="99"/>
      <c r="K22" s="99"/>
      <c r="L22" s="22" t="s">
        <v>465</v>
      </c>
      <c r="M22" s="23" t="s">
        <v>466</v>
      </c>
    </row>
    <row r="23" spans="1:13" s="6" customFormat="1" ht="15.75" x14ac:dyDescent="0.2">
      <c r="A23" s="12" t="s">
        <v>53</v>
      </c>
      <c r="B23" s="93"/>
      <c r="C23" s="94"/>
      <c r="D23" s="22"/>
      <c r="E23" s="99"/>
      <c r="F23" s="22"/>
      <c r="G23" s="22"/>
      <c r="H23" s="22"/>
      <c r="I23" s="22"/>
      <c r="J23" s="99"/>
      <c r="K23" s="99"/>
      <c r="L23" s="24"/>
      <c r="M23" s="25"/>
    </row>
    <row r="24" spans="1:13" ht="45" x14ac:dyDescent="0.2">
      <c r="A24" s="11" t="s">
        <v>54</v>
      </c>
      <c r="B24" s="93"/>
      <c r="C24" s="94"/>
      <c r="D24" s="22" t="s">
        <v>51</v>
      </c>
      <c r="E24" s="99"/>
      <c r="F24" s="22" t="s">
        <v>467</v>
      </c>
      <c r="G24" s="22" t="s">
        <v>51</v>
      </c>
      <c r="H24" s="22" t="s">
        <v>51</v>
      </c>
      <c r="I24" s="22" t="s">
        <v>51</v>
      </c>
      <c r="J24" s="99"/>
      <c r="K24" s="99"/>
      <c r="L24" s="22" t="s">
        <v>468</v>
      </c>
      <c r="M24" s="23"/>
    </row>
    <row r="25" spans="1:13" ht="75" x14ac:dyDescent="0.2">
      <c r="A25" s="11" t="s">
        <v>55</v>
      </c>
      <c r="B25" s="93"/>
      <c r="C25" s="94"/>
      <c r="D25" s="22" t="s">
        <v>469</v>
      </c>
      <c r="E25" s="99"/>
      <c r="F25" s="22" t="s">
        <v>470</v>
      </c>
      <c r="G25" s="22" t="s">
        <v>469</v>
      </c>
      <c r="H25" s="22" t="s">
        <v>471</v>
      </c>
      <c r="I25" s="22" t="s">
        <v>472</v>
      </c>
      <c r="J25" s="99"/>
      <c r="K25" s="99"/>
      <c r="L25" s="22" t="s">
        <v>473</v>
      </c>
      <c r="M25" s="23" t="s">
        <v>474</v>
      </c>
    </row>
    <row r="26" spans="1:13" ht="60" x14ac:dyDescent="0.2">
      <c r="A26" s="11" t="s">
        <v>59</v>
      </c>
      <c r="B26" s="93"/>
      <c r="C26" s="94"/>
      <c r="D26" s="22" t="s">
        <v>475</v>
      </c>
      <c r="E26" s="99"/>
      <c r="F26" s="22" t="s">
        <v>476</v>
      </c>
      <c r="G26" s="22" t="s">
        <v>477</v>
      </c>
      <c r="H26" s="22" t="s">
        <v>478</v>
      </c>
      <c r="I26" s="22" t="s">
        <v>479</v>
      </c>
      <c r="J26" s="99"/>
      <c r="K26" s="99"/>
      <c r="L26" s="22"/>
      <c r="M26" s="23" t="s">
        <v>480</v>
      </c>
    </row>
    <row r="27" spans="1:13" s="6" customFormat="1" ht="15.75" x14ac:dyDescent="0.2">
      <c r="A27" s="12" t="s">
        <v>60</v>
      </c>
      <c r="B27" s="93"/>
      <c r="C27" s="94"/>
      <c r="D27" s="24"/>
      <c r="E27" s="99"/>
      <c r="F27" s="24"/>
      <c r="G27" s="24"/>
      <c r="H27" s="24"/>
      <c r="I27" s="24"/>
      <c r="J27" s="99"/>
      <c r="K27" s="99"/>
      <c r="L27" s="24"/>
      <c r="M27" s="25"/>
    </row>
    <row r="28" spans="1:13" ht="45" x14ac:dyDescent="0.2">
      <c r="A28" s="11" t="s">
        <v>61</v>
      </c>
      <c r="B28" s="93"/>
      <c r="C28" s="94"/>
      <c r="D28" s="22" t="s">
        <v>481</v>
      </c>
      <c r="E28" s="99"/>
      <c r="F28" s="22" t="s">
        <v>482</v>
      </c>
      <c r="G28" s="22" t="s">
        <v>483</v>
      </c>
      <c r="H28" s="22" t="s">
        <v>484</v>
      </c>
      <c r="I28" s="22" t="s">
        <v>485</v>
      </c>
      <c r="J28" s="99"/>
      <c r="K28" s="99"/>
      <c r="L28" s="22" t="s">
        <v>486</v>
      </c>
      <c r="M28" s="23" t="s">
        <v>410</v>
      </c>
    </row>
    <row r="29" spans="1:13" x14ac:dyDescent="0.2">
      <c r="A29" s="11" t="s">
        <v>64</v>
      </c>
      <c r="B29" s="93"/>
      <c r="C29" s="94"/>
      <c r="D29" s="22" t="s">
        <v>24</v>
      </c>
      <c r="E29" s="99"/>
      <c r="F29" s="22" t="s">
        <v>24</v>
      </c>
      <c r="G29" s="22" t="s">
        <v>24</v>
      </c>
      <c r="H29" s="22" t="s">
        <v>24</v>
      </c>
      <c r="I29" s="22" t="s">
        <v>24</v>
      </c>
      <c r="J29" s="99"/>
      <c r="K29" s="99"/>
      <c r="L29" s="22"/>
      <c r="M29" s="23"/>
    </row>
    <row r="30" spans="1:13" ht="30" x14ac:dyDescent="0.2">
      <c r="A30" s="11" t="s">
        <v>65</v>
      </c>
      <c r="B30" s="93"/>
      <c r="C30" s="94"/>
      <c r="D30" s="22" t="s">
        <v>487</v>
      </c>
      <c r="E30" s="99"/>
      <c r="F30" s="22" t="s">
        <v>24</v>
      </c>
      <c r="G30" s="22" t="s">
        <v>24</v>
      </c>
      <c r="H30" s="22" t="s">
        <v>24</v>
      </c>
      <c r="I30" s="22" t="s">
        <v>24</v>
      </c>
      <c r="J30" s="99"/>
      <c r="K30" s="99"/>
      <c r="L30" s="22" t="s">
        <v>488</v>
      </c>
      <c r="M30" s="23" t="s">
        <v>24</v>
      </c>
    </row>
    <row r="31" spans="1:13" ht="60" x14ac:dyDescent="0.2">
      <c r="A31" s="11" t="s">
        <v>66</v>
      </c>
      <c r="B31" s="93"/>
      <c r="C31" s="94"/>
      <c r="D31" s="22" t="s">
        <v>489</v>
      </c>
      <c r="E31" s="99"/>
      <c r="F31" s="22" t="s">
        <v>490</v>
      </c>
      <c r="G31" s="22" t="s">
        <v>491</v>
      </c>
      <c r="H31" s="22" t="s">
        <v>489</v>
      </c>
      <c r="I31" s="22" t="s">
        <v>492</v>
      </c>
      <c r="J31" s="99"/>
      <c r="K31" s="99"/>
      <c r="L31" s="22" t="s">
        <v>441</v>
      </c>
      <c r="M31" s="23" t="s">
        <v>51</v>
      </c>
    </row>
    <row r="32" spans="1:13" s="6" customFormat="1" ht="15.75" x14ac:dyDescent="0.2">
      <c r="A32" s="12" t="s">
        <v>67</v>
      </c>
      <c r="B32" s="93"/>
      <c r="C32" s="94"/>
      <c r="D32" s="24"/>
      <c r="E32" s="99"/>
      <c r="F32" s="24"/>
      <c r="G32" s="24"/>
      <c r="H32" s="24"/>
      <c r="I32" s="24"/>
      <c r="J32" s="99"/>
      <c r="K32" s="99"/>
      <c r="L32" s="24"/>
      <c r="M32" s="25"/>
    </row>
    <row r="33" spans="1:13" ht="45" x14ac:dyDescent="0.2">
      <c r="A33" s="11" t="s">
        <v>68</v>
      </c>
      <c r="B33" s="93"/>
      <c r="C33" s="94"/>
      <c r="D33" s="22" t="s">
        <v>421</v>
      </c>
      <c r="E33" s="99"/>
      <c r="F33" s="22" t="s">
        <v>493</v>
      </c>
      <c r="G33" s="22" t="s">
        <v>269</v>
      </c>
      <c r="H33" s="22" t="s">
        <v>421</v>
      </c>
      <c r="I33" s="22" t="s">
        <v>494</v>
      </c>
      <c r="J33" s="99"/>
      <c r="K33" s="99"/>
      <c r="L33" s="22" t="s">
        <v>495</v>
      </c>
      <c r="M33" s="23" t="s">
        <v>496</v>
      </c>
    </row>
    <row r="34" spans="1:13" ht="15.75" thickBot="1" x14ac:dyDescent="0.25">
      <c r="A34" s="13"/>
      <c r="B34" s="93"/>
      <c r="C34" s="94"/>
      <c r="D34" s="26"/>
      <c r="E34" s="99"/>
      <c r="F34" s="26"/>
      <c r="G34" s="26"/>
      <c r="H34" s="26"/>
      <c r="I34" s="26"/>
      <c r="J34" s="99"/>
      <c r="K34" s="99"/>
      <c r="L34" s="26"/>
      <c r="M34" s="27"/>
    </row>
    <row r="35" spans="1:13" s="6" customFormat="1" ht="31.5" x14ac:dyDescent="0.2">
      <c r="A35" s="10" t="s">
        <v>74</v>
      </c>
      <c r="B35" s="93"/>
      <c r="C35" s="94"/>
      <c r="D35" s="20"/>
      <c r="E35" s="99"/>
      <c r="F35" s="20"/>
      <c r="G35" s="20"/>
      <c r="H35" s="20"/>
      <c r="I35" s="20"/>
      <c r="J35" s="99"/>
      <c r="K35" s="99"/>
      <c r="L35" s="20"/>
      <c r="M35" s="21"/>
    </row>
    <row r="36" spans="1:13" s="6" customFormat="1" ht="15.75" x14ac:dyDescent="0.2">
      <c r="A36" s="12" t="s">
        <v>75</v>
      </c>
      <c r="B36" s="93"/>
      <c r="C36" s="94"/>
      <c r="D36" s="24">
        <f>AVERAGE(D37:D39)</f>
        <v>1</v>
      </c>
      <c r="E36" s="99"/>
      <c r="F36" s="24">
        <f t="shared" ref="F36:I36" si="0">AVERAGE(F37:F39)</f>
        <v>0.66666666666666663</v>
      </c>
      <c r="G36" s="24">
        <f t="shared" si="0"/>
        <v>1</v>
      </c>
      <c r="H36" s="24">
        <f t="shared" si="0"/>
        <v>1</v>
      </c>
      <c r="I36" s="24">
        <f t="shared" si="0"/>
        <v>1.3333333333333333</v>
      </c>
      <c r="J36" s="99"/>
      <c r="K36" s="99"/>
      <c r="L36" s="24">
        <f t="shared" ref="L36:M36" si="1">AVERAGE(L37:L39)</f>
        <v>1</v>
      </c>
      <c r="M36" s="24">
        <f t="shared" si="1"/>
        <v>1</v>
      </c>
    </row>
    <row r="37" spans="1:13" x14ac:dyDescent="0.2">
      <c r="A37" s="11" t="s">
        <v>76</v>
      </c>
      <c r="B37" s="93"/>
      <c r="C37" s="94"/>
      <c r="D37" s="22">
        <v>1</v>
      </c>
      <c r="E37" s="99"/>
      <c r="F37" s="22">
        <v>1</v>
      </c>
      <c r="G37" s="22">
        <v>1</v>
      </c>
      <c r="H37" s="22">
        <v>1</v>
      </c>
      <c r="I37" s="22">
        <v>2</v>
      </c>
      <c r="J37" s="99"/>
      <c r="K37" s="99"/>
      <c r="L37" s="22">
        <v>1</v>
      </c>
      <c r="M37" s="23">
        <v>1</v>
      </c>
    </row>
    <row r="38" spans="1:13" x14ac:dyDescent="0.2">
      <c r="A38" s="11" t="s">
        <v>77</v>
      </c>
      <c r="B38" s="93"/>
      <c r="C38" s="94"/>
      <c r="D38" s="22">
        <v>1</v>
      </c>
      <c r="E38" s="99"/>
      <c r="F38" s="22">
        <v>1</v>
      </c>
      <c r="G38" s="22">
        <v>1</v>
      </c>
      <c r="H38" s="22">
        <v>1</v>
      </c>
      <c r="I38" s="22">
        <v>1</v>
      </c>
      <c r="J38" s="99"/>
      <c r="K38" s="99"/>
      <c r="L38" s="22">
        <v>1</v>
      </c>
      <c r="M38" s="23">
        <v>1</v>
      </c>
    </row>
    <row r="39" spans="1:13" ht="30" x14ac:dyDescent="0.2">
      <c r="A39" s="11" t="s">
        <v>78</v>
      </c>
      <c r="B39" s="93"/>
      <c r="C39" s="94"/>
      <c r="D39" s="22">
        <v>1</v>
      </c>
      <c r="E39" s="99"/>
      <c r="F39" s="22">
        <v>0</v>
      </c>
      <c r="G39" s="22">
        <v>1</v>
      </c>
      <c r="H39" s="22">
        <v>1</v>
      </c>
      <c r="I39" s="22">
        <v>1</v>
      </c>
      <c r="J39" s="99"/>
      <c r="K39" s="99"/>
      <c r="L39" s="22">
        <v>1</v>
      </c>
      <c r="M39" s="23">
        <v>1</v>
      </c>
    </row>
    <row r="40" spans="1:13" s="6" customFormat="1" ht="15.75" x14ac:dyDescent="0.2">
      <c r="A40" s="12" t="s">
        <v>79</v>
      </c>
      <c r="B40" s="93"/>
      <c r="C40" s="94"/>
      <c r="D40" s="24">
        <f>AVERAGE(D41:D42)</f>
        <v>1</v>
      </c>
      <c r="E40" s="99"/>
      <c r="F40" s="24">
        <f t="shared" ref="F40:I40" si="2">AVERAGE(F41:F42)</f>
        <v>0.5</v>
      </c>
      <c r="G40" s="24">
        <f t="shared" si="2"/>
        <v>1</v>
      </c>
      <c r="H40" s="24">
        <f t="shared" si="2"/>
        <v>1</v>
      </c>
      <c r="I40" s="24">
        <f t="shared" si="2"/>
        <v>1</v>
      </c>
      <c r="J40" s="99"/>
      <c r="K40" s="99"/>
      <c r="L40" s="24">
        <f t="shared" ref="L40:M40" si="3">AVERAGE(L41:L42)</f>
        <v>1</v>
      </c>
      <c r="M40" s="24">
        <f t="shared" si="3"/>
        <v>1</v>
      </c>
    </row>
    <row r="41" spans="1:13" x14ac:dyDescent="0.2">
      <c r="A41" s="11" t="s">
        <v>80</v>
      </c>
      <c r="B41" s="93"/>
      <c r="C41" s="94"/>
      <c r="D41" s="22">
        <v>1</v>
      </c>
      <c r="E41" s="99"/>
      <c r="F41" s="22">
        <v>1</v>
      </c>
      <c r="G41" s="22">
        <v>1</v>
      </c>
      <c r="H41" s="22">
        <v>1</v>
      </c>
      <c r="I41" s="22">
        <v>1</v>
      </c>
      <c r="J41" s="99"/>
      <c r="K41" s="99"/>
      <c r="L41" s="22">
        <v>1</v>
      </c>
      <c r="M41" s="23">
        <v>1</v>
      </c>
    </row>
    <row r="42" spans="1:13" x14ac:dyDescent="0.2">
      <c r="A42" s="11" t="s">
        <v>81</v>
      </c>
      <c r="B42" s="93"/>
      <c r="C42" s="94"/>
      <c r="D42" s="22">
        <v>1</v>
      </c>
      <c r="E42" s="99"/>
      <c r="F42" s="22">
        <v>0</v>
      </c>
      <c r="G42" s="22">
        <v>1</v>
      </c>
      <c r="H42" s="22">
        <v>1</v>
      </c>
      <c r="I42" s="22">
        <v>1</v>
      </c>
      <c r="J42" s="99"/>
      <c r="K42" s="99"/>
      <c r="L42" s="22">
        <v>1</v>
      </c>
      <c r="M42" s="23">
        <v>1</v>
      </c>
    </row>
    <row r="43" spans="1:13" s="6" customFormat="1" ht="15.75" x14ac:dyDescent="0.2">
      <c r="A43" s="12" t="s">
        <v>82</v>
      </c>
      <c r="B43" s="93"/>
      <c r="C43" s="94"/>
      <c r="D43" s="24">
        <f>AVERAGE(D44:D46)</f>
        <v>1.5</v>
      </c>
      <c r="E43" s="99"/>
      <c r="F43" s="24">
        <f t="shared" ref="F43:I43" si="4">AVERAGE(F44:F46)</f>
        <v>0.66666666666666663</v>
      </c>
      <c r="G43" s="24">
        <f t="shared" si="4"/>
        <v>1</v>
      </c>
      <c r="H43" s="24">
        <f t="shared" si="4"/>
        <v>1.3333333333333333</v>
      </c>
      <c r="I43" s="24">
        <f t="shared" si="4"/>
        <v>1.3333333333333333</v>
      </c>
      <c r="J43" s="99"/>
      <c r="K43" s="99"/>
      <c r="L43" s="24">
        <f t="shared" ref="L43:M43" si="5">AVERAGE(L44:L46)</f>
        <v>1.3333333333333333</v>
      </c>
      <c r="M43" s="24">
        <f t="shared" si="5"/>
        <v>1.3333333333333333</v>
      </c>
    </row>
    <row r="44" spans="1:13" x14ac:dyDescent="0.2">
      <c r="A44" s="11" t="s">
        <v>83</v>
      </c>
      <c r="B44" s="93"/>
      <c r="C44" s="94"/>
      <c r="D44" s="22">
        <v>1</v>
      </c>
      <c r="E44" s="99"/>
      <c r="F44" s="22">
        <v>1</v>
      </c>
      <c r="G44" s="22">
        <v>1</v>
      </c>
      <c r="H44" s="22">
        <v>1</v>
      </c>
      <c r="I44" s="22">
        <v>1</v>
      </c>
      <c r="J44" s="99"/>
      <c r="K44" s="99"/>
      <c r="L44" s="22">
        <v>1</v>
      </c>
      <c r="M44" s="23">
        <v>1</v>
      </c>
    </row>
    <row r="45" spans="1:13" ht="30" x14ac:dyDescent="0.2">
      <c r="A45" s="11" t="s">
        <v>84</v>
      </c>
      <c r="B45" s="93"/>
      <c r="C45" s="94"/>
      <c r="D45" s="22">
        <v>2</v>
      </c>
      <c r="E45" s="99"/>
      <c r="F45" s="22">
        <v>0</v>
      </c>
      <c r="G45" s="22">
        <v>1</v>
      </c>
      <c r="H45" s="22">
        <v>2</v>
      </c>
      <c r="I45" s="22">
        <v>2</v>
      </c>
      <c r="J45" s="99"/>
      <c r="K45" s="99"/>
      <c r="L45" s="22">
        <v>1</v>
      </c>
      <c r="M45" s="23">
        <v>2</v>
      </c>
    </row>
    <row r="46" spans="1:13" ht="30" x14ac:dyDescent="0.2">
      <c r="A46" s="11" t="s">
        <v>85</v>
      </c>
      <c r="B46" s="93"/>
      <c r="C46" s="94"/>
      <c r="D46" s="22" t="s">
        <v>24</v>
      </c>
      <c r="E46" s="99"/>
      <c r="F46" s="22">
        <v>1</v>
      </c>
      <c r="G46" s="22">
        <v>1</v>
      </c>
      <c r="H46" s="22">
        <v>1</v>
      </c>
      <c r="I46" s="22">
        <v>1</v>
      </c>
      <c r="J46" s="99"/>
      <c r="K46" s="99"/>
      <c r="L46" s="22">
        <v>2</v>
      </c>
      <c r="M46" s="23">
        <v>1</v>
      </c>
    </row>
    <row r="47" spans="1:13" s="6" customFormat="1" ht="15.75" x14ac:dyDescent="0.2">
      <c r="A47" s="12" t="s">
        <v>86</v>
      </c>
      <c r="B47" s="93"/>
      <c r="C47" s="94"/>
      <c r="D47" s="24">
        <f>AVERAGE(D48:D51)</f>
        <v>2</v>
      </c>
      <c r="E47" s="99"/>
      <c r="F47" s="24">
        <f>AVERAGE(F48:F51)</f>
        <v>0</v>
      </c>
      <c r="G47" s="24">
        <f t="shared" ref="G47:I47" si="6">AVERAGE(G48:G51)</f>
        <v>1</v>
      </c>
      <c r="H47" s="24">
        <f t="shared" si="6"/>
        <v>1</v>
      </c>
      <c r="I47" s="24">
        <f t="shared" si="6"/>
        <v>2</v>
      </c>
      <c r="J47" s="99"/>
      <c r="K47" s="99"/>
      <c r="L47" s="24">
        <f t="shared" ref="L47:M47" si="7">AVERAGE(L48:L51)</f>
        <v>1.5</v>
      </c>
      <c r="M47" s="24">
        <f t="shared" si="7"/>
        <v>1.6666666666666667</v>
      </c>
    </row>
    <row r="48" spans="1:13" x14ac:dyDescent="0.2">
      <c r="A48" s="11" t="s">
        <v>87</v>
      </c>
      <c r="B48" s="93"/>
      <c r="C48" s="94"/>
      <c r="D48" s="22">
        <v>2</v>
      </c>
      <c r="E48" s="99"/>
      <c r="F48" s="22">
        <v>0</v>
      </c>
      <c r="G48" s="22">
        <v>1</v>
      </c>
      <c r="H48" s="22">
        <v>1</v>
      </c>
      <c r="I48" s="22">
        <v>2</v>
      </c>
      <c r="J48" s="99"/>
      <c r="K48" s="99"/>
      <c r="L48" s="22">
        <v>2</v>
      </c>
      <c r="M48" s="23">
        <v>2</v>
      </c>
    </row>
    <row r="49" spans="1:13" x14ac:dyDescent="0.2">
      <c r="A49" s="11" t="s">
        <v>88</v>
      </c>
      <c r="B49" s="93"/>
      <c r="C49" s="94"/>
      <c r="D49" s="22" t="s">
        <v>24</v>
      </c>
      <c r="E49" s="99"/>
      <c r="F49" s="22">
        <v>0</v>
      </c>
      <c r="G49" s="22" t="s">
        <v>24</v>
      </c>
      <c r="H49" s="22" t="s">
        <v>24</v>
      </c>
      <c r="I49" s="22" t="s">
        <v>24</v>
      </c>
      <c r="J49" s="99"/>
      <c r="K49" s="99"/>
      <c r="L49" s="22">
        <v>1</v>
      </c>
      <c r="M49" s="23">
        <v>2</v>
      </c>
    </row>
    <row r="50" spans="1:13" ht="30" x14ac:dyDescent="0.2">
      <c r="A50" s="11" t="s">
        <v>89</v>
      </c>
      <c r="B50" s="93"/>
      <c r="C50" s="94"/>
      <c r="D50" s="22" t="s">
        <v>24</v>
      </c>
      <c r="E50" s="99"/>
      <c r="F50" s="22">
        <v>0</v>
      </c>
      <c r="G50" s="22" t="s">
        <v>24</v>
      </c>
      <c r="H50" s="22" t="s">
        <v>24</v>
      </c>
      <c r="I50" s="22" t="s">
        <v>24</v>
      </c>
      <c r="J50" s="99"/>
      <c r="K50" s="99"/>
      <c r="L50" s="22" t="s">
        <v>24</v>
      </c>
      <c r="M50" s="23">
        <v>1</v>
      </c>
    </row>
    <row r="51" spans="1:13" x14ac:dyDescent="0.2">
      <c r="A51" s="11" t="s">
        <v>90</v>
      </c>
      <c r="B51" s="93"/>
      <c r="C51" s="94"/>
      <c r="D51" s="22" t="s">
        <v>24</v>
      </c>
      <c r="E51" s="99"/>
      <c r="F51" s="22">
        <v>0</v>
      </c>
      <c r="G51" s="22">
        <v>1</v>
      </c>
      <c r="H51" s="22" t="s">
        <v>24</v>
      </c>
      <c r="I51" s="22" t="s">
        <v>24</v>
      </c>
      <c r="J51" s="99"/>
      <c r="K51" s="99"/>
      <c r="L51" s="22" t="s">
        <v>24</v>
      </c>
      <c r="M51" s="23" t="s">
        <v>24</v>
      </c>
    </row>
    <row r="52" spans="1:13" s="6" customFormat="1" ht="15.75" x14ac:dyDescent="0.2">
      <c r="A52" s="12" t="s">
        <v>54</v>
      </c>
      <c r="B52" s="93"/>
      <c r="C52" s="94"/>
      <c r="D52" s="24">
        <f>AVERAGE(D53:D55)</f>
        <v>1</v>
      </c>
      <c r="E52" s="99"/>
      <c r="F52" s="24">
        <f t="shared" ref="F52:I52" si="8">AVERAGE(F53:F55)</f>
        <v>0.5</v>
      </c>
      <c r="G52" s="24">
        <f t="shared" si="8"/>
        <v>1</v>
      </c>
      <c r="H52" s="24">
        <f t="shared" si="8"/>
        <v>1</v>
      </c>
      <c r="I52" s="24">
        <f t="shared" si="8"/>
        <v>2</v>
      </c>
      <c r="J52" s="99"/>
      <c r="K52" s="99"/>
      <c r="L52" s="24">
        <f t="shared" ref="L52:M52" si="9">AVERAGE(L53:L55)</f>
        <v>2</v>
      </c>
      <c r="M52" s="24">
        <f t="shared" si="9"/>
        <v>2</v>
      </c>
    </row>
    <row r="53" spans="1:13" ht="30" x14ac:dyDescent="0.2">
      <c r="A53" s="11" t="s">
        <v>91</v>
      </c>
      <c r="B53" s="93"/>
      <c r="C53" s="94"/>
      <c r="D53" s="22">
        <v>1</v>
      </c>
      <c r="E53" s="99"/>
      <c r="F53" s="22">
        <v>0</v>
      </c>
      <c r="G53" s="22">
        <v>1</v>
      </c>
      <c r="H53" s="22">
        <v>1</v>
      </c>
      <c r="I53" s="22">
        <v>2</v>
      </c>
      <c r="J53" s="99"/>
      <c r="K53" s="99"/>
      <c r="L53" s="22">
        <v>2</v>
      </c>
      <c r="M53" s="23">
        <v>2</v>
      </c>
    </row>
    <row r="54" spans="1:13" x14ac:dyDescent="0.2">
      <c r="A54" s="11" t="s">
        <v>92</v>
      </c>
      <c r="B54" s="93"/>
      <c r="C54" s="94"/>
      <c r="D54" s="22">
        <v>1</v>
      </c>
      <c r="E54" s="99"/>
      <c r="F54" s="22">
        <v>1</v>
      </c>
      <c r="G54" s="22">
        <v>1</v>
      </c>
      <c r="H54" s="22">
        <v>1</v>
      </c>
      <c r="I54" s="22">
        <v>2</v>
      </c>
      <c r="J54" s="99"/>
      <c r="K54" s="99"/>
      <c r="L54" s="22">
        <v>2</v>
      </c>
      <c r="M54" s="23">
        <v>2</v>
      </c>
    </row>
    <row r="55" spans="1:13" ht="30.75" thickBot="1" x14ac:dyDescent="0.25">
      <c r="A55" s="9" t="s">
        <v>93</v>
      </c>
      <c r="B55" s="167"/>
      <c r="C55" s="168"/>
      <c r="D55" s="28">
        <v>1</v>
      </c>
      <c r="E55" s="159"/>
      <c r="F55" s="28" t="s">
        <v>24</v>
      </c>
      <c r="G55" s="28" t="s">
        <v>24</v>
      </c>
      <c r="H55" s="28">
        <v>1</v>
      </c>
      <c r="I55" s="28">
        <v>2</v>
      </c>
      <c r="J55" s="159"/>
      <c r="K55" s="159"/>
      <c r="L55" s="28" t="s">
        <v>24</v>
      </c>
      <c r="M55" s="29" t="s">
        <v>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EBAD-A0AA-43EB-A1FB-BBC42EF17372}">
  <sheetPr>
    <tabColor rgb="FF00B050"/>
  </sheetPr>
  <dimension ref="A1:M80"/>
  <sheetViews>
    <sheetView topLeftCell="A57" workbookViewId="0">
      <selection activeCell="D78" sqref="D78"/>
    </sheetView>
  </sheetViews>
  <sheetFormatPr baseColWidth="10" defaultColWidth="11.5546875" defaultRowHeight="15" x14ac:dyDescent="0.2"/>
  <cols>
    <col min="1" max="1" width="22.21875" customWidth="1"/>
  </cols>
  <sheetData>
    <row r="1" spans="1:13" x14ac:dyDescent="0.2">
      <c r="A1" s="1" t="s">
        <v>0</v>
      </c>
      <c r="B1" t="s">
        <v>426</v>
      </c>
      <c r="C1" t="s">
        <v>427</v>
      </c>
    </row>
    <row r="2" spans="1:13" x14ac:dyDescent="0.2">
      <c r="A2" s="1" t="s">
        <v>3</v>
      </c>
      <c r="B2" t="s">
        <v>305</v>
      </c>
    </row>
    <row r="4" spans="1:13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x14ac:dyDescent="0.2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6" customFormat="1" ht="30" x14ac:dyDescent="0.2">
      <c r="A6" s="10" t="s">
        <v>7</v>
      </c>
      <c r="B6" s="91" t="s">
        <v>8</v>
      </c>
      <c r="C6" s="92"/>
      <c r="D6" s="20"/>
      <c r="E6" s="96" t="s">
        <v>9</v>
      </c>
      <c r="F6" s="20"/>
      <c r="G6" s="20"/>
      <c r="H6" s="20"/>
      <c r="I6" s="20"/>
      <c r="J6" s="96" t="s">
        <v>10</v>
      </c>
      <c r="K6" s="96" t="s">
        <v>11</v>
      </c>
      <c r="L6" s="20"/>
      <c r="M6" s="21"/>
    </row>
    <row r="7" spans="1:13" x14ac:dyDescent="0.2">
      <c r="A7" s="11" t="s">
        <v>12</v>
      </c>
      <c r="B7" s="93"/>
      <c r="C7" s="94"/>
      <c r="D7" s="22">
        <v>3</v>
      </c>
      <c r="E7" s="99"/>
      <c r="F7" s="22">
        <v>3</v>
      </c>
      <c r="G7" s="22">
        <v>3</v>
      </c>
      <c r="H7" s="22">
        <v>1</v>
      </c>
      <c r="I7" s="22">
        <v>1</v>
      </c>
      <c r="J7" s="99"/>
      <c r="K7" s="99"/>
      <c r="L7" s="22">
        <v>2</v>
      </c>
      <c r="M7" s="23">
        <v>2</v>
      </c>
    </row>
    <row r="8" spans="1:13" ht="30" x14ac:dyDescent="0.2">
      <c r="A8" s="11" t="s">
        <v>15</v>
      </c>
      <c r="B8" s="93"/>
      <c r="C8" s="94"/>
      <c r="D8" s="22" t="s">
        <v>24</v>
      </c>
      <c r="E8" s="99"/>
      <c r="F8" s="22">
        <v>0</v>
      </c>
      <c r="G8" s="22">
        <v>0</v>
      </c>
      <c r="H8" s="22">
        <v>0</v>
      </c>
      <c r="I8" s="22">
        <v>0</v>
      </c>
      <c r="J8" s="99"/>
      <c r="K8" s="99"/>
      <c r="L8" s="22">
        <v>0</v>
      </c>
      <c r="M8" s="23"/>
    </row>
    <row r="9" spans="1:13" x14ac:dyDescent="0.2">
      <c r="A9" s="11" t="s">
        <v>18</v>
      </c>
      <c r="B9" s="93"/>
      <c r="C9" s="94"/>
      <c r="D9" s="22">
        <v>1</v>
      </c>
      <c r="E9" s="99"/>
      <c r="F9" s="22">
        <v>1</v>
      </c>
      <c r="G9" s="22">
        <v>1</v>
      </c>
      <c r="H9" s="22">
        <v>0</v>
      </c>
      <c r="I9" s="22">
        <v>1</v>
      </c>
      <c r="J9" s="99"/>
      <c r="K9" s="99"/>
      <c r="L9" s="22">
        <v>2</v>
      </c>
      <c r="M9" s="23">
        <v>2</v>
      </c>
    </row>
    <row r="10" spans="1:13" x14ac:dyDescent="0.2">
      <c r="A10" s="11" t="s">
        <v>23</v>
      </c>
      <c r="B10" s="93"/>
      <c r="C10" s="94"/>
      <c r="D10" s="22">
        <v>0</v>
      </c>
      <c r="E10" s="99"/>
      <c r="F10" s="22">
        <v>0</v>
      </c>
      <c r="G10" s="22">
        <v>0</v>
      </c>
      <c r="H10" s="22">
        <v>0</v>
      </c>
      <c r="I10" s="22">
        <v>0</v>
      </c>
      <c r="J10" s="99"/>
      <c r="K10" s="99"/>
      <c r="L10" s="22"/>
      <c r="M10" s="23"/>
    </row>
    <row r="11" spans="1:13" x14ac:dyDescent="0.2">
      <c r="A11" s="11" t="s">
        <v>25</v>
      </c>
      <c r="B11" s="93"/>
      <c r="C11" s="94"/>
      <c r="D11" s="22">
        <v>2</v>
      </c>
      <c r="E11" s="99"/>
      <c r="F11" s="22">
        <v>2</v>
      </c>
      <c r="G11" s="22">
        <v>2</v>
      </c>
      <c r="H11" s="22">
        <v>2</v>
      </c>
      <c r="I11" s="22">
        <v>2</v>
      </c>
      <c r="J11" s="99"/>
      <c r="K11" s="99"/>
      <c r="L11" s="22"/>
      <c r="M11" s="23"/>
    </row>
    <row r="12" spans="1:13" ht="30" x14ac:dyDescent="0.2">
      <c r="A12" s="11" t="s">
        <v>26</v>
      </c>
      <c r="B12" s="93"/>
      <c r="C12" s="94"/>
      <c r="D12" s="22">
        <v>1</v>
      </c>
      <c r="E12" s="99"/>
      <c r="F12" s="22">
        <v>1</v>
      </c>
      <c r="G12" s="22">
        <v>1</v>
      </c>
      <c r="H12" s="22">
        <v>1</v>
      </c>
      <c r="I12" s="22">
        <v>0</v>
      </c>
      <c r="J12" s="99"/>
      <c r="K12" s="99"/>
      <c r="L12" s="22">
        <v>0</v>
      </c>
      <c r="M12" s="23">
        <v>0</v>
      </c>
    </row>
    <row r="13" spans="1:13" x14ac:dyDescent="0.2">
      <c r="A13" s="11" t="s">
        <v>27</v>
      </c>
      <c r="B13" s="93"/>
      <c r="C13" s="94"/>
      <c r="D13" s="22">
        <v>0</v>
      </c>
      <c r="E13" s="99"/>
      <c r="F13" s="22">
        <v>2</v>
      </c>
      <c r="G13" s="22">
        <v>2</v>
      </c>
      <c r="H13" s="22">
        <v>2</v>
      </c>
      <c r="I13" s="22">
        <v>2</v>
      </c>
      <c r="J13" s="99"/>
      <c r="L13" s="22"/>
      <c r="M13" s="23"/>
    </row>
    <row r="14" spans="1:13" x14ac:dyDescent="0.2">
      <c r="A14" s="11" t="s">
        <v>30</v>
      </c>
      <c r="B14" s="93"/>
      <c r="C14" s="94"/>
      <c r="D14" s="22">
        <v>2</v>
      </c>
      <c r="E14" s="99"/>
      <c r="F14" s="22">
        <v>2</v>
      </c>
      <c r="G14" s="22">
        <v>2</v>
      </c>
      <c r="H14" s="22">
        <v>2</v>
      </c>
      <c r="I14" s="22">
        <v>2</v>
      </c>
      <c r="J14" s="99"/>
      <c r="K14" s="99"/>
      <c r="L14" s="22"/>
      <c r="M14" s="23"/>
    </row>
    <row r="15" spans="1:13" x14ac:dyDescent="0.2">
      <c r="A15" s="11" t="s">
        <v>32</v>
      </c>
      <c r="B15" s="93"/>
      <c r="C15" s="94"/>
      <c r="D15" s="22">
        <v>1</v>
      </c>
      <c r="E15" s="99"/>
      <c r="F15" s="22">
        <v>1</v>
      </c>
      <c r="G15" s="22">
        <v>2</v>
      </c>
      <c r="H15" s="22">
        <v>2</v>
      </c>
      <c r="I15" s="22">
        <v>2</v>
      </c>
      <c r="J15" s="99"/>
      <c r="K15" s="99"/>
      <c r="L15" s="22">
        <v>2</v>
      </c>
      <c r="M15" s="23"/>
    </row>
    <row r="16" spans="1:13" x14ac:dyDescent="0.2">
      <c r="A16" s="11" t="s">
        <v>36</v>
      </c>
      <c r="B16" s="93"/>
      <c r="C16" s="94"/>
      <c r="D16" s="22">
        <v>1</v>
      </c>
      <c r="E16" s="99"/>
      <c r="F16" s="22">
        <v>1</v>
      </c>
      <c r="G16" s="22">
        <v>1</v>
      </c>
      <c r="H16" s="22">
        <v>1</v>
      </c>
      <c r="I16" s="22">
        <v>1</v>
      </c>
      <c r="J16" s="99"/>
      <c r="K16" s="99"/>
      <c r="L16" s="22">
        <v>2</v>
      </c>
      <c r="M16" s="23">
        <v>2</v>
      </c>
    </row>
    <row r="17" spans="1:13" s="136" customFormat="1" x14ac:dyDescent="0.2">
      <c r="A17" s="127" t="s">
        <v>94</v>
      </c>
      <c r="B17" s="165"/>
      <c r="C17" s="166"/>
      <c r="D17" s="125">
        <f>AVERAGE(D7:D16)</f>
        <v>1.2222222222222223</v>
      </c>
      <c r="E17" s="157"/>
      <c r="F17" s="125">
        <f>AVERAGE(F7:F16)</f>
        <v>1.3</v>
      </c>
      <c r="G17" s="125">
        <f>AVERAGE(G7:G16)</f>
        <v>1.4</v>
      </c>
      <c r="H17" s="125">
        <f>AVERAGE(H7:H16)</f>
        <v>1.1000000000000001</v>
      </c>
      <c r="I17" s="125">
        <f>AVERAGE(I7:I16)</f>
        <v>1.1000000000000001</v>
      </c>
      <c r="J17" s="157"/>
      <c r="K17" s="157"/>
      <c r="L17" s="125">
        <f>AVERAGE(L7:L16)</f>
        <v>1.3333333333333333</v>
      </c>
      <c r="M17" s="125">
        <f>AVERAGE(M7:M16)</f>
        <v>1.5</v>
      </c>
    </row>
    <row r="18" spans="1:13" s="6" customFormat="1" ht="15.75" x14ac:dyDescent="0.2">
      <c r="A18" s="12" t="s">
        <v>37</v>
      </c>
      <c r="B18" s="93"/>
      <c r="C18" s="94"/>
      <c r="D18" s="24"/>
      <c r="F18" s="24"/>
      <c r="G18" s="24"/>
      <c r="H18" s="24"/>
      <c r="I18" s="24"/>
      <c r="J18" s="99"/>
      <c r="K18" s="99"/>
      <c r="L18" s="24"/>
      <c r="M18" s="25"/>
    </row>
    <row r="19" spans="1:13" s="6" customFormat="1" ht="15.75" x14ac:dyDescent="0.2">
      <c r="A19" s="12" t="s">
        <v>38</v>
      </c>
      <c r="B19" s="93"/>
      <c r="C19" s="94"/>
      <c r="D19" s="24"/>
      <c r="F19" s="24"/>
      <c r="G19" s="24"/>
      <c r="H19" s="24"/>
      <c r="I19" s="24"/>
      <c r="J19" s="99"/>
      <c r="K19" s="99"/>
      <c r="L19" s="24"/>
      <c r="M19" s="25"/>
    </row>
    <row r="20" spans="1:13" ht="30" x14ac:dyDescent="0.2">
      <c r="A20" s="11" t="s">
        <v>39</v>
      </c>
      <c r="B20" s="93"/>
      <c r="C20" s="94"/>
      <c r="D20" s="22">
        <v>3</v>
      </c>
      <c r="E20" s="99"/>
      <c r="F20" s="22">
        <v>3</v>
      </c>
      <c r="G20" s="22">
        <v>3</v>
      </c>
      <c r="H20" s="22">
        <v>3</v>
      </c>
      <c r="I20" s="22">
        <v>2</v>
      </c>
      <c r="J20" s="99"/>
      <c r="K20" s="99"/>
      <c r="L20" s="22">
        <v>2</v>
      </c>
      <c r="M20" s="23">
        <v>2</v>
      </c>
    </row>
    <row r="21" spans="1:13" x14ac:dyDescent="0.2">
      <c r="A21" s="11" t="s">
        <v>47</v>
      </c>
      <c r="B21" s="93"/>
      <c r="C21" s="94"/>
      <c r="D21" s="22">
        <v>2</v>
      </c>
      <c r="E21" s="99"/>
      <c r="F21" s="22">
        <v>1</v>
      </c>
      <c r="G21" s="22">
        <v>2</v>
      </c>
      <c r="H21" s="22">
        <v>2</v>
      </c>
      <c r="I21" s="22">
        <v>2</v>
      </c>
      <c r="J21" s="99"/>
      <c r="K21" s="99"/>
      <c r="L21" s="22">
        <v>1</v>
      </c>
      <c r="M21" s="23">
        <v>1</v>
      </c>
    </row>
    <row r="22" spans="1:13" ht="30" x14ac:dyDescent="0.2">
      <c r="A22" s="11" t="s">
        <v>52</v>
      </c>
      <c r="B22" s="93"/>
      <c r="C22" s="94"/>
      <c r="D22" s="7">
        <v>1</v>
      </c>
      <c r="E22" s="99"/>
      <c r="F22" s="7">
        <v>0</v>
      </c>
      <c r="G22" s="7">
        <v>1</v>
      </c>
      <c r="H22" s="7">
        <v>1</v>
      </c>
      <c r="I22" s="7">
        <v>1</v>
      </c>
      <c r="J22" s="99"/>
      <c r="K22" s="99"/>
      <c r="L22" s="22">
        <v>0</v>
      </c>
      <c r="M22" s="23">
        <v>2</v>
      </c>
    </row>
    <row r="23" spans="1:13" s="136" customFormat="1" x14ac:dyDescent="0.2">
      <c r="A23" s="127" t="s">
        <v>94</v>
      </c>
      <c r="B23" s="165"/>
      <c r="C23" s="166"/>
      <c r="D23" s="137">
        <f>AVERAGE(D20:D22)</f>
        <v>2</v>
      </c>
      <c r="E23" s="157"/>
      <c r="F23" s="137">
        <f>AVERAGE(F20:F22)</f>
        <v>1.3333333333333333</v>
      </c>
      <c r="G23" s="137">
        <f>AVERAGE(G20:G22)</f>
        <v>2</v>
      </c>
      <c r="H23" s="137">
        <f>AVERAGE(H20:H22)</f>
        <v>2</v>
      </c>
      <c r="I23" s="137">
        <f>AVERAGE(I20:I22)</f>
        <v>1.6666666666666667</v>
      </c>
      <c r="J23" s="157"/>
      <c r="K23" s="157"/>
      <c r="L23" s="137">
        <f>AVERAGE(L20:L22)</f>
        <v>1</v>
      </c>
      <c r="M23" s="137">
        <f>AVERAGE(M20:M22)</f>
        <v>1.6666666666666667</v>
      </c>
    </row>
    <row r="24" spans="1:13" s="6" customFormat="1" ht="15.75" x14ac:dyDescent="0.2">
      <c r="A24" s="12" t="s">
        <v>53</v>
      </c>
      <c r="B24" s="93"/>
      <c r="C24" s="94"/>
      <c r="D24" s="22"/>
      <c r="E24" s="99"/>
      <c r="F24" s="22"/>
      <c r="G24" s="22"/>
      <c r="H24" s="22"/>
      <c r="I24" s="22"/>
      <c r="J24" s="99"/>
      <c r="K24" s="99"/>
      <c r="L24" s="24"/>
      <c r="M24" s="25"/>
    </row>
    <row r="25" spans="1:13" x14ac:dyDescent="0.2">
      <c r="A25" s="11" t="s">
        <v>54</v>
      </c>
      <c r="B25" s="93"/>
      <c r="C25" s="94"/>
      <c r="D25" s="22">
        <v>0</v>
      </c>
      <c r="E25" s="99"/>
      <c r="F25" s="22">
        <v>0</v>
      </c>
      <c r="G25" s="22">
        <v>0</v>
      </c>
      <c r="H25" s="22">
        <v>0</v>
      </c>
      <c r="I25" s="22">
        <v>0</v>
      </c>
      <c r="J25" s="99"/>
      <c r="K25" s="99"/>
      <c r="L25" s="22">
        <v>1</v>
      </c>
      <c r="M25" s="23"/>
    </row>
    <row r="26" spans="1:13" x14ac:dyDescent="0.2">
      <c r="A26" s="11" t="s">
        <v>55</v>
      </c>
      <c r="B26" s="93"/>
      <c r="C26" s="94"/>
      <c r="D26" s="22">
        <v>1</v>
      </c>
      <c r="E26" s="99"/>
      <c r="F26" s="22">
        <v>0</v>
      </c>
      <c r="G26" s="22">
        <v>1</v>
      </c>
      <c r="H26" s="22">
        <v>1</v>
      </c>
      <c r="I26" s="22">
        <v>2</v>
      </c>
      <c r="J26" s="99"/>
      <c r="K26" s="99"/>
      <c r="L26" s="22">
        <v>1</v>
      </c>
      <c r="M26" s="23">
        <v>1</v>
      </c>
    </row>
    <row r="27" spans="1:13" x14ac:dyDescent="0.2">
      <c r="A27" s="11" t="s">
        <v>59</v>
      </c>
      <c r="B27" s="93"/>
      <c r="C27" s="94"/>
      <c r="D27" s="22">
        <v>0</v>
      </c>
      <c r="E27" s="99"/>
      <c r="F27" s="22">
        <v>0</v>
      </c>
      <c r="G27" s="22">
        <v>1</v>
      </c>
      <c r="H27" s="22">
        <v>0</v>
      </c>
      <c r="I27" s="22">
        <v>1</v>
      </c>
      <c r="J27" s="99"/>
      <c r="K27" s="99"/>
      <c r="L27" s="22"/>
      <c r="M27" s="23">
        <v>2</v>
      </c>
    </row>
    <row r="28" spans="1:13" s="136" customFormat="1" x14ac:dyDescent="0.2">
      <c r="A28" s="127" t="s">
        <v>94</v>
      </c>
      <c r="B28" s="165"/>
      <c r="C28" s="166"/>
      <c r="D28" s="125">
        <f>AVERAGE(D24:D27)</f>
        <v>0.33333333333333331</v>
      </c>
      <c r="E28" s="157"/>
      <c r="F28" s="125">
        <f>AVERAGE(F24:F27)</f>
        <v>0</v>
      </c>
      <c r="G28" s="125">
        <f>AVERAGE(G24:G27)</f>
        <v>0.66666666666666663</v>
      </c>
      <c r="H28" s="125">
        <f>AVERAGE(H24:H27)</f>
        <v>0.33333333333333331</v>
      </c>
      <c r="I28" s="125">
        <f>AVERAGE(I24:I27)</f>
        <v>1</v>
      </c>
      <c r="J28" s="157"/>
      <c r="K28" s="157"/>
      <c r="L28" s="125">
        <f>AVERAGE(L24:L27)</f>
        <v>1</v>
      </c>
      <c r="M28" s="125">
        <f>AVERAGE(M24:M27)</f>
        <v>1.5</v>
      </c>
    </row>
    <row r="29" spans="1:13" s="6" customFormat="1" ht="15.75" x14ac:dyDescent="0.2">
      <c r="A29" s="12" t="s">
        <v>60</v>
      </c>
      <c r="B29" s="93"/>
      <c r="C29" s="94"/>
      <c r="D29" s="24"/>
      <c r="E29" s="99"/>
      <c r="F29" s="24"/>
      <c r="G29" s="24"/>
      <c r="H29" s="24"/>
      <c r="I29" s="24"/>
      <c r="J29" s="99"/>
      <c r="K29" s="99"/>
      <c r="L29" s="24"/>
      <c r="M29" s="25"/>
    </row>
    <row r="30" spans="1:13" x14ac:dyDescent="0.2">
      <c r="A30" s="11" t="s">
        <v>61</v>
      </c>
      <c r="B30" s="93"/>
      <c r="C30" s="94"/>
      <c r="D30" s="22">
        <v>1</v>
      </c>
      <c r="E30" s="99"/>
      <c r="F30" s="22">
        <v>0</v>
      </c>
      <c r="G30" s="22">
        <v>0</v>
      </c>
      <c r="H30" s="22">
        <v>0</v>
      </c>
      <c r="I30" s="22">
        <v>0</v>
      </c>
      <c r="J30" s="99"/>
      <c r="K30" s="99"/>
      <c r="L30" s="22">
        <v>0</v>
      </c>
      <c r="M30" s="23">
        <v>0</v>
      </c>
    </row>
    <row r="31" spans="1:13" x14ac:dyDescent="0.2">
      <c r="A31" s="11" t="s">
        <v>64</v>
      </c>
      <c r="B31" s="93"/>
      <c r="C31" s="94"/>
      <c r="D31" s="22" t="s">
        <v>24</v>
      </c>
      <c r="E31" s="99"/>
      <c r="F31" s="22" t="s">
        <v>24</v>
      </c>
      <c r="G31" s="22" t="s">
        <v>24</v>
      </c>
      <c r="H31" s="22" t="s">
        <v>24</v>
      </c>
      <c r="I31" s="22" t="s">
        <v>24</v>
      </c>
      <c r="J31" s="99"/>
      <c r="K31" s="99"/>
      <c r="L31" s="22"/>
      <c r="M31" s="23"/>
    </row>
    <row r="32" spans="1:13" x14ac:dyDescent="0.2">
      <c r="A32" s="11" t="s">
        <v>65</v>
      </c>
      <c r="B32" s="93"/>
      <c r="C32" s="94"/>
      <c r="D32" s="22">
        <v>1</v>
      </c>
      <c r="E32" s="99"/>
      <c r="F32" s="22" t="s">
        <v>24</v>
      </c>
      <c r="G32" s="22" t="s">
        <v>24</v>
      </c>
      <c r="H32" s="22" t="s">
        <v>24</v>
      </c>
      <c r="I32" s="22" t="s">
        <v>24</v>
      </c>
      <c r="J32" s="99"/>
      <c r="K32" s="99"/>
      <c r="L32" s="22">
        <v>1</v>
      </c>
      <c r="M32" s="23" t="s">
        <v>24</v>
      </c>
    </row>
    <row r="33" spans="1:13" x14ac:dyDescent="0.2">
      <c r="A33" s="11" t="s">
        <v>66</v>
      </c>
      <c r="B33" s="93"/>
      <c r="C33" s="94"/>
      <c r="D33" s="22">
        <v>0</v>
      </c>
      <c r="E33" s="99"/>
      <c r="F33" s="22">
        <v>0</v>
      </c>
      <c r="G33" s="22">
        <v>0</v>
      </c>
      <c r="H33" s="22">
        <v>0</v>
      </c>
      <c r="I33" s="22">
        <v>1</v>
      </c>
      <c r="J33" s="99"/>
      <c r="K33" s="99"/>
      <c r="L33" s="22">
        <v>0</v>
      </c>
      <c r="M33" s="23">
        <v>0</v>
      </c>
    </row>
    <row r="34" spans="1:13" s="136" customFormat="1" x14ac:dyDescent="0.2">
      <c r="A34" s="127" t="s">
        <v>94</v>
      </c>
      <c r="B34" s="165"/>
      <c r="C34" s="166"/>
      <c r="D34" s="125">
        <f>AVERAGE(D30:D33)</f>
        <v>0.66666666666666663</v>
      </c>
      <c r="E34" s="157"/>
      <c r="F34" s="125">
        <f>AVERAGE(F30:F33)</f>
        <v>0</v>
      </c>
      <c r="G34" s="125">
        <f>AVERAGE(G30:G33)</f>
        <v>0</v>
      </c>
      <c r="H34" s="125">
        <f>AVERAGE(H30:H33)</f>
        <v>0</v>
      </c>
      <c r="I34" s="125">
        <f>AVERAGE(I30:I33)</f>
        <v>0.5</v>
      </c>
      <c r="J34" s="157"/>
      <c r="K34" s="157"/>
      <c r="L34" s="125">
        <f>AVERAGE(L30:L33)</f>
        <v>0.33333333333333331</v>
      </c>
      <c r="M34" s="125">
        <f>AVERAGE(M30:M33)</f>
        <v>0</v>
      </c>
    </row>
    <row r="35" spans="1:13" s="6" customFormat="1" ht="15.75" x14ac:dyDescent="0.2">
      <c r="A35" s="12" t="s">
        <v>67</v>
      </c>
      <c r="B35" s="93"/>
      <c r="C35" s="94"/>
      <c r="D35" s="24"/>
      <c r="E35" s="99"/>
      <c r="F35" s="24"/>
      <c r="G35" s="24"/>
      <c r="H35" s="24"/>
      <c r="I35" s="24"/>
      <c r="J35" s="99"/>
      <c r="K35" s="99"/>
      <c r="L35" s="24"/>
      <c r="M35" s="25"/>
    </row>
    <row r="36" spans="1:13" x14ac:dyDescent="0.2">
      <c r="A36" s="11" t="s">
        <v>68</v>
      </c>
      <c r="B36" s="93"/>
      <c r="C36" s="94"/>
      <c r="D36" s="22">
        <v>0</v>
      </c>
      <c r="E36" s="99"/>
      <c r="F36" s="22">
        <v>0</v>
      </c>
      <c r="G36" s="22">
        <v>1</v>
      </c>
      <c r="H36" s="22">
        <v>0</v>
      </c>
      <c r="I36" s="22">
        <v>1</v>
      </c>
      <c r="J36" s="99"/>
      <c r="K36" s="99"/>
      <c r="L36" s="22">
        <v>1</v>
      </c>
      <c r="M36" s="23">
        <v>2</v>
      </c>
    </row>
    <row r="37" spans="1:13" s="136" customFormat="1" ht="15.75" thickBot="1" x14ac:dyDescent="0.25">
      <c r="A37" s="144" t="s">
        <v>94</v>
      </c>
      <c r="B37" s="165"/>
      <c r="C37" s="166"/>
      <c r="D37" s="128">
        <f>AVERAGE(D36)</f>
        <v>0</v>
      </c>
      <c r="E37" s="157"/>
      <c r="F37" s="128">
        <f>AVERAGE(F36)</f>
        <v>0</v>
      </c>
      <c r="G37" s="128">
        <f>AVERAGE(G36)</f>
        <v>1</v>
      </c>
      <c r="H37" s="128">
        <f>AVERAGE(H36)</f>
        <v>0</v>
      </c>
      <c r="I37" s="128">
        <f>AVERAGE(I36)</f>
        <v>1</v>
      </c>
      <c r="J37" s="157"/>
      <c r="K37" s="157"/>
      <c r="L37" s="128">
        <f>AVERAGE(L36)</f>
        <v>1</v>
      </c>
      <c r="M37" s="128">
        <f>AVERAGE(M36)</f>
        <v>2</v>
      </c>
    </row>
    <row r="38" spans="1:13" s="6" customFormat="1" ht="31.5" x14ac:dyDescent="0.2">
      <c r="A38" s="10" t="s">
        <v>74</v>
      </c>
      <c r="B38" s="93"/>
      <c r="C38" s="94"/>
      <c r="D38" s="20"/>
      <c r="E38" s="99"/>
      <c r="F38" s="20"/>
      <c r="G38" s="20"/>
      <c r="H38" s="20"/>
      <c r="I38" s="20"/>
      <c r="J38" s="99"/>
      <c r="K38" s="99"/>
      <c r="L38" s="20"/>
      <c r="M38" s="21"/>
    </row>
    <row r="39" spans="1:13" s="6" customFormat="1" ht="15.75" x14ac:dyDescent="0.2">
      <c r="A39" s="12" t="s">
        <v>75</v>
      </c>
      <c r="B39" s="93"/>
      <c r="C39" s="94"/>
      <c r="D39" s="24"/>
      <c r="E39" s="99"/>
      <c r="F39" s="24"/>
      <c r="G39" s="24"/>
      <c r="H39" s="24"/>
      <c r="I39" s="24"/>
      <c r="J39" s="99"/>
      <c r="K39" s="99"/>
      <c r="L39" s="24"/>
      <c r="M39" s="25"/>
    </row>
    <row r="40" spans="1:13" x14ac:dyDescent="0.2">
      <c r="A40" s="11" t="s">
        <v>76</v>
      </c>
      <c r="B40" s="93"/>
      <c r="C40" s="94"/>
      <c r="D40" s="22">
        <v>1</v>
      </c>
      <c r="E40" s="99"/>
      <c r="F40" s="22">
        <v>1</v>
      </c>
      <c r="G40" s="22">
        <v>1</v>
      </c>
      <c r="H40" s="22">
        <v>1</v>
      </c>
      <c r="I40" s="22">
        <v>2</v>
      </c>
      <c r="J40" s="99"/>
      <c r="K40" s="99"/>
      <c r="L40" s="22">
        <v>1</v>
      </c>
      <c r="M40" s="23">
        <v>1</v>
      </c>
    </row>
    <row r="41" spans="1:13" x14ac:dyDescent="0.2">
      <c r="A41" s="11" t="s">
        <v>77</v>
      </c>
      <c r="B41" s="93"/>
      <c r="C41" s="94"/>
      <c r="D41" s="22">
        <v>1</v>
      </c>
      <c r="E41" s="99"/>
      <c r="F41" s="22">
        <v>1</v>
      </c>
      <c r="G41" s="22">
        <v>1</v>
      </c>
      <c r="H41" s="22">
        <v>1</v>
      </c>
      <c r="I41" s="22">
        <v>1</v>
      </c>
      <c r="J41" s="99"/>
      <c r="K41" s="99"/>
      <c r="L41" s="22">
        <v>1</v>
      </c>
      <c r="M41" s="23">
        <v>1</v>
      </c>
    </row>
    <row r="42" spans="1:13" ht="30" x14ac:dyDescent="0.2">
      <c r="A42" s="11" t="s">
        <v>78</v>
      </c>
      <c r="B42" s="93"/>
      <c r="C42" s="94"/>
      <c r="D42" s="22">
        <v>1</v>
      </c>
      <c r="E42" s="99"/>
      <c r="F42" s="22">
        <v>0</v>
      </c>
      <c r="G42" s="22">
        <v>1</v>
      </c>
      <c r="H42" s="22">
        <v>1</v>
      </c>
      <c r="I42" s="22">
        <v>1</v>
      </c>
      <c r="J42" s="99"/>
      <c r="K42" s="99"/>
      <c r="L42" s="22">
        <v>1</v>
      </c>
      <c r="M42" s="23">
        <v>1</v>
      </c>
    </row>
    <row r="43" spans="1:13" s="136" customFormat="1" x14ac:dyDescent="0.2">
      <c r="A43" s="127" t="s">
        <v>94</v>
      </c>
      <c r="B43" s="165"/>
      <c r="C43" s="166"/>
      <c r="D43" s="125">
        <f>AVERAGE(D40:D42)</f>
        <v>1</v>
      </c>
      <c r="E43" s="157"/>
      <c r="F43" s="125">
        <f>AVERAGE(F40:F42)</f>
        <v>0.66666666666666663</v>
      </c>
      <c r="G43" s="125">
        <f>AVERAGE(G40:G42)</f>
        <v>1</v>
      </c>
      <c r="H43" s="125">
        <f>AVERAGE(H40:H42)</f>
        <v>1</v>
      </c>
      <c r="I43" s="125">
        <f>AVERAGE(I40:I42)</f>
        <v>1.3333333333333333</v>
      </c>
      <c r="J43" s="157"/>
      <c r="K43" s="157"/>
      <c r="L43" s="125">
        <f>AVERAGE(L40:L42)</f>
        <v>1</v>
      </c>
      <c r="M43" s="125">
        <f>AVERAGE(M40:M42)</f>
        <v>1</v>
      </c>
    </row>
    <row r="44" spans="1:13" s="6" customFormat="1" ht="15.75" x14ac:dyDescent="0.2">
      <c r="A44" s="12" t="s">
        <v>79</v>
      </c>
      <c r="B44" s="93"/>
      <c r="C44" s="94"/>
      <c r="D44" s="24"/>
      <c r="E44" s="99"/>
      <c r="F44" s="24"/>
      <c r="G44" s="24"/>
      <c r="H44" s="24"/>
      <c r="I44" s="24"/>
      <c r="J44" s="99"/>
      <c r="K44" s="99"/>
      <c r="L44" s="24"/>
      <c r="M44" s="25"/>
    </row>
    <row r="45" spans="1:13" x14ac:dyDescent="0.2">
      <c r="A45" s="11" t="s">
        <v>80</v>
      </c>
      <c r="B45" s="93"/>
      <c r="C45" s="94"/>
      <c r="D45" s="22">
        <v>1</v>
      </c>
      <c r="E45" s="99"/>
      <c r="F45" s="22">
        <v>1</v>
      </c>
      <c r="G45" s="22">
        <v>1</v>
      </c>
      <c r="H45" s="22">
        <v>1</v>
      </c>
      <c r="I45" s="22">
        <v>1</v>
      </c>
      <c r="J45" s="99"/>
      <c r="K45" s="99"/>
      <c r="L45" s="22">
        <v>1</v>
      </c>
      <c r="M45" s="23">
        <v>1</v>
      </c>
    </row>
    <row r="46" spans="1:13" x14ac:dyDescent="0.2">
      <c r="A46" s="11" t="s">
        <v>81</v>
      </c>
      <c r="B46" s="93"/>
      <c r="C46" s="94"/>
      <c r="D46" s="22">
        <v>1</v>
      </c>
      <c r="E46" s="99"/>
      <c r="F46" s="22">
        <v>0</v>
      </c>
      <c r="G46" s="22">
        <v>1</v>
      </c>
      <c r="H46" s="22">
        <v>1</v>
      </c>
      <c r="I46" s="22">
        <v>1</v>
      </c>
      <c r="J46" s="99"/>
      <c r="K46" s="99"/>
      <c r="L46" s="22">
        <v>1</v>
      </c>
      <c r="M46" s="23">
        <v>1</v>
      </c>
    </row>
    <row r="47" spans="1:13" s="136" customFormat="1" x14ac:dyDescent="0.2">
      <c r="A47" s="127" t="s">
        <v>94</v>
      </c>
      <c r="B47" s="165"/>
      <c r="C47" s="166"/>
      <c r="D47" s="125">
        <f>AVERAGE(D45:D46)</f>
        <v>1</v>
      </c>
      <c r="E47" s="157"/>
      <c r="F47" s="125">
        <f>AVERAGE(F45:F46)</f>
        <v>0.5</v>
      </c>
      <c r="G47" s="125">
        <f>AVERAGE(G45:G46)</f>
        <v>1</v>
      </c>
      <c r="H47" s="125">
        <f>AVERAGE(H45:H46)</f>
        <v>1</v>
      </c>
      <c r="I47" s="125">
        <f>AVERAGE(I45:I46)</f>
        <v>1</v>
      </c>
      <c r="J47" s="157"/>
      <c r="K47" s="157"/>
      <c r="L47" s="125">
        <f>AVERAGE(L45:L46)</f>
        <v>1</v>
      </c>
      <c r="M47" s="125">
        <f>AVERAGE(M45:M46)</f>
        <v>1</v>
      </c>
    </row>
    <row r="48" spans="1:13" s="6" customFormat="1" ht="15.75" x14ac:dyDescent="0.2">
      <c r="A48" s="12" t="s">
        <v>82</v>
      </c>
      <c r="B48" s="93"/>
      <c r="C48" s="94"/>
      <c r="D48" s="24"/>
      <c r="E48" s="99"/>
      <c r="F48" s="24"/>
      <c r="G48" s="24"/>
      <c r="H48" s="24"/>
      <c r="I48" s="24"/>
      <c r="J48" s="99"/>
      <c r="K48" s="99"/>
      <c r="L48" s="24"/>
      <c r="M48" s="25"/>
    </row>
    <row r="49" spans="1:13" x14ac:dyDescent="0.2">
      <c r="A49" s="11" t="s">
        <v>83</v>
      </c>
      <c r="B49" s="93"/>
      <c r="C49" s="94"/>
      <c r="D49" s="22">
        <v>1</v>
      </c>
      <c r="E49" s="99"/>
      <c r="F49" s="22">
        <v>1</v>
      </c>
      <c r="G49" s="22">
        <v>1</v>
      </c>
      <c r="H49" s="22">
        <v>1</v>
      </c>
      <c r="I49" s="22">
        <v>1</v>
      </c>
      <c r="J49" s="99"/>
      <c r="K49" s="99"/>
      <c r="L49" s="22">
        <v>1</v>
      </c>
      <c r="M49" s="23">
        <v>1</v>
      </c>
    </row>
    <row r="50" spans="1:13" ht="30" x14ac:dyDescent="0.2">
      <c r="A50" s="11" t="s">
        <v>84</v>
      </c>
      <c r="B50" s="93"/>
      <c r="C50" s="94"/>
      <c r="D50" s="22">
        <v>2</v>
      </c>
      <c r="E50" s="99"/>
      <c r="F50" s="22">
        <v>0</v>
      </c>
      <c r="G50" s="22">
        <v>1</v>
      </c>
      <c r="H50" s="22">
        <v>2</v>
      </c>
      <c r="I50" s="22">
        <v>2</v>
      </c>
      <c r="J50" s="99"/>
      <c r="K50" s="99"/>
      <c r="L50" s="22">
        <v>1</v>
      </c>
      <c r="M50" s="23">
        <v>2</v>
      </c>
    </row>
    <row r="51" spans="1:13" ht="30" x14ac:dyDescent="0.2">
      <c r="A51" s="11" t="s">
        <v>85</v>
      </c>
      <c r="B51" s="93"/>
      <c r="C51" s="94"/>
      <c r="D51" s="22" t="s">
        <v>24</v>
      </c>
      <c r="E51" s="99"/>
      <c r="F51" s="22">
        <v>1</v>
      </c>
      <c r="G51" s="22">
        <v>1</v>
      </c>
      <c r="H51" s="22">
        <v>1</v>
      </c>
      <c r="I51" s="22">
        <v>1</v>
      </c>
      <c r="J51" s="99"/>
      <c r="K51" s="99"/>
      <c r="L51" s="22">
        <v>2</v>
      </c>
      <c r="M51" s="23">
        <v>1</v>
      </c>
    </row>
    <row r="52" spans="1:13" s="136" customFormat="1" x14ac:dyDescent="0.2">
      <c r="A52" s="127" t="s">
        <v>94</v>
      </c>
      <c r="B52" s="165"/>
      <c r="C52" s="166"/>
      <c r="D52" s="125">
        <f>AVERAGE(D49:D51)</f>
        <v>1.5</v>
      </c>
      <c r="E52" s="157"/>
      <c r="F52" s="125">
        <f>AVERAGE(F49:F51)</f>
        <v>0.66666666666666663</v>
      </c>
      <c r="G52" s="125">
        <f>AVERAGE(G49:G51)</f>
        <v>1</v>
      </c>
      <c r="H52" s="125">
        <f>AVERAGE(H49:H51)</f>
        <v>1.3333333333333333</v>
      </c>
      <c r="I52" s="125">
        <f>AVERAGE(I49:I51)</f>
        <v>1.3333333333333333</v>
      </c>
      <c r="J52" s="157"/>
      <c r="K52" s="157"/>
      <c r="L52" s="125">
        <f>AVERAGE(L49:L51)</f>
        <v>1.3333333333333333</v>
      </c>
      <c r="M52" s="125">
        <f>AVERAGE(M49:M51)</f>
        <v>1.3333333333333333</v>
      </c>
    </row>
    <row r="53" spans="1:13" s="6" customFormat="1" ht="15.75" x14ac:dyDescent="0.2">
      <c r="A53" s="12" t="s">
        <v>86</v>
      </c>
      <c r="B53" s="93"/>
      <c r="C53" s="94"/>
      <c r="D53" s="24"/>
      <c r="E53" s="99"/>
      <c r="F53" s="24"/>
      <c r="G53" s="24"/>
      <c r="H53" s="24"/>
      <c r="I53" s="24"/>
      <c r="J53" s="99"/>
      <c r="K53" s="99"/>
      <c r="L53" s="24"/>
      <c r="M53" s="25"/>
    </row>
    <row r="54" spans="1:13" x14ac:dyDescent="0.2">
      <c r="A54" s="11" t="s">
        <v>87</v>
      </c>
      <c r="B54" s="93"/>
      <c r="C54" s="94"/>
      <c r="D54" s="22">
        <v>2</v>
      </c>
      <c r="E54" s="99"/>
      <c r="F54" s="22">
        <v>0</v>
      </c>
      <c r="G54" s="22">
        <v>1</v>
      </c>
      <c r="H54" s="22">
        <v>1</v>
      </c>
      <c r="I54" s="22">
        <v>2</v>
      </c>
      <c r="J54" s="99"/>
      <c r="K54" s="99"/>
      <c r="L54" s="22">
        <v>2</v>
      </c>
      <c r="M54" s="23">
        <v>2</v>
      </c>
    </row>
    <row r="55" spans="1:13" x14ac:dyDescent="0.2">
      <c r="A55" s="11" t="s">
        <v>88</v>
      </c>
      <c r="B55" s="93"/>
      <c r="C55" s="94"/>
      <c r="D55" s="22" t="s">
        <v>24</v>
      </c>
      <c r="E55" s="99"/>
      <c r="F55" s="22">
        <v>0</v>
      </c>
      <c r="G55" s="22" t="s">
        <v>24</v>
      </c>
      <c r="H55" s="22" t="s">
        <v>24</v>
      </c>
      <c r="I55" s="22" t="s">
        <v>24</v>
      </c>
      <c r="J55" s="99"/>
      <c r="K55" s="99"/>
      <c r="L55" s="22">
        <v>1</v>
      </c>
      <c r="M55" s="23">
        <v>2</v>
      </c>
    </row>
    <row r="56" spans="1:13" ht="30" x14ac:dyDescent="0.2">
      <c r="A56" s="11" t="s">
        <v>89</v>
      </c>
      <c r="B56" s="93"/>
      <c r="C56" s="94"/>
      <c r="D56" s="22" t="s">
        <v>24</v>
      </c>
      <c r="E56" s="99"/>
      <c r="F56" s="22">
        <v>0</v>
      </c>
      <c r="G56" s="22" t="s">
        <v>24</v>
      </c>
      <c r="H56" s="22" t="s">
        <v>24</v>
      </c>
      <c r="I56" s="22" t="s">
        <v>24</v>
      </c>
      <c r="J56" s="99"/>
      <c r="K56" s="99"/>
      <c r="L56" s="22" t="s">
        <v>24</v>
      </c>
      <c r="M56" s="23">
        <v>1</v>
      </c>
    </row>
    <row r="57" spans="1:13" x14ac:dyDescent="0.2">
      <c r="A57" s="11" t="s">
        <v>90</v>
      </c>
      <c r="B57" s="93"/>
      <c r="C57" s="94"/>
      <c r="D57" s="22" t="s">
        <v>24</v>
      </c>
      <c r="E57" s="99"/>
      <c r="F57" s="22">
        <v>0</v>
      </c>
      <c r="G57" s="22">
        <v>1</v>
      </c>
      <c r="H57" s="22" t="s">
        <v>24</v>
      </c>
      <c r="I57" s="22" t="s">
        <v>24</v>
      </c>
      <c r="J57" s="99"/>
      <c r="K57" s="99"/>
      <c r="L57" s="22" t="s">
        <v>24</v>
      </c>
      <c r="M57" s="23" t="s">
        <v>24</v>
      </c>
    </row>
    <row r="58" spans="1:13" s="136" customFormat="1" x14ac:dyDescent="0.2">
      <c r="A58" s="127" t="s">
        <v>94</v>
      </c>
      <c r="B58" s="165"/>
      <c r="C58" s="166"/>
      <c r="D58" s="125">
        <f>AVERAGE(D54:D57)</f>
        <v>2</v>
      </c>
      <c r="E58" s="157"/>
      <c r="F58" s="125">
        <f>AVERAGE(F54:F57)</f>
        <v>0</v>
      </c>
      <c r="G58" s="125">
        <f>AVERAGE(G54:G57)</f>
        <v>1</v>
      </c>
      <c r="H58" s="125">
        <f>AVERAGE(H54:H57)</f>
        <v>1</v>
      </c>
      <c r="I58" s="125">
        <f>AVERAGE(I54:I57)</f>
        <v>2</v>
      </c>
      <c r="J58" s="157"/>
      <c r="K58" s="157"/>
      <c r="L58" s="125">
        <f>AVERAGE(L54:L57)</f>
        <v>1.5</v>
      </c>
      <c r="M58" s="125">
        <f>AVERAGE(M54:M57)</f>
        <v>1.6666666666666667</v>
      </c>
    </row>
    <row r="59" spans="1:13" s="6" customFormat="1" ht="15.75" x14ac:dyDescent="0.2">
      <c r="A59" s="12" t="s">
        <v>54</v>
      </c>
      <c r="B59" s="93"/>
      <c r="C59" s="94"/>
      <c r="D59" s="24"/>
      <c r="E59" s="99"/>
      <c r="F59" s="24"/>
      <c r="G59" s="24"/>
      <c r="H59" s="24"/>
      <c r="I59" s="24"/>
      <c r="J59" s="99"/>
      <c r="K59" s="99"/>
      <c r="L59" s="24"/>
      <c r="M59" s="25"/>
    </row>
    <row r="60" spans="1:13" ht="30" x14ac:dyDescent="0.2">
      <c r="A60" s="11" t="s">
        <v>91</v>
      </c>
      <c r="B60" s="93"/>
      <c r="C60" s="94"/>
      <c r="D60" s="22">
        <v>1</v>
      </c>
      <c r="E60" s="99"/>
      <c r="F60" s="22">
        <v>0</v>
      </c>
      <c r="G60" s="22">
        <v>1</v>
      </c>
      <c r="H60" s="22">
        <v>1</v>
      </c>
      <c r="I60" s="22">
        <v>2</v>
      </c>
      <c r="J60" s="99"/>
      <c r="K60" s="99"/>
      <c r="L60" s="22">
        <v>2</v>
      </c>
      <c r="M60" s="23">
        <v>2</v>
      </c>
    </row>
    <row r="61" spans="1:13" x14ac:dyDescent="0.2">
      <c r="A61" s="11" t="s">
        <v>92</v>
      </c>
      <c r="B61" s="93"/>
      <c r="C61" s="94"/>
      <c r="D61" s="22">
        <v>1</v>
      </c>
      <c r="E61" s="99"/>
      <c r="F61" s="22">
        <v>1</v>
      </c>
      <c r="G61" s="22">
        <v>1</v>
      </c>
      <c r="H61" s="22">
        <v>1</v>
      </c>
      <c r="I61" s="22">
        <v>2</v>
      </c>
      <c r="J61" s="99"/>
      <c r="K61" s="99"/>
      <c r="L61" s="22">
        <v>2</v>
      </c>
      <c r="M61" s="23">
        <v>2</v>
      </c>
    </row>
    <row r="62" spans="1:13" ht="30.75" thickBot="1" x14ac:dyDescent="0.25">
      <c r="A62" s="9" t="s">
        <v>93</v>
      </c>
      <c r="B62" s="167"/>
      <c r="C62" s="168"/>
      <c r="D62" s="28">
        <v>1</v>
      </c>
      <c r="E62" s="159"/>
      <c r="F62" s="28" t="s">
        <v>24</v>
      </c>
      <c r="G62" s="28" t="s">
        <v>24</v>
      </c>
      <c r="H62" s="28">
        <v>1</v>
      </c>
      <c r="I62" s="28">
        <v>2</v>
      </c>
      <c r="J62" s="159"/>
      <c r="K62" s="159"/>
      <c r="L62" s="28" t="s">
        <v>24</v>
      </c>
      <c r="M62" s="29" t="s">
        <v>24</v>
      </c>
    </row>
    <row r="63" spans="1:13" s="132" customFormat="1" x14ac:dyDescent="0.2">
      <c r="A63" s="132" t="s">
        <v>94</v>
      </c>
      <c r="D63" s="132">
        <f>AVERAGE(D60:D62)</f>
        <v>1</v>
      </c>
      <c r="F63" s="132">
        <f>AVERAGE(F60:F62)</f>
        <v>0.5</v>
      </c>
      <c r="G63" s="132">
        <f>AVERAGE(G60:G62)</f>
        <v>1</v>
      </c>
      <c r="H63" s="132">
        <f>AVERAGE(H60:H62)</f>
        <v>1</v>
      </c>
      <c r="I63" s="132">
        <f>AVERAGE(I60:I62)</f>
        <v>2</v>
      </c>
      <c r="L63" s="132">
        <f>AVERAGE(L60:L62)</f>
        <v>2</v>
      </c>
      <c r="M63" s="132">
        <f>AVERAGE(M60:M62)</f>
        <v>2</v>
      </c>
    </row>
    <row r="77" spans="4:13" x14ac:dyDescent="0.2">
      <c r="D77">
        <v>2</v>
      </c>
      <c r="F77">
        <v>1.3333333333333333</v>
      </c>
      <c r="G77">
        <v>2</v>
      </c>
      <c r="H77">
        <v>2</v>
      </c>
      <c r="I77">
        <v>1.6666666666666667</v>
      </c>
      <c r="L77">
        <v>1</v>
      </c>
      <c r="M77">
        <v>1.6666666666666667</v>
      </c>
    </row>
    <row r="78" spans="4:13" x14ac:dyDescent="0.2">
      <c r="D78">
        <v>0.33333333333333331</v>
      </c>
      <c r="F78">
        <v>0</v>
      </c>
      <c r="G78">
        <v>0.66666666666666663</v>
      </c>
      <c r="H78">
        <v>0.33333333333333331</v>
      </c>
      <c r="I78">
        <v>1</v>
      </c>
      <c r="L78">
        <v>1</v>
      </c>
      <c r="M78">
        <v>1.5</v>
      </c>
    </row>
    <row r="79" spans="4:13" x14ac:dyDescent="0.2">
      <c r="D79">
        <v>0.66666666666666663</v>
      </c>
      <c r="F79">
        <v>0</v>
      </c>
      <c r="G79">
        <v>0</v>
      </c>
      <c r="H79">
        <v>0</v>
      </c>
      <c r="I79">
        <v>0.5</v>
      </c>
      <c r="L79">
        <v>0.33333333333333331</v>
      </c>
      <c r="M79">
        <v>0</v>
      </c>
    </row>
    <row r="80" spans="4:13" x14ac:dyDescent="0.2">
      <c r="D80">
        <v>0</v>
      </c>
      <c r="F80">
        <v>0</v>
      </c>
      <c r="G80">
        <v>1</v>
      </c>
      <c r="H80">
        <v>0</v>
      </c>
      <c r="I80">
        <v>1</v>
      </c>
      <c r="L80">
        <v>1</v>
      </c>
      <c r="M80">
        <v>2</v>
      </c>
    </row>
  </sheetData>
  <pageMargins left="0.7" right="0.7" top="0.78740157499999996" bottom="0.78740157499999996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D27D-BD5A-4B01-8F68-98584B4FE51F}">
  <sheetPr>
    <tabColor rgb="FF00B050"/>
  </sheetPr>
  <dimension ref="A1:M55"/>
  <sheetViews>
    <sheetView topLeftCell="A13" workbookViewId="0">
      <selection activeCell="M32" activeCellId="2" sqref="D32 F32:I32 L32:M32"/>
    </sheetView>
  </sheetViews>
  <sheetFormatPr baseColWidth="10" defaultColWidth="11.5546875" defaultRowHeight="15" x14ac:dyDescent="0.2"/>
  <cols>
    <col min="1" max="1" width="22.21875" customWidth="1"/>
  </cols>
  <sheetData>
    <row r="1" spans="1:13" x14ac:dyDescent="0.2">
      <c r="A1" s="1" t="s">
        <v>0</v>
      </c>
      <c r="B1" t="s">
        <v>426</v>
      </c>
      <c r="C1" t="s">
        <v>427</v>
      </c>
    </row>
    <row r="2" spans="1:13" x14ac:dyDescent="0.2">
      <c r="A2" s="1" t="s">
        <v>3</v>
      </c>
      <c r="B2" t="s">
        <v>305</v>
      </c>
    </row>
    <row r="4" spans="1:13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x14ac:dyDescent="0.2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6" customFormat="1" ht="15.75" x14ac:dyDescent="0.2">
      <c r="A6" s="10" t="s">
        <v>7</v>
      </c>
      <c r="B6" s="188" t="s">
        <v>8</v>
      </c>
      <c r="C6" s="189"/>
      <c r="D6" s="20"/>
      <c r="E6" s="194" t="s">
        <v>9</v>
      </c>
      <c r="F6" s="20"/>
      <c r="G6" s="20"/>
      <c r="H6" s="20"/>
      <c r="I6" s="20"/>
      <c r="J6" s="194" t="s">
        <v>10</v>
      </c>
      <c r="K6" s="194" t="s">
        <v>11</v>
      </c>
      <c r="L6" s="20"/>
      <c r="M6" s="21"/>
    </row>
    <row r="7" spans="1:13" x14ac:dyDescent="0.2">
      <c r="A7" s="11" t="s">
        <v>12</v>
      </c>
      <c r="B7" s="190"/>
      <c r="C7" s="191"/>
      <c r="D7" s="22">
        <v>1</v>
      </c>
      <c r="E7" s="195"/>
      <c r="F7" s="22">
        <v>1</v>
      </c>
      <c r="G7" s="22">
        <v>1</v>
      </c>
      <c r="H7" s="22">
        <v>1</v>
      </c>
      <c r="I7" s="22">
        <v>1</v>
      </c>
      <c r="J7" s="195"/>
      <c r="K7" s="195"/>
      <c r="L7" s="22">
        <v>2</v>
      </c>
      <c r="M7" s="23">
        <v>2</v>
      </c>
    </row>
    <row r="8" spans="1:13" ht="30" x14ac:dyDescent="0.2">
      <c r="A8" s="11" t="s">
        <v>15</v>
      </c>
      <c r="B8" s="190"/>
      <c r="C8" s="191"/>
      <c r="D8" s="22" t="s">
        <v>24</v>
      </c>
      <c r="E8" s="195"/>
      <c r="F8" s="22">
        <v>0</v>
      </c>
      <c r="G8" s="22">
        <v>0</v>
      </c>
      <c r="H8" s="22">
        <v>0</v>
      </c>
      <c r="I8" s="22">
        <v>0</v>
      </c>
      <c r="J8" s="195"/>
      <c r="K8" s="195"/>
      <c r="L8" s="22">
        <v>0</v>
      </c>
      <c r="M8" s="23"/>
    </row>
    <row r="9" spans="1:13" x14ac:dyDescent="0.2">
      <c r="A9" s="11" t="s">
        <v>18</v>
      </c>
      <c r="B9" s="190"/>
      <c r="C9" s="191"/>
      <c r="D9" s="22">
        <v>1</v>
      </c>
      <c r="E9" s="195"/>
      <c r="F9" s="22">
        <v>1</v>
      </c>
      <c r="G9" s="22">
        <v>1</v>
      </c>
      <c r="H9" s="22">
        <v>0</v>
      </c>
      <c r="I9" s="22">
        <v>2</v>
      </c>
      <c r="J9" s="195"/>
      <c r="K9" s="195"/>
      <c r="L9" s="22">
        <v>3</v>
      </c>
      <c r="M9" s="23">
        <v>2</v>
      </c>
    </row>
    <row r="10" spans="1:13" x14ac:dyDescent="0.2">
      <c r="A10" s="11" t="s">
        <v>23</v>
      </c>
      <c r="B10" s="190"/>
      <c r="C10" s="191"/>
      <c r="D10" s="22">
        <v>0</v>
      </c>
      <c r="E10" s="195"/>
      <c r="F10" s="22">
        <v>0</v>
      </c>
      <c r="G10" s="22">
        <v>0</v>
      </c>
      <c r="H10" s="22">
        <v>0</v>
      </c>
      <c r="I10" s="22">
        <v>0</v>
      </c>
      <c r="J10" s="195"/>
      <c r="K10" s="195"/>
      <c r="L10" s="22"/>
      <c r="M10" s="23"/>
    </row>
    <row r="11" spans="1:13" x14ac:dyDescent="0.2">
      <c r="A11" s="11" t="s">
        <v>25</v>
      </c>
      <c r="B11" s="190"/>
      <c r="C11" s="191"/>
      <c r="D11" s="22">
        <v>3</v>
      </c>
      <c r="E11" s="195"/>
      <c r="F11" s="22">
        <v>3</v>
      </c>
      <c r="G11" s="22">
        <v>3</v>
      </c>
      <c r="H11" s="22">
        <v>3</v>
      </c>
      <c r="I11" s="22">
        <v>3</v>
      </c>
      <c r="J11" s="195"/>
      <c r="K11" s="195"/>
      <c r="L11" s="22"/>
      <c r="M11" s="23"/>
    </row>
    <row r="12" spans="1:13" ht="30" x14ac:dyDescent="0.2">
      <c r="A12" s="11" t="s">
        <v>26</v>
      </c>
      <c r="B12" s="190"/>
      <c r="C12" s="191"/>
      <c r="D12" s="22">
        <v>0</v>
      </c>
      <c r="E12" s="195"/>
      <c r="F12" s="22">
        <v>1</v>
      </c>
      <c r="G12" s="22">
        <v>0</v>
      </c>
      <c r="H12" s="22">
        <v>0</v>
      </c>
      <c r="I12" s="22">
        <v>3</v>
      </c>
      <c r="J12" s="195"/>
      <c r="K12" s="195"/>
      <c r="L12" s="22">
        <v>0</v>
      </c>
      <c r="M12" s="23">
        <v>0</v>
      </c>
    </row>
    <row r="13" spans="1:13" x14ac:dyDescent="0.2">
      <c r="A13" s="11" t="s">
        <v>27</v>
      </c>
      <c r="B13" s="190"/>
      <c r="C13" s="191"/>
      <c r="D13" s="22">
        <v>0</v>
      </c>
      <c r="E13" s="195"/>
      <c r="F13" s="22">
        <v>2</v>
      </c>
      <c r="G13" s="22">
        <v>2</v>
      </c>
      <c r="H13" s="22">
        <v>2</v>
      </c>
      <c r="I13" s="22">
        <v>2</v>
      </c>
      <c r="J13" s="195"/>
      <c r="K13" s="195"/>
      <c r="L13" s="22"/>
      <c r="M13" s="23"/>
    </row>
    <row r="14" spans="1:13" x14ac:dyDescent="0.2">
      <c r="A14" s="11" t="s">
        <v>30</v>
      </c>
      <c r="B14" s="190"/>
      <c r="C14" s="191"/>
      <c r="D14" s="22">
        <v>2</v>
      </c>
      <c r="E14" s="195"/>
      <c r="F14" s="22">
        <v>2</v>
      </c>
      <c r="G14" s="22">
        <v>2</v>
      </c>
      <c r="H14" s="22">
        <v>2</v>
      </c>
      <c r="I14" s="22">
        <v>2</v>
      </c>
      <c r="J14" s="195"/>
      <c r="K14" s="195"/>
      <c r="L14" s="22"/>
      <c r="M14" s="23"/>
    </row>
    <row r="15" spans="1:13" x14ac:dyDescent="0.2">
      <c r="A15" s="11" t="s">
        <v>32</v>
      </c>
      <c r="B15" s="190"/>
      <c r="C15" s="191"/>
      <c r="D15" s="22">
        <v>0</v>
      </c>
      <c r="E15" s="195"/>
      <c r="F15" s="22">
        <v>1</v>
      </c>
      <c r="G15" s="22">
        <v>2</v>
      </c>
      <c r="H15" s="22">
        <v>2</v>
      </c>
      <c r="I15" s="22">
        <v>2</v>
      </c>
      <c r="J15" s="195"/>
      <c r="K15" s="195"/>
      <c r="L15" s="22">
        <v>2</v>
      </c>
      <c r="M15" s="23"/>
    </row>
    <row r="16" spans="1:13" x14ac:dyDescent="0.2">
      <c r="A16" s="11" t="s">
        <v>36</v>
      </c>
      <c r="B16" s="190"/>
      <c r="C16" s="191"/>
      <c r="D16" s="22">
        <v>0</v>
      </c>
      <c r="E16" s="195"/>
      <c r="F16" s="22">
        <v>0</v>
      </c>
      <c r="G16" s="22">
        <v>0</v>
      </c>
      <c r="H16" s="22">
        <v>0</v>
      </c>
      <c r="I16" s="22">
        <v>0</v>
      </c>
      <c r="J16" s="195"/>
      <c r="K16" s="195"/>
      <c r="L16" s="22">
        <v>3</v>
      </c>
      <c r="M16" s="23">
        <v>3</v>
      </c>
    </row>
    <row r="17" spans="1:13" x14ac:dyDescent="0.2">
      <c r="A17" s="11" t="s">
        <v>94</v>
      </c>
      <c r="B17" s="190"/>
      <c r="C17" s="191"/>
      <c r="D17" s="89">
        <f>AVERAGE(D7:D16)</f>
        <v>0.77777777777777779</v>
      </c>
      <c r="E17" s="195"/>
      <c r="F17" s="89">
        <f>AVERAGE(F7:F16)</f>
        <v>1.1000000000000001</v>
      </c>
      <c r="G17" s="89">
        <f>AVERAGE(G7:G16)</f>
        <v>1.1000000000000001</v>
      </c>
      <c r="H17" s="89">
        <f>AVERAGE(H7:H16)</f>
        <v>1</v>
      </c>
      <c r="I17" s="89">
        <f>AVERAGE(I7:I16)</f>
        <v>1.5</v>
      </c>
      <c r="J17" s="195"/>
      <c r="K17" s="195"/>
      <c r="L17" s="89">
        <f>AVERAGE(L7:L16)</f>
        <v>1.6666666666666667</v>
      </c>
      <c r="M17" s="89">
        <f>AVERAGE(M7:M16)</f>
        <v>1.75</v>
      </c>
    </row>
    <row r="18" spans="1:13" s="6" customFormat="1" ht="15.75" x14ac:dyDescent="0.2">
      <c r="A18" s="12" t="s">
        <v>37</v>
      </c>
      <c r="B18" s="190"/>
      <c r="C18" s="191"/>
      <c r="D18" s="24"/>
      <c r="E18" s="195"/>
      <c r="F18" s="24"/>
      <c r="G18" s="24"/>
      <c r="H18" s="24"/>
      <c r="I18" s="24"/>
      <c r="J18" s="195"/>
      <c r="K18" s="195"/>
      <c r="L18" s="24"/>
      <c r="M18" s="25"/>
    </row>
    <row r="19" spans="1:13" s="6" customFormat="1" ht="15.75" x14ac:dyDescent="0.2">
      <c r="A19" s="12" t="s">
        <v>38</v>
      </c>
      <c r="B19" s="190"/>
      <c r="C19" s="191"/>
      <c r="D19" s="24">
        <f>AVERAGE(D20:D22)</f>
        <v>1.6666666666666667</v>
      </c>
      <c r="E19" s="195"/>
      <c r="F19" s="24">
        <f t="shared" ref="F19:I19" si="0">AVERAGE(F20:F22)</f>
        <v>0.33333333333333331</v>
      </c>
      <c r="G19" s="24">
        <f t="shared" si="0"/>
        <v>1.6666666666666667</v>
      </c>
      <c r="H19" s="24">
        <f t="shared" si="0"/>
        <v>1.6666666666666667</v>
      </c>
      <c r="I19" s="24">
        <f t="shared" si="0"/>
        <v>2</v>
      </c>
      <c r="J19" s="195"/>
      <c r="K19" s="195"/>
      <c r="L19" s="24">
        <f t="shared" ref="L19:M19" si="1">AVERAGE(L20:L22)</f>
        <v>1.3333333333333333</v>
      </c>
      <c r="M19" s="24">
        <f t="shared" si="1"/>
        <v>1.6666666666666667</v>
      </c>
    </row>
    <row r="20" spans="1:13" ht="30" x14ac:dyDescent="0.2">
      <c r="A20" s="11" t="s">
        <v>39</v>
      </c>
      <c r="B20" s="190"/>
      <c r="C20" s="191"/>
      <c r="D20" s="22">
        <v>2</v>
      </c>
      <c r="E20" s="195"/>
      <c r="F20" s="22">
        <v>1</v>
      </c>
      <c r="G20" s="22">
        <v>2</v>
      </c>
      <c r="H20" s="22">
        <v>2</v>
      </c>
      <c r="I20" s="22">
        <v>2</v>
      </c>
      <c r="J20" s="195"/>
      <c r="K20" s="195"/>
      <c r="L20" s="22">
        <v>2</v>
      </c>
      <c r="M20" s="23">
        <v>2</v>
      </c>
    </row>
    <row r="21" spans="1:13" x14ac:dyDescent="0.2">
      <c r="A21" s="11" t="s">
        <v>47</v>
      </c>
      <c r="B21" s="190"/>
      <c r="C21" s="191"/>
      <c r="D21" s="22">
        <v>2</v>
      </c>
      <c r="E21" s="195"/>
      <c r="F21" s="22">
        <v>0</v>
      </c>
      <c r="G21" s="22">
        <v>2</v>
      </c>
      <c r="H21" s="22">
        <v>2</v>
      </c>
      <c r="I21" s="22">
        <v>2</v>
      </c>
      <c r="J21" s="195"/>
      <c r="K21" s="195"/>
      <c r="L21" s="22">
        <v>1</v>
      </c>
      <c r="M21" s="23">
        <v>1</v>
      </c>
    </row>
    <row r="22" spans="1:13" ht="30" x14ac:dyDescent="0.2">
      <c r="A22" s="11" t="s">
        <v>52</v>
      </c>
      <c r="B22" s="190"/>
      <c r="C22" s="191"/>
      <c r="D22" s="7">
        <v>1</v>
      </c>
      <c r="E22" s="195"/>
      <c r="F22" s="7">
        <v>0</v>
      </c>
      <c r="G22" s="7">
        <v>1</v>
      </c>
      <c r="H22" s="7">
        <v>1</v>
      </c>
      <c r="I22" s="7">
        <v>2</v>
      </c>
      <c r="J22" s="195"/>
      <c r="K22" s="195"/>
      <c r="L22" s="22">
        <v>1</v>
      </c>
      <c r="M22" s="23">
        <v>2</v>
      </c>
    </row>
    <row r="23" spans="1:13" s="6" customFormat="1" ht="15.75" x14ac:dyDescent="0.2">
      <c r="A23" s="12" t="s">
        <v>53</v>
      </c>
      <c r="B23" s="190"/>
      <c r="C23" s="191"/>
      <c r="D23" s="24">
        <f>AVERAGE(D24:D26)</f>
        <v>0.66666666666666663</v>
      </c>
      <c r="E23" s="195"/>
      <c r="F23" s="24">
        <f t="shared" ref="F23:I23" si="2">AVERAGE(F24:F26)</f>
        <v>0</v>
      </c>
      <c r="G23" s="24">
        <f t="shared" si="2"/>
        <v>1</v>
      </c>
      <c r="H23" s="24">
        <f t="shared" si="2"/>
        <v>0.66666666666666663</v>
      </c>
      <c r="I23" s="24">
        <f t="shared" si="2"/>
        <v>2</v>
      </c>
      <c r="J23" s="195"/>
      <c r="K23" s="195"/>
      <c r="L23" s="24">
        <f t="shared" ref="L23:M23" si="3">AVERAGE(L24:L26)</f>
        <v>1</v>
      </c>
      <c r="M23" s="24">
        <f t="shared" si="3"/>
        <v>2</v>
      </c>
    </row>
    <row r="24" spans="1:13" x14ac:dyDescent="0.2">
      <c r="A24" s="11" t="s">
        <v>54</v>
      </c>
      <c r="B24" s="190"/>
      <c r="C24" s="191"/>
      <c r="D24" s="22">
        <v>1</v>
      </c>
      <c r="E24" s="195"/>
      <c r="F24" s="22">
        <v>0</v>
      </c>
      <c r="G24" s="22">
        <v>1</v>
      </c>
      <c r="H24" s="22">
        <v>1</v>
      </c>
      <c r="I24" s="22">
        <v>1</v>
      </c>
      <c r="J24" s="195"/>
      <c r="K24" s="195"/>
      <c r="L24" s="22">
        <v>1</v>
      </c>
      <c r="M24" s="23"/>
    </row>
    <row r="25" spans="1:13" x14ac:dyDescent="0.2">
      <c r="A25" s="11" t="s">
        <v>55</v>
      </c>
      <c r="B25" s="190"/>
      <c r="C25" s="191"/>
      <c r="D25" s="22">
        <v>0</v>
      </c>
      <c r="E25" s="195"/>
      <c r="F25" s="22">
        <v>0</v>
      </c>
      <c r="G25" s="22">
        <v>0</v>
      </c>
      <c r="H25" s="22">
        <v>0</v>
      </c>
      <c r="I25" s="22">
        <v>2</v>
      </c>
      <c r="J25" s="195"/>
      <c r="K25" s="195"/>
      <c r="L25" s="22">
        <v>1</v>
      </c>
      <c r="M25" s="23">
        <v>1</v>
      </c>
    </row>
    <row r="26" spans="1:13" x14ac:dyDescent="0.2">
      <c r="A26" s="11" t="s">
        <v>59</v>
      </c>
      <c r="B26" s="190"/>
      <c r="C26" s="191"/>
      <c r="D26" s="22">
        <v>1</v>
      </c>
      <c r="E26" s="195"/>
      <c r="F26" s="22">
        <v>0</v>
      </c>
      <c r="G26" s="22">
        <v>2</v>
      </c>
      <c r="H26" s="22">
        <v>1</v>
      </c>
      <c r="I26" s="22">
        <v>3</v>
      </c>
      <c r="J26" s="195"/>
      <c r="K26" s="195"/>
      <c r="L26" s="22"/>
      <c r="M26" s="23">
        <v>3</v>
      </c>
    </row>
    <row r="27" spans="1:13" s="6" customFormat="1" ht="15.75" x14ac:dyDescent="0.2">
      <c r="A27" s="12" t="s">
        <v>60</v>
      </c>
      <c r="B27" s="190"/>
      <c r="C27" s="191"/>
      <c r="D27" s="24">
        <f>AVERAGE(D28:D31)</f>
        <v>1</v>
      </c>
      <c r="E27" s="195"/>
      <c r="F27" s="24">
        <f t="shared" ref="F27:H27" si="4">AVERAGE(F28:F31)</f>
        <v>0.5</v>
      </c>
      <c r="G27" s="24">
        <f t="shared" si="4"/>
        <v>0</v>
      </c>
      <c r="H27" s="24">
        <f t="shared" si="4"/>
        <v>1</v>
      </c>
      <c r="I27" s="24">
        <f>AVERAGE(I28:I31)</f>
        <v>2</v>
      </c>
      <c r="J27" s="195"/>
      <c r="K27" s="195"/>
      <c r="L27" s="24">
        <f t="shared" ref="L27:M27" si="5">AVERAGE(L28:L31)</f>
        <v>1.3333333333333333</v>
      </c>
      <c r="M27" s="24">
        <f t="shared" si="5"/>
        <v>1</v>
      </c>
    </row>
    <row r="28" spans="1:13" x14ac:dyDescent="0.2">
      <c r="A28" s="11" t="s">
        <v>61</v>
      </c>
      <c r="B28" s="190"/>
      <c r="C28" s="191"/>
      <c r="D28" s="22">
        <v>1</v>
      </c>
      <c r="E28" s="195"/>
      <c r="F28" s="22">
        <v>0</v>
      </c>
      <c r="G28" s="22">
        <v>0</v>
      </c>
      <c r="H28" s="22">
        <v>1</v>
      </c>
      <c r="I28" s="22">
        <v>2</v>
      </c>
      <c r="J28" s="195"/>
      <c r="K28" s="195"/>
      <c r="L28" s="22">
        <v>1</v>
      </c>
      <c r="M28" s="23">
        <v>1</v>
      </c>
    </row>
    <row r="29" spans="1:13" x14ac:dyDescent="0.2">
      <c r="A29" s="11" t="s">
        <v>64</v>
      </c>
      <c r="B29" s="190"/>
      <c r="C29" s="191"/>
      <c r="D29" s="22" t="s">
        <v>24</v>
      </c>
      <c r="E29" s="195"/>
      <c r="F29" s="22" t="s">
        <v>24</v>
      </c>
      <c r="G29" s="22" t="s">
        <v>24</v>
      </c>
      <c r="H29" s="22" t="s">
        <v>24</v>
      </c>
      <c r="I29" s="22" t="s">
        <v>24</v>
      </c>
      <c r="J29" s="195"/>
      <c r="K29" s="195"/>
      <c r="L29" s="22"/>
      <c r="M29" s="23"/>
    </row>
    <row r="30" spans="1:13" x14ac:dyDescent="0.2">
      <c r="A30" s="11" t="s">
        <v>65</v>
      </c>
      <c r="B30" s="190"/>
      <c r="C30" s="191"/>
      <c r="D30" s="22">
        <v>2</v>
      </c>
      <c r="E30" s="195"/>
      <c r="F30" s="22" t="s">
        <v>24</v>
      </c>
      <c r="G30" s="22" t="s">
        <v>24</v>
      </c>
      <c r="H30" s="22" t="s">
        <v>24</v>
      </c>
      <c r="I30" s="22" t="s">
        <v>24</v>
      </c>
      <c r="J30" s="195"/>
      <c r="K30" s="195"/>
      <c r="L30" s="22">
        <v>2</v>
      </c>
      <c r="M30" s="23" t="s">
        <v>24</v>
      </c>
    </row>
    <row r="31" spans="1:13" x14ac:dyDescent="0.2">
      <c r="A31" s="11" t="s">
        <v>66</v>
      </c>
      <c r="B31" s="190"/>
      <c r="C31" s="191"/>
      <c r="D31" s="22">
        <v>0</v>
      </c>
      <c r="E31" s="195"/>
      <c r="F31" s="22">
        <v>1</v>
      </c>
      <c r="G31" s="22">
        <v>0</v>
      </c>
      <c r="H31" s="22">
        <v>1</v>
      </c>
      <c r="I31" s="22">
        <v>2</v>
      </c>
      <c r="J31" s="195"/>
      <c r="K31" s="195"/>
      <c r="L31" s="22">
        <v>1</v>
      </c>
      <c r="M31" s="23">
        <v>1</v>
      </c>
    </row>
    <row r="32" spans="1:13" s="6" customFormat="1" ht="15.75" x14ac:dyDescent="0.2">
      <c r="A32" s="12" t="s">
        <v>67</v>
      </c>
      <c r="B32" s="190"/>
      <c r="C32" s="191"/>
      <c r="D32" s="24">
        <f>AVERAGE(D33)</f>
        <v>1</v>
      </c>
      <c r="E32" s="195"/>
      <c r="F32" s="24">
        <f t="shared" ref="F32:I32" si="6">AVERAGE(F33)</f>
        <v>1</v>
      </c>
      <c r="G32" s="24">
        <f t="shared" si="6"/>
        <v>1</v>
      </c>
      <c r="H32" s="24">
        <f t="shared" si="6"/>
        <v>1</v>
      </c>
      <c r="I32" s="24">
        <f t="shared" si="6"/>
        <v>2</v>
      </c>
      <c r="J32" s="195"/>
      <c r="K32" s="195"/>
      <c r="L32" s="24">
        <f t="shared" ref="L32:M32" si="7">AVERAGE(L33)</f>
        <v>2</v>
      </c>
      <c r="M32" s="24">
        <f t="shared" si="7"/>
        <v>2</v>
      </c>
    </row>
    <row r="33" spans="1:13" x14ac:dyDescent="0.2">
      <c r="A33" s="11" t="s">
        <v>68</v>
      </c>
      <c r="B33" s="190"/>
      <c r="C33" s="191"/>
      <c r="D33" s="22">
        <v>1</v>
      </c>
      <c r="E33" s="195"/>
      <c r="F33" s="22">
        <v>1</v>
      </c>
      <c r="G33" s="22">
        <v>1</v>
      </c>
      <c r="H33" s="22">
        <v>1</v>
      </c>
      <c r="I33" s="22">
        <v>2</v>
      </c>
      <c r="J33" s="195"/>
      <c r="K33" s="195"/>
      <c r="L33" s="22">
        <v>2</v>
      </c>
      <c r="M33" s="23">
        <v>2</v>
      </c>
    </row>
    <row r="34" spans="1:13" x14ac:dyDescent="0.2">
      <c r="A34" s="13"/>
      <c r="B34" s="190"/>
      <c r="C34" s="191"/>
      <c r="D34" s="26"/>
      <c r="E34" s="195"/>
      <c r="F34" s="26"/>
      <c r="G34" s="26"/>
      <c r="H34" s="26"/>
      <c r="I34" s="26"/>
      <c r="J34" s="195"/>
      <c r="K34" s="195"/>
      <c r="L34" s="26"/>
      <c r="M34" s="27"/>
    </row>
    <row r="35" spans="1:13" s="6" customFormat="1" ht="31.5" x14ac:dyDescent="0.2">
      <c r="A35" s="10" t="s">
        <v>74</v>
      </c>
      <c r="B35" s="190"/>
      <c r="C35" s="191"/>
      <c r="D35" s="20"/>
      <c r="E35" s="195"/>
      <c r="F35" s="20"/>
      <c r="G35" s="20"/>
      <c r="H35" s="20"/>
      <c r="I35" s="20"/>
      <c r="J35" s="195"/>
      <c r="K35" s="195"/>
      <c r="L35" s="20"/>
      <c r="M35" s="21"/>
    </row>
    <row r="36" spans="1:13" s="6" customFormat="1" ht="15.75" x14ac:dyDescent="0.2">
      <c r="A36" s="12" t="s">
        <v>75</v>
      </c>
      <c r="B36" s="190"/>
      <c r="C36" s="191"/>
      <c r="D36" s="24">
        <f>AVERAGE(D37:D39)</f>
        <v>1</v>
      </c>
      <c r="E36" s="195"/>
      <c r="F36" s="24">
        <f>AVERAGE(F37:F39)</f>
        <v>0.66666666666666663</v>
      </c>
      <c r="G36" s="24">
        <f>AVERAGE(G37:G39)</f>
        <v>1</v>
      </c>
      <c r="H36" s="24">
        <f>AVERAGE(H37:H39)</f>
        <v>1</v>
      </c>
      <c r="I36" s="24">
        <f>AVERAGE(I37:I39)</f>
        <v>1.3333333333333333</v>
      </c>
      <c r="J36" s="195"/>
      <c r="K36" s="195"/>
      <c r="L36" s="24">
        <f>AVERAGE(L37:L39)</f>
        <v>1</v>
      </c>
      <c r="M36" s="24">
        <f>AVERAGE(M37:M39)</f>
        <v>1</v>
      </c>
    </row>
    <row r="37" spans="1:13" x14ac:dyDescent="0.2">
      <c r="A37" s="11" t="s">
        <v>76</v>
      </c>
      <c r="B37" s="190"/>
      <c r="C37" s="191"/>
      <c r="D37" s="22">
        <v>1</v>
      </c>
      <c r="E37" s="195"/>
      <c r="F37" s="22">
        <v>1</v>
      </c>
      <c r="G37" s="22">
        <v>1</v>
      </c>
      <c r="H37" s="22">
        <v>1</v>
      </c>
      <c r="I37" s="22">
        <v>2</v>
      </c>
      <c r="J37" s="195"/>
      <c r="K37" s="195"/>
      <c r="L37" s="22">
        <v>1</v>
      </c>
      <c r="M37" s="23">
        <v>1</v>
      </c>
    </row>
    <row r="38" spans="1:13" x14ac:dyDescent="0.2">
      <c r="A38" s="11" t="s">
        <v>77</v>
      </c>
      <c r="B38" s="190"/>
      <c r="C38" s="191"/>
      <c r="D38" s="22">
        <v>1</v>
      </c>
      <c r="E38" s="195"/>
      <c r="F38" s="22">
        <v>1</v>
      </c>
      <c r="G38" s="22">
        <v>1</v>
      </c>
      <c r="H38" s="22">
        <v>1</v>
      </c>
      <c r="I38" s="22">
        <v>1</v>
      </c>
      <c r="J38" s="195"/>
      <c r="K38" s="195"/>
      <c r="L38" s="22">
        <v>1</v>
      </c>
      <c r="M38" s="23">
        <v>1</v>
      </c>
    </row>
    <row r="39" spans="1:13" ht="30" x14ac:dyDescent="0.2">
      <c r="A39" s="11" t="s">
        <v>78</v>
      </c>
      <c r="B39" s="190"/>
      <c r="C39" s="191"/>
      <c r="D39" s="22">
        <v>1</v>
      </c>
      <c r="E39" s="195"/>
      <c r="F39" s="22">
        <v>0</v>
      </c>
      <c r="G39" s="22">
        <v>1</v>
      </c>
      <c r="H39" s="22">
        <v>1</v>
      </c>
      <c r="I39" s="22">
        <v>1</v>
      </c>
      <c r="J39" s="195"/>
      <c r="K39" s="195"/>
      <c r="L39" s="22">
        <v>1</v>
      </c>
      <c r="M39" s="23">
        <v>1</v>
      </c>
    </row>
    <row r="40" spans="1:13" s="6" customFormat="1" ht="15.75" x14ac:dyDescent="0.2">
      <c r="A40" s="12" t="s">
        <v>79</v>
      </c>
      <c r="B40" s="190"/>
      <c r="C40" s="191"/>
      <c r="D40" s="24">
        <f>AVERAGE(D41:D42)</f>
        <v>1</v>
      </c>
      <c r="E40" s="195"/>
      <c r="F40" s="24">
        <f>AVERAGE(F41:F42)</f>
        <v>0.5</v>
      </c>
      <c r="G40" s="24">
        <f>AVERAGE(G41:G42)</f>
        <v>1</v>
      </c>
      <c r="H40" s="24">
        <f>AVERAGE(H41:H42)</f>
        <v>1</v>
      </c>
      <c r="I40" s="24">
        <f>AVERAGE(I41:I42)</f>
        <v>1</v>
      </c>
      <c r="J40" s="195"/>
      <c r="K40" s="195"/>
      <c r="L40" s="24">
        <f>AVERAGE(L41:L42)</f>
        <v>1</v>
      </c>
      <c r="M40" s="24">
        <f>AVERAGE(M41:M42)</f>
        <v>1</v>
      </c>
    </row>
    <row r="41" spans="1:13" x14ac:dyDescent="0.2">
      <c r="A41" s="11" t="s">
        <v>80</v>
      </c>
      <c r="B41" s="190"/>
      <c r="C41" s="191"/>
      <c r="D41" s="22">
        <v>1</v>
      </c>
      <c r="E41" s="195"/>
      <c r="F41" s="22">
        <v>1</v>
      </c>
      <c r="G41" s="22">
        <v>1</v>
      </c>
      <c r="H41" s="22">
        <v>1</v>
      </c>
      <c r="I41" s="22">
        <v>1</v>
      </c>
      <c r="J41" s="195"/>
      <c r="K41" s="195"/>
      <c r="L41" s="22">
        <v>1</v>
      </c>
      <c r="M41" s="23">
        <v>1</v>
      </c>
    </row>
    <row r="42" spans="1:13" x14ac:dyDescent="0.2">
      <c r="A42" s="11" t="s">
        <v>81</v>
      </c>
      <c r="B42" s="190"/>
      <c r="C42" s="191"/>
      <c r="D42" s="22">
        <v>1</v>
      </c>
      <c r="E42" s="195"/>
      <c r="F42" s="22">
        <v>0</v>
      </c>
      <c r="G42" s="22">
        <v>1</v>
      </c>
      <c r="H42" s="22">
        <v>1</v>
      </c>
      <c r="I42" s="22">
        <v>1</v>
      </c>
      <c r="J42" s="195"/>
      <c r="K42" s="195"/>
      <c r="L42" s="22">
        <v>1</v>
      </c>
      <c r="M42" s="23">
        <v>1</v>
      </c>
    </row>
    <row r="43" spans="1:13" s="6" customFormat="1" ht="15.75" x14ac:dyDescent="0.2">
      <c r="A43" s="12" t="s">
        <v>82</v>
      </c>
      <c r="B43" s="190"/>
      <c r="C43" s="191"/>
      <c r="D43" s="24">
        <f>AVERAGE(D44:D46)</f>
        <v>1.5</v>
      </c>
      <c r="E43" s="195"/>
      <c r="F43" s="24">
        <f>AVERAGE(F44:F46)</f>
        <v>0.66666666666666663</v>
      </c>
      <c r="G43" s="24">
        <f>AVERAGE(G44:G46)</f>
        <v>1</v>
      </c>
      <c r="H43" s="24">
        <f>AVERAGE(H44:H46)</f>
        <v>1.3333333333333333</v>
      </c>
      <c r="I43" s="24">
        <f>AVERAGE(I44:I46)</f>
        <v>1.3333333333333333</v>
      </c>
      <c r="J43" s="195"/>
      <c r="K43" s="195"/>
      <c r="L43" s="24">
        <f>AVERAGE(L44:L46)</f>
        <v>1.3333333333333333</v>
      </c>
      <c r="M43" s="24">
        <f>AVERAGE(M44:M46)</f>
        <v>1.3333333333333333</v>
      </c>
    </row>
    <row r="44" spans="1:13" x14ac:dyDescent="0.2">
      <c r="A44" s="11" t="s">
        <v>83</v>
      </c>
      <c r="B44" s="190"/>
      <c r="C44" s="191"/>
      <c r="D44" s="22">
        <v>1</v>
      </c>
      <c r="E44" s="195"/>
      <c r="F44" s="22">
        <v>1</v>
      </c>
      <c r="G44" s="22">
        <v>1</v>
      </c>
      <c r="H44" s="22">
        <v>1</v>
      </c>
      <c r="I44" s="22">
        <v>1</v>
      </c>
      <c r="J44" s="195"/>
      <c r="K44" s="195"/>
      <c r="L44" s="22">
        <v>1</v>
      </c>
      <c r="M44" s="23">
        <v>1</v>
      </c>
    </row>
    <row r="45" spans="1:13" ht="30" x14ac:dyDescent="0.2">
      <c r="A45" s="11" t="s">
        <v>84</v>
      </c>
      <c r="B45" s="190"/>
      <c r="C45" s="191"/>
      <c r="D45" s="22">
        <v>2</v>
      </c>
      <c r="E45" s="195"/>
      <c r="F45" s="22">
        <v>0</v>
      </c>
      <c r="G45" s="22">
        <v>1</v>
      </c>
      <c r="H45" s="22">
        <v>2</v>
      </c>
      <c r="I45" s="22">
        <v>2</v>
      </c>
      <c r="J45" s="195"/>
      <c r="K45" s="195"/>
      <c r="L45" s="22">
        <v>1</v>
      </c>
      <c r="M45" s="23">
        <v>2</v>
      </c>
    </row>
    <row r="46" spans="1:13" ht="30" x14ac:dyDescent="0.2">
      <c r="A46" s="11" t="s">
        <v>85</v>
      </c>
      <c r="B46" s="190"/>
      <c r="C46" s="191"/>
      <c r="D46" s="22" t="s">
        <v>24</v>
      </c>
      <c r="E46" s="195"/>
      <c r="F46" s="22">
        <v>1</v>
      </c>
      <c r="G46" s="22">
        <v>1</v>
      </c>
      <c r="H46" s="22">
        <v>1</v>
      </c>
      <c r="I46" s="22">
        <v>1</v>
      </c>
      <c r="J46" s="195"/>
      <c r="K46" s="195"/>
      <c r="L46" s="22">
        <v>2</v>
      </c>
      <c r="M46" s="23">
        <v>1</v>
      </c>
    </row>
    <row r="47" spans="1:13" s="6" customFormat="1" ht="15.75" x14ac:dyDescent="0.2">
      <c r="A47" s="12" t="s">
        <v>86</v>
      </c>
      <c r="B47" s="190"/>
      <c r="C47" s="191"/>
      <c r="D47" s="24">
        <f>AVERAGE(D48:D51)</f>
        <v>2</v>
      </c>
      <c r="E47" s="195"/>
      <c r="F47" s="24">
        <f>AVERAGE(F48:F51)</f>
        <v>0</v>
      </c>
      <c r="G47" s="24">
        <f>AVERAGE(G48:G51)</f>
        <v>1</v>
      </c>
      <c r="H47" s="24">
        <f>AVERAGE(H48:H51)</f>
        <v>1</v>
      </c>
      <c r="I47" s="24">
        <f>AVERAGE(I48:I51)</f>
        <v>2</v>
      </c>
      <c r="J47" s="195"/>
      <c r="K47" s="195"/>
      <c r="L47" s="24">
        <f>AVERAGE(L48:L51)</f>
        <v>1.5</v>
      </c>
      <c r="M47" s="24">
        <f>AVERAGE(M48:M51)</f>
        <v>1.6666666666666667</v>
      </c>
    </row>
    <row r="48" spans="1:13" x14ac:dyDescent="0.2">
      <c r="A48" s="11" t="s">
        <v>87</v>
      </c>
      <c r="B48" s="190"/>
      <c r="C48" s="191"/>
      <c r="D48" s="22">
        <v>2</v>
      </c>
      <c r="E48" s="195"/>
      <c r="F48" s="22">
        <v>0</v>
      </c>
      <c r="G48" s="22">
        <v>1</v>
      </c>
      <c r="H48" s="22">
        <v>1</v>
      </c>
      <c r="I48" s="22">
        <v>2</v>
      </c>
      <c r="J48" s="195"/>
      <c r="K48" s="195"/>
      <c r="L48" s="22">
        <v>2</v>
      </c>
      <c r="M48" s="23">
        <v>2</v>
      </c>
    </row>
    <row r="49" spans="1:13" x14ac:dyDescent="0.2">
      <c r="A49" s="11" t="s">
        <v>88</v>
      </c>
      <c r="B49" s="190"/>
      <c r="C49" s="191"/>
      <c r="D49" s="22" t="s">
        <v>24</v>
      </c>
      <c r="E49" s="195"/>
      <c r="F49" s="22">
        <v>0</v>
      </c>
      <c r="G49" s="22" t="s">
        <v>24</v>
      </c>
      <c r="H49" s="22" t="s">
        <v>24</v>
      </c>
      <c r="I49" s="22" t="s">
        <v>24</v>
      </c>
      <c r="J49" s="195"/>
      <c r="K49" s="195"/>
      <c r="L49" s="22">
        <v>1</v>
      </c>
      <c r="M49" s="23">
        <v>2</v>
      </c>
    </row>
    <row r="50" spans="1:13" ht="30" x14ac:dyDescent="0.2">
      <c r="A50" s="11" t="s">
        <v>89</v>
      </c>
      <c r="B50" s="190"/>
      <c r="C50" s="191"/>
      <c r="D50" s="22" t="s">
        <v>24</v>
      </c>
      <c r="E50" s="195"/>
      <c r="F50" s="22">
        <v>0</v>
      </c>
      <c r="G50" s="22" t="s">
        <v>24</v>
      </c>
      <c r="H50" s="22" t="s">
        <v>24</v>
      </c>
      <c r="I50" s="22" t="s">
        <v>24</v>
      </c>
      <c r="J50" s="195"/>
      <c r="K50" s="195"/>
      <c r="L50" s="22" t="s">
        <v>24</v>
      </c>
      <c r="M50" s="23">
        <v>1</v>
      </c>
    </row>
    <row r="51" spans="1:13" x14ac:dyDescent="0.2">
      <c r="A51" s="11" t="s">
        <v>90</v>
      </c>
      <c r="B51" s="190"/>
      <c r="C51" s="191"/>
      <c r="D51" s="22" t="s">
        <v>24</v>
      </c>
      <c r="E51" s="195"/>
      <c r="F51" s="22">
        <v>0</v>
      </c>
      <c r="G51" s="22">
        <v>1</v>
      </c>
      <c r="H51" s="22" t="s">
        <v>24</v>
      </c>
      <c r="I51" s="22" t="s">
        <v>24</v>
      </c>
      <c r="J51" s="195"/>
      <c r="K51" s="195"/>
      <c r="L51" s="22" t="s">
        <v>24</v>
      </c>
      <c r="M51" s="23" t="s">
        <v>24</v>
      </c>
    </row>
    <row r="52" spans="1:13" s="6" customFormat="1" ht="15.75" x14ac:dyDescent="0.2">
      <c r="A52" s="12" t="s">
        <v>54</v>
      </c>
      <c r="B52" s="190"/>
      <c r="C52" s="191"/>
      <c r="D52" s="24">
        <f>AVERAGE(D53:D55)</f>
        <v>1</v>
      </c>
      <c r="E52" s="195"/>
      <c r="F52" s="24">
        <f>AVERAGE(F53:F55)</f>
        <v>0.5</v>
      </c>
      <c r="G52" s="24">
        <f>AVERAGE(G53:G55)</f>
        <v>1</v>
      </c>
      <c r="H52" s="24">
        <f>AVERAGE(H53:H55)</f>
        <v>1</v>
      </c>
      <c r="I52" s="24">
        <f>AVERAGE(I53:I55)</f>
        <v>2</v>
      </c>
      <c r="J52" s="195"/>
      <c r="K52" s="195"/>
      <c r="L52" s="24">
        <f>AVERAGE(L53:L55)</f>
        <v>2</v>
      </c>
      <c r="M52" s="24">
        <f>AVERAGE(M53:M55)</f>
        <v>2</v>
      </c>
    </row>
    <row r="53" spans="1:13" ht="30" x14ac:dyDescent="0.2">
      <c r="A53" s="11" t="s">
        <v>91</v>
      </c>
      <c r="B53" s="190"/>
      <c r="C53" s="191"/>
      <c r="D53" s="22">
        <v>1</v>
      </c>
      <c r="E53" s="195"/>
      <c r="F53" s="22">
        <v>0</v>
      </c>
      <c r="G53" s="22">
        <v>1</v>
      </c>
      <c r="H53" s="22">
        <v>1</v>
      </c>
      <c r="I53" s="22">
        <v>2</v>
      </c>
      <c r="J53" s="195"/>
      <c r="K53" s="195"/>
      <c r="L53" s="22">
        <v>2</v>
      </c>
      <c r="M53" s="23">
        <v>2</v>
      </c>
    </row>
    <row r="54" spans="1:13" x14ac:dyDescent="0.2">
      <c r="A54" s="11" t="s">
        <v>92</v>
      </c>
      <c r="B54" s="190"/>
      <c r="C54" s="191"/>
      <c r="D54" s="22">
        <v>1</v>
      </c>
      <c r="E54" s="195"/>
      <c r="F54" s="22">
        <v>1</v>
      </c>
      <c r="G54" s="22">
        <v>1</v>
      </c>
      <c r="H54" s="22">
        <v>1</v>
      </c>
      <c r="I54" s="22">
        <v>2</v>
      </c>
      <c r="J54" s="195"/>
      <c r="K54" s="195"/>
      <c r="L54" s="22">
        <v>2</v>
      </c>
      <c r="M54" s="23">
        <v>2</v>
      </c>
    </row>
    <row r="55" spans="1:13" ht="30" x14ac:dyDescent="0.2">
      <c r="A55" s="9" t="s">
        <v>93</v>
      </c>
      <c r="B55" s="192"/>
      <c r="C55" s="193"/>
      <c r="D55" s="28">
        <v>1</v>
      </c>
      <c r="E55" s="196"/>
      <c r="F55" s="28" t="s">
        <v>24</v>
      </c>
      <c r="G55" s="28" t="s">
        <v>24</v>
      </c>
      <c r="H55" s="28">
        <v>1</v>
      </c>
      <c r="I55" s="28">
        <v>2</v>
      </c>
      <c r="J55" s="196"/>
      <c r="K55" s="196"/>
      <c r="L55" s="28" t="s">
        <v>24</v>
      </c>
      <c r="M55" s="29" t="s">
        <v>24</v>
      </c>
    </row>
  </sheetData>
  <mergeCells count="4">
    <mergeCell ref="B6:C55"/>
    <mergeCell ref="E6:E55"/>
    <mergeCell ref="J6:J55"/>
    <mergeCell ref="K6:K55"/>
  </mergeCells>
  <pageMargins left="0.7" right="0.7" top="0.78740157499999996" bottom="0.78740157499999996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57FF-7B0D-4E7C-8D2D-AAFF2AACBF83}">
  <sheetPr>
    <tabColor rgb="FFFFFF00"/>
  </sheetPr>
  <dimension ref="A1:M55"/>
  <sheetViews>
    <sheetView topLeftCell="A25" workbookViewId="0">
      <selection activeCell="F51" sqref="F51"/>
    </sheetView>
  </sheetViews>
  <sheetFormatPr baseColWidth="10" defaultColWidth="11.5546875" defaultRowHeight="15" x14ac:dyDescent="0.2"/>
  <cols>
    <col min="1" max="1" width="22.21875" style="103" customWidth="1"/>
    <col min="2" max="16384" width="11.5546875" style="103"/>
  </cols>
  <sheetData>
    <row r="1" spans="1:13" x14ac:dyDescent="0.2">
      <c r="A1" s="109" t="s">
        <v>0</v>
      </c>
      <c r="B1" s="103" t="s">
        <v>497</v>
      </c>
    </row>
    <row r="2" spans="1:13" x14ac:dyDescent="0.2">
      <c r="A2" s="109" t="s">
        <v>3</v>
      </c>
    </row>
    <row r="3" spans="1:13" ht="15.75" thickBot="1" x14ac:dyDescent="0.25"/>
    <row r="4" spans="1:13" x14ac:dyDescent="0.2">
      <c r="A4" s="8" t="s">
        <v>5</v>
      </c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</row>
    <row r="5" spans="1:13" ht="15.75" thickBot="1" x14ac:dyDescent="0.25">
      <c r="A5" s="9" t="s">
        <v>6</v>
      </c>
      <c r="C5" s="107">
        <v>44498</v>
      </c>
      <c r="D5" s="17">
        <v>44505</v>
      </c>
      <c r="E5" s="18">
        <v>44512</v>
      </c>
      <c r="G5" s="18">
        <v>44533</v>
      </c>
      <c r="H5" s="18"/>
      <c r="I5" s="18"/>
      <c r="J5" s="18"/>
      <c r="K5" s="18"/>
      <c r="L5" s="18"/>
      <c r="M5" s="19"/>
    </row>
    <row r="6" spans="1:13" s="108" customFormat="1" ht="15.75" x14ac:dyDescent="0.2">
      <c r="A6" s="10" t="s">
        <v>7</v>
      </c>
      <c r="D6" s="91"/>
      <c r="E6" s="92"/>
      <c r="G6" s="95"/>
      <c r="H6" s="95"/>
      <c r="I6" s="95"/>
      <c r="J6" s="96"/>
      <c r="K6" s="96"/>
      <c r="L6" s="95"/>
      <c r="M6" s="97"/>
    </row>
    <row r="7" spans="1:13" ht="105" x14ac:dyDescent="0.2">
      <c r="A7" s="11" t="s">
        <v>12</v>
      </c>
      <c r="C7" s="103" t="s">
        <v>498</v>
      </c>
      <c r="D7" s="103" t="s">
        <v>499</v>
      </c>
      <c r="E7" s="103" t="s">
        <v>500</v>
      </c>
      <c r="G7" s="103" t="s">
        <v>501</v>
      </c>
    </row>
    <row r="8" spans="1:13" ht="90" x14ac:dyDescent="0.2">
      <c r="A8" s="11" t="s">
        <v>15</v>
      </c>
      <c r="C8" s="103" t="s">
        <v>502</v>
      </c>
      <c r="D8" s="103" t="s">
        <v>503</v>
      </c>
      <c r="E8" s="103" t="s">
        <v>13</v>
      </c>
      <c r="G8" s="103" t="s">
        <v>504</v>
      </c>
    </row>
    <row r="9" spans="1:13" ht="60" x14ac:dyDescent="0.2">
      <c r="A9" s="11" t="s">
        <v>18</v>
      </c>
      <c r="C9" s="103" t="s">
        <v>505</v>
      </c>
      <c r="D9" s="103" t="s">
        <v>506</v>
      </c>
      <c r="E9" s="103" t="s">
        <v>506</v>
      </c>
      <c r="G9" s="103" t="s">
        <v>504</v>
      </c>
    </row>
    <row r="10" spans="1:13" x14ac:dyDescent="0.2">
      <c r="A10" s="11" t="s">
        <v>23</v>
      </c>
      <c r="C10" s="103" t="s">
        <v>13</v>
      </c>
      <c r="D10" s="103" t="s">
        <v>13</v>
      </c>
      <c r="E10" s="103" t="s">
        <v>13</v>
      </c>
      <c r="G10" s="103" t="s">
        <v>504</v>
      </c>
    </row>
    <row r="11" spans="1:13" ht="30" x14ac:dyDescent="0.2">
      <c r="A11" s="11" t="s">
        <v>25</v>
      </c>
      <c r="C11" s="103" t="s">
        <v>507</v>
      </c>
      <c r="D11" s="103" t="s">
        <v>13</v>
      </c>
      <c r="E11" s="103" t="s">
        <v>13</v>
      </c>
      <c r="G11" s="103" t="s">
        <v>504</v>
      </c>
    </row>
    <row r="12" spans="1:13" ht="45" x14ac:dyDescent="0.2">
      <c r="A12" s="11" t="s">
        <v>26</v>
      </c>
      <c r="C12" s="103" t="s">
        <v>51</v>
      </c>
      <c r="D12" s="103" t="s">
        <v>508</v>
      </c>
      <c r="E12" s="103" t="s">
        <v>509</v>
      </c>
      <c r="G12" s="103" t="s">
        <v>509</v>
      </c>
    </row>
    <row r="13" spans="1:13" ht="60" x14ac:dyDescent="0.2">
      <c r="A13" s="11" t="s">
        <v>27</v>
      </c>
      <c r="C13" s="103" t="s">
        <v>510</v>
      </c>
      <c r="D13" s="103" t="s">
        <v>511</v>
      </c>
      <c r="E13" s="103" t="s">
        <v>512</v>
      </c>
      <c r="G13" s="103" t="s">
        <v>513</v>
      </c>
    </row>
    <row r="14" spans="1:13" ht="45" x14ac:dyDescent="0.2">
      <c r="A14" s="11" t="s">
        <v>30</v>
      </c>
      <c r="D14" s="103" t="s">
        <v>514</v>
      </c>
      <c r="E14" s="103" t="s">
        <v>515</v>
      </c>
      <c r="G14" s="103" t="s">
        <v>13</v>
      </c>
    </row>
    <row r="15" spans="1:13" x14ac:dyDescent="0.2">
      <c r="A15" s="11" t="s">
        <v>32</v>
      </c>
      <c r="C15" s="103" t="s">
        <v>13</v>
      </c>
      <c r="D15" s="103" t="s">
        <v>504</v>
      </c>
      <c r="E15" s="103" t="s">
        <v>13</v>
      </c>
      <c r="G15" s="103" t="s">
        <v>13</v>
      </c>
    </row>
    <row r="16" spans="1:13" ht="75" x14ac:dyDescent="0.2">
      <c r="A16" s="11" t="s">
        <v>36</v>
      </c>
      <c r="C16" s="103" t="s">
        <v>13</v>
      </c>
      <c r="D16" s="103" t="s">
        <v>516</v>
      </c>
      <c r="E16" s="103" t="s">
        <v>517</v>
      </c>
      <c r="G16" s="103" t="s">
        <v>518</v>
      </c>
    </row>
    <row r="17" spans="1:13" x14ac:dyDescent="0.2">
      <c r="A17" s="11"/>
    </row>
    <row r="18" spans="1:13" s="108" customFormat="1" ht="15.75" x14ac:dyDescent="0.2">
      <c r="A18" s="12" t="s">
        <v>37</v>
      </c>
      <c r="D18" s="93"/>
      <c r="E18" s="94"/>
      <c r="G18" s="101"/>
      <c r="H18" s="101"/>
      <c r="I18" s="101"/>
      <c r="J18" s="99"/>
      <c r="K18" s="99"/>
      <c r="L18" s="101"/>
      <c r="M18" s="102"/>
    </row>
    <row r="19" spans="1:13" s="108" customFormat="1" ht="15.75" x14ac:dyDescent="0.2">
      <c r="A19" s="12" t="s">
        <v>38</v>
      </c>
      <c r="D19" s="93"/>
      <c r="E19" s="94"/>
      <c r="G19" s="101"/>
      <c r="H19" s="101"/>
      <c r="I19" s="101"/>
      <c r="J19" s="99"/>
      <c r="K19" s="99"/>
      <c r="L19" s="101"/>
      <c r="M19" s="102"/>
    </row>
    <row r="20" spans="1:13" ht="45" x14ac:dyDescent="0.2">
      <c r="A20" s="11" t="s">
        <v>39</v>
      </c>
      <c r="C20" s="103" t="s">
        <v>519</v>
      </c>
      <c r="E20" s="103" t="s">
        <v>520</v>
      </c>
      <c r="G20" s="103" t="s">
        <v>521</v>
      </c>
    </row>
    <row r="21" spans="1:13" ht="75" x14ac:dyDescent="0.2">
      <c r="A21" s="11" t="s">
        <v>47</v>
      </c>
      <c r="C21" s="103" t="s">
        <v>522</v>
      </c>
      <c r="D21" s="103" t="s">
        <v>523</v>
      </c>
      <c r="E21" s="103" t="s">
        <v>524</v>
      </c>
      <c r="G21" s="103" t="s">
        <v>525</v>
      </c>
    </row>
    <row r="22" spans="1:13" ht="90" x14ac:dyDescent="0.2">
      <c r="A22" s="11" t="s">
        <v>52</v>
      </c>
      <c r="C22" s="103" t="s">
        <v>526</v>
      </c>
      <c r="D22" s="103" t="s">
        <v>527</v>
      </c>
      <c r="E22" s="103" t="s">
        <v>528</v>
      </c>
      <c r="G22" s="103" t="s">
        <v>529</v>
      </c>
    </row>
    <row r="23" spans="1:13" s="108" customFormat="1" ht="15.75" x14ac:dyDescent="0.2">
      <c r="A23" s="12" t="s">
        <v>53</v>
      </c>
      <c r="D23" s="93"/>
      <c r="E23" s="94"/>
      <c r="G23" s="98"/>
      <c r="H23" s="98"/>
      <c r="I23" s="98"/>
      <c r="J23" s="99"/>
      <c r="K23" s="99"/>
      <c r="L23" s="101"/>
      <c r="M23" s="102"/>
    </row>
    <row r="24" spans="1:13" x14ac:dyDescent="0.2">
      <c r="A24" s="11" t="s">
        <v>54</v>
      </c>
      <c r="C24" s="103" t="s">
        <v>56</v>
      </c>
      <c r="D24" s="103" t="s">
        <v>530</v>
      </c>
      <c r="E24" s="103" t="s">
        <v>530</v>
      </c>
      <c r="G24" s="103" t="s">
        <v>530</v>
      </c>
    </row>
    <row r="25" spans="1:13" ht="30" x14ac:dyDescent="0.2">
      <c r="A25" s="11" t="s">
        <v>55</v>
      </c>
      <c r="C25" s="103" t="s">
        <v>531</v>
      </c>
      <c r="D25" s="103" t="s">
        <v>532</v>
      </c>
      <c r="E25" s="103" t="s">
        <v>532</v>
      </c>
      <c r="G25" s="103" t="s">
        <v>532</v>
      </c>
    </row>
    <row r="26" spans="1:13" ht="60" x14ac:dyDescent="0.2">
      <c r="A26" s="11" t="s">
        <v>59</v>
      </c>
      <c r="C26" s="103" t="s">
        <v>533</v>
      </c>
      <c r="D26" s="103" t="s">
        <v>534</v>
      </c>
      <c r="E26" s="103" t="s">
        <v>535</v>
      </c>
      <c r="G26" s="103" t="s">
        <v>530</v>
      </c>
    </row>
    <row r="27" spans="1:13" s="108" customFormat="1" ht="15.75" x14ac:dyDescent="0.2">
      <c r="A27" s="12" t="s">
        <v>60</v>
      </c>
      <c r="D27" s="93"/>
      <c r="E27" s="94"/>
      <c r="G27" s="101"/>
      <c r="H27" s="101"/>
      <c r="I27" s="101"/>
      <c r="J27" s="99"/>
      <c r="K27" s="99"/>
      <c r="L27" s="101"/>
      <c r="M27" s="102"/>
    </row>
    <row r="28" spans="1:13" ht="75" x14ac:dyDescent="0.2">
      <c r="A28" s="11" t="s">
        <v>61</v>
      </c>
      <c r="C28" s="103" t="s">
        <v>536</v>
      </c>
      <c r="D28" s="103" t="s">
        <v>537</v>
      </c>
      <c r="E28" s="103" t="s">
        <v>538</v>
      </c>
      <c r="G28" s="103" t="s">
        <v>539</v>
      </c>
    </row>
    <row r="29" spans="1:13" ht="30" x14ac:dyDescent="0.2">
      <c r="A29" s="11" t="s">
        <v>64</v>
      </c>
      <c r="C29" s="103" t="s">
        <v>540</v>
      </c>
    </row>
    <row r="30" spans="1:13" ht="30" x14ac:dyDescent="0.2">
      <c r="A30" s="11" t="s">
        <v>65</v>
      </c>
      <c r="D30" s="103" t="s">
        <v>541</v>
      </c>
      <c r="E30" s="103" t="s">
        <v>542</v>
      </c>
      <c r="G30" s="103" t="s">
        <v>543</v>
      </c>
    </row>
    <row r="31" spans="1:13" x14ac:dyDescent="0.2">
      <c r="A31" s="11" t="s">
        <v>66</v>
      </c>
    </row>
    <row r="32" spans="1:13" s="108" customFormat="1" ht="15.75" x14ac:dyDescent="0.2">
      <c r="A32" s="12" t="s">
        <v>67</v>
      </c>
      <c r="D32" s="93"/>
      <c r="E32" s="94"/>
      <c r="G32" s="101"/>
      <c r="H32" s="101"/>
      <c r="I32" s="101"/>
      <c r="J32" s="99"/>
      <c r="K32" s="99"/>
      <c r="L32" s="101"/>
      <c r="M32" s="102"/>
    </row>
    <row r="33" spans="1:13" ht="30" x14ac:dyDescent="0.2">
      <c r="A33" s="11" t="s">
        <v>68</v>
      </c>
      <c r="C33" s="103" t="s">
        <v>544</v>
      </c>
      <c r="D33" s="103" t="s">
        <v>545</v>
      </c>
      <c r="E33" s="103" t="s">
        <v>546</v>
      </c>
      <c r="G33" s="103" t="s">
        <v>547</v>
      </c>
    </row>
    <row r="34" spans="1:13" ht="15.75" thickBot="1" x14ac:dyDescent="0.25">
      <c r="A34" s="13"/>
    </row>
    <row r="35" spans="1:13" s="108" customFormat="1" ht="31.5" x14ac:dyDescent="0.2">
      <c r="A35" s="10" t="s">
        <v>74</v>
      </c>
      <c r="D35" s="93"/>
      <c r="E35" s="94"/>
      <c r="G35" s="95"/>
      <c r="H35" s="95"/>
      <c r="I35" s="95"/>
      <c r="J35" s="99"/>
      <c r="K35" s="99"/>
      <c r="L35" s="95"/>
      <c r="M35" s="97"/>
    </row>
    <row r="36" spans="1:13" s="108" customFormat="1" ht="15.75" x14ac:dyDescent="0.2">
      <c r="A36" s="12" t="s">
        <v>75</v>
      </c>
      <c r="C36" s="108">
        <f>AVERAGE(C37:C39)</f>
        <v>2</v>
      </c>
      <c r="D36" s="108">
        <f t="shared" ref="D36:E36" si="0">AVERAGE(D37:D39)</f>
        <v>2</v>
      </c>
      <c r="E36" s="108">
        <f t="shared" si="0"/>
        <v>2.3333333333333335</v>
      </c>
      <c r="G36" s="108">
        <f>AVERAGE(G37:G39)</f>
        <v>2.6666666666666665</v>
      </c>
      <c r="H36" s="101"/>
      <c r="I36" s="101"/>
      <c r="J36" s="99"/>
      <c r="K36" s="99"/>
      <c r="L36" s="101"/>
      <c r="M36" s="102"/>
    </row>
    <row r="37" spans="1:13" x14ac:dyDescent="0.2">
      <c r="A37" s="11" t="s">
        <v>76</v>
      </c>
      <c r="C37" s="103">
        <v>2</v>
      </c>
      <c r="D37" s="103">
        <v>2</v>
      </c>
      <c r="E37" s="103">
        <v>2</v>
      </c>
      <c r="G37" s="103">
        <v>2</v>
      </c>
      <c r="M37" s="100"/>
    </row>
    <row r="38" spans="1:13" x14ac:dyDescent="0.2">
      <c r="A38" s="11" t="s">
        <v>77</v>
      </c>
      <c r="C38" s="103">
        <v>1</v>
      </c>
      <c r="D38" s="103">
        <v>1</v>
      </c>
      <c r="E38" s="103">
        <v>2</v>
      </c>
      <c r="G38" s="103">
        <v>3</v>
      </c>
      <c r="M38" s="100"/>
    </row>
    <row r="39" spans="1:13" ht="30" x14ac:dyDescent="0.2">
      <c r="A39" s="11" t="s">
        <v>78</v>
      </c>
      <c r="C39" s="103">
        <v>3</v>
      </c>
      <c r="D39" s="103">
        <v>3</v>
      </c>
      <c r="E39" s="103">
        <v>3</v>
      </c>
      <c r="G39" s="103">
        <v>3</v>
      </c>
      <c r="M39" s="100"/>
    </row>
    <row r="40" spans="1:13" s="108" customFormat="1" ht="15.75" x14ac:dyDescent="0.2">
      <c r="A40" s="12" t="s">
        <v>79</v>
      </c>
      <c r="C40" s="108">
        <f>SUM(C41:C42)/2</f>
        <v>1.5</v>
      </c>
      <c r="D40" s="108">
        <f t="shared" ref="D40:E40" si="1">SUM(D41:D42)/2</f>
        <v>1</v>
      </c>
      <c r="E40" s="108">
        <f t="shared" si="1"/>
        <v>2</v>
      </c>
      <c r="G40" s="108">
        <f>SUM(G41:G42)/2</f>
        <v>2</v>
      </c>
      <c r="H40" s="101"/>
      <c r="I40" s="101"/>
      <c r="J40" s="99"/>
      <c r="K40" s="99"/>
      <c r="L40" s="101"/>
      <c r="M40" s="102"/>
    </row>
    <row r="41" spans="1:13" x14ac:dyDescent="0.2">
      <c r="A41" s="11" t="s">
        <v>80</v>
      </c>
      <c r="C41" s="103">
        <v>1</v>
      </c>
      <c r="E41" s="103">
        <v>1</v>
      </c>
      <c r="G41" s="103">
        <v>1</v>
      </c>
    </row>
    <row r="42" spans="1:13" x14ac:dyDescent="0.2">
      <c r="A42" s="11" t="s">
        <v>81</v>
      </c>
      <c r="C42" s="103">
        <v>2</v>
      </c>
      <c r="D42" s="103">
        <v>2</v>
      </c>
      <c r="E42" s="103">
        <v>3</v>
      </c>
      <c r="G42" s="103">
        <v>3</v>
      </c>
    </row>
    <row r="43" spans="1:13" s="108" customFormat="1" ht="15.75" x14ac:dyDescent="0.2">
      <c r="A43" s="12" t="s">
        <v>82</v>
      </c>
      <c r="C43" s="108">
        <f t="shared" ref="C43:E43" si="2">AVERAGE(C44:C46)</f>
        <v>2</v>
      </c>
      <c r="D43" s="108">
        <f t="shared" si="2"/>
        <v>2</v>
      </c>
      <c r="E43" s="108">
        <f t="shared" si="2"/>
        <v>1.6666666666666667</v>
      </c>
      <c r="G43" s="108">
        <f>AVERAGE(G44:G46)</f>
        <v>1.6666666666666667</v>
      </c>
      <c r="H43" s="101"/>
      <c r="I43" s="101"/>
      <c r="J43" s="99"/>
      <c r="K43" s="99"/>
      <c r="L43" s="101"/>
      <c r="M43" s="102"/>
    </row>
    <row r="44" spans="1:13" x14ac:dyDescent="0.2">
      <c r="A44" s="11" t="s">
        <v>83</v>
      </c>
      <c r="C44" s="103">
        <v>2</v>
      </c>
      <c r="D44" s="103">
        <v>2</v>
      </c>
      <c r="E44" s="103">
        <v>2</v>
      </c>
      <c r="G44" s="103">
        <v>2</v>
      </c>
    </row>
    <row r="45" spans="1:13" ht="30" x14ac:dyDescent="0.2">
      <c r="A45" s="11" t="s">
        <v>84</v>
      </c>
      <c r="C45" s="103">
        <v>2</v>
      </c>
      <c r="D45" s="103">
        <v>2</v>
      </c>
      <c r="E45" s="103">
        <v>2</v>
      </c>
      <c r="G45" s="103">
        <v>2</v>
      </c>
    </row>
    <row r="46" spans="1:13" ht="30" x14ac:dyDescent="0.2">
      <c r="A46" s="11" t="s">
        <v>85</v>
      </c>
      <c r="E46" s="103">
        <v>1</v>
      </c>
      <c r="G46" s="103">
        <v>1</v>
      </c>
    </row>
    <row r="47" spans="1:13" s="108" customFormat="1" ht="15.75" x14ac:dyDescent="0.2">
      <c r="A47" s="12" t="s">
        <v>86</v>
      </c>
      <c r="C47" s="108">
        <f>SUM(C48:C51)/4</f>
        <v>2.5</v>
      </c>
      <c r="D47" s="108">
        <f t="shared" ref="D47:E47" si="3">SUM(D48:D51)/4</f>
        <v>2.5</v>
      </c>
      <c r="E47" s="108">
        <f t="shared" si="3"/>
        <v>2.75</v>
      </c>
      <c r="G47" s="108">
        <f>SUM(G48:G51)/4</f>
        <v>2.75</v>
      </c>
      <c r="H47" s="101"/>
      <c r="I47" s="101"/>
      <c r="J47" s="99"/>
      <c r="K47" s="99"/>
      <c r="L47" s="101"/>
      <c r="M47" s="102"/>
    </row>
    <row r="48" spans="1:13" x14ac:dyDescent="0.2">
      <c r="A48" s="11" t="s">
        <v>87</v>
      </c>
      <c r="C48" s="103">
        <v>2</v>
      </c>
      <c r="D48" s="103">
        <v>2</v>
      </c>
      <c r="E48" s="103">
        <v>2</v>
      </c>
      <c r="G48" s="103">
        <v>2</v>
      </c>
    </row>
    <row r="49" spans="1:13" x14ac:dyDescent="0.2">
      <c r="A49" s="11" t="s">
        <v>88</v>
      </c>
      <c r="C49" s="103">
        <v>2</v>
      </c>
      <c r="D49" s="103">
        <v>2</v>
      </c>
      <c r="E49" s="103">
        <v>3</v>
      </c>
      <c r="G49" s="103">
        <v>3</v>
      </c>
    </row>
    <row r="50" spans="1:13" ht="30" x14ac:dyDescent="0.2">
      <c r="A50" s="11" t="s">
        <v>89</v>
      </c>
      <c r="C50" s="103">
        <v>3</v>
      </c>
      <c r="D50" s="103">
        <v>3</v>
      </c>
      <c r="E50" s="103">
        <v>3</v>
      </c>
      <c r="G50" s="103">
        <v>3</v>
      </c>
    </row>
    <row r="51" spans="1:13" x14ac:dyDescent="0.2">
      <c r="A51" s="11" t="s">
        <v>90</v>
      </c>
      <c r="C51" s="103">
        <v>3</v>
      </c>
      <c r="D51" s="103">
        <v>3</v>
      </c>
      <c r="E51" s="103">
        <v>3</v>
      </c>
      <c r="G51" s="103">
        <v>3</v>
      </c>
    </row>
    <row r="52" spans="1:13" s="108" customFormat="1" ht="15.75" x14ac:dyDescent="0.2">
      <c r="A52" s="12" t="s">
        <v>54</v>
      </c>
      <c r="C52" s="108">
        <f t="shared" ref="C52:E52" si="4">AVERAGE(C53:C55)</f>
        <v>2</v>
      </c>
      <c r="D52" s="108">
        <f t="shared" si="4"/>
        <v>2</v>
      </c>
      <c r="E52" s="108">
        <f t="shared" si="4"/>
        <v>2.6666666666666665</v>
      </c>
      <c r="G52" s="108">
        <f>AVERAGE(G53:G55)</f>
        <v>2.6666666666666665</v>
      </c>
      <c r="H52" s="101"/>
      <c r="I52" s="101"/>
      <c r="J52" s="99"/>
      <c r="K52" s="99"/>
      <c r="L52" s="101"/>
      <c r="M52" s="102"/>
    </row>
    <row r="53" spans="1:13" ht="30" x14ac:dyDescent="0.2">
      <c r="A53" s="11" t="s">
        <v>91</v>
      </c>
      <c r="C53" s="103">
        <v>2</v>
      </c>
      <c r="D53" s="103">
        <v>2</v>
      </c>
      <c r="E53" s="103">
        <v>3</v>
      </c>
      <c r="G53" s="103">
        <v>3</v>
      </c>
    </row>
    <row r="54" spans="1:13" x14ac:dyDescent="0.2">
      <c r="A54" s="11" t="s">
        <v>92</v>
      </c>
      <c r="C54" s="103">
        <v>2</v>
      </c>
      <c r="D54" s="103">
        <v>2</v>
      </c>
      <c r="E54" s="103">
        <v>3</v>
      </c>
      <c r="G54" s="103">
        <v>3</v>
      </c>
    </row>
    <row r="55" spans="1:13" ht="30" customHeight="1" thickBot="1" x14ac:dyDescent="0.25">
      <c r="A55" s="9" t="s">
        <v>93</v>
      </c>
      <c r="C55" s="103">
        <v>2</v>
      </c>
      <c r="D55" s="103">
        <v>2</v>
      </c>
      <c r="E55" s="103">
        <v>2</v>
      </c>
      <c r="G55" s="103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DDC9-425D-4F7B-8CE2-13E655FC79DE}">
  <sheetPr>
    <tabColor rgb="FFFFFF00"/>
  </sheetPr>
  <dimension ref="A1:M63"/>
  <sheetViews>
    <sheetView workbookViewId="0">
      <selection activeCell="E52" sqref="E52"/>
    </sheetView>
  </sheetViews>
  <sheetFormatPr baseColWidth="10" defaultColWidth="22.44140625" defaultRowHeight="15" x14ac:dyDescent="0.2"/>
  <cols>
    <col min="1" max="16384" width="22.44140625" style="103"/>
  </cols>
  <sheetData>
    <row r="1" spans="1:13" x14ac:dyDescent="0.2">
      <c r="A1" s="109" t="s">
        <v>0</v>
      </c>
      <c r="B1" s="103" t="s">
        <v>497</v>
      </c>
    </row>
    <row r="2" spans="1:13" x14ac:dyDescent="0.2">
      <c r="A2" s="109" t="s">
        <v>3</v>
      </c>
    </row>
    <row r="4" spans="1:13" x14ac:dyDescent="0.2">
      <c r="A4" s="8" t="s">
        <v>5</v>
      </c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</row>
    <row r="5" spans="1:13" x14ac:dyDescent="0.2">
      <c r="A5" s="9" t="s">
        <v>6</v>
      </c>
      <c r="B5" s="107">
        <v>44498</v>
      </c>
      <c r="C5" s="17">
        <v>44505</v>
      </c>
      <c r="D5" s="18">
        <v>44512</v>
      </c>
      <c r="E5" s="18">
        <v>44533</v>
      </c>
      <c r="F5" s="18"/>
      <c r="G5" s="18"/>
      <c r="H5" s="18"/>
      <c r="I5" s="18"/>
      <c r="J5" s="18"/>
      <c r="K5" s="18"/>
      <c r="L5" s="18"/>
      <c r="M5" s="19"/>
    </row>
    <row r="6" spans="1:13" s="108" customFormat="1" ht="15.75" x14ac:dyDescent="0.2">
      <c r="A6" s="10" t="s">
        <v>7</v>
      </c>
      <c r="C6" s="91"/>
      <c r="D6" s="92"/>
      <c r="E6" s="95"/>
      <c r="F6" s="95"/>
      <c r="G6" s="95"/>
      <c r="H6" s="95"/>
      <c r="I6" s="95"/>
      <c r="J6" s="96"/>
      <c r="K6" s="96"/>
      <c r="L6" s="95"/>
      <c r="M6" s="97"/>
    </row>
    <row r="7" spans="1:13" x14ac:dyDescent="0.2">
      <c r="A7" s="11" t="s">
        <v>12</v>
      </c>
      <c r="B7" s="103">
        <v>0</v>
      </c>
      <c r="C7" s="103">
        <v>0</v>
      </c>
      <c r="D7" s="103">
        <v>1</v>
      </c>
      <c r="E7" s="103">
        <v>1</v>
      </c>
    </row>
    <row r="8" spans="1:13" ht="30" x14ac:dyDescent="0.2">
      <c r="A8" s="11" t="s">
        <v>15</v>
      </c>
      <c r="B8" s="103">
        <v>0</v>
      </c>
      <c r="C8" s="103">
        <v>0</v>
      </c>
      <c r="D8" s="103">
        <v>2</v>
      </c>
      <c r="E8" s="103">
        <v>2</v>
      </c>
    </row>
    <row r="9" spans="1:13" x14ac:dyDescent="0.2">
      <c r="A9" s="11" t="s">
        <v>18</v>
      </c>
      <c r="B9" s="103">
        <v>1</v>
      </c>
      <c r="C9" s="103">
        <v>1</v>
      </c>
      <c r="D9" s="103">
        <v>1</v>
      </c>
      <c r="E9" s="103">
        <v>2</v>
      </c>
    </row>
    <row r="10" spans="1:13" x14ac:dyDescent="0.2">
      <c r="A10" s="11" t="s">
        <v>23</v>
      </c>
      <c r="B10" s="103">
        <v>3</v>
      </c>
      <c r="C10" s="103">
        <v>3</v>
      </c>
      <c r="D10" s="103">
        <v>3</v>
      </c>
      <c r="E10" s="103">
        <v>3</v>
      </c>
    </row>
    <row r="11" spans="1:13" x14ac:dyDescent="0.2">
      <c r="A11" s="11" t="s">
        <v>25</v>
      </c>
      <c r="B11" s="103">
        <v>3</v>
      </c>
      <c r="C11" s="103">
        <v>2</v>
      </c>
      <c r="D11" s="103">
        <v>2</v>
      </c>
      <c r="E11" s="103">
        <v>2</v>
      </c>
    </row>
    <row r="12" spans="1:13" ht="30" x14ac:dyDescent="0.2">
      <c r="A12" s="11" t="s">
        <v>26</v>
      </c>
      <c r="B12" s="103">
        <v>1</v>
      </c>
      <c r="C12" s="103">
        <v>1</v>
      </c>
      <c r="D12" s="103">
        <v>1</v>
      </c>
      <c r="E12" s="103">
        <v>1</v>
      </c>
    </row>
    <row r="13" spans="1:13" x14ac:dyDescent="0.2">
      <c r="A13" s="11" t="s">
        <v>27</v>
      </c>
      <c r="B13" s="103">
        <v>0</v>
      </c>
      <c r="C13" s="103">
        <v>0</v>
      </c>
      <c r="D13" s="103">
        <v>0</v>
      </c>
      <c r="E13" s="103">
        <v>1</v>
      </c>
    </row>
    <row r="14" spans="1:13" x14ac:dyDescent="0.2">
      <c r="A14" s="11" t="s">
        <v>30</v>
      </c>
      <c r="C14" s="103">
        <v>1</v>
      </c>
      <c r="D14" s="103">
        <v>1</v>
      </c>
      <c r="E14" s="103">
        <v>2</v>
      </c>
    </row>
    <row r="15" spans="1:13" x14ac:dyDescent="0.2">
      <c r="A15" s="11" t="s">
        <v>32</v>
      </c>
      <c r="B15" s="103">
        <v>3</v>
      </c>
      <c r="C15" s="103">
        <v>3</v>
      </c>
      <c r="D15" s="103">
        <v>3</v>
      </c>
      <c r="E15" s="103">
        <v>3</v>
      </c>
    </row>
    <row r="16" spans="1:13" x14ac:dyDescent="0.2">
      <c r="A16" s="11" t="s">
        <v>36</v>
      </c>
      <c r="B16" s="103">
        <v>3</v>
      </c>
      <c r="C16" s="103">
        <v>2</v>
      </c>
      <c r="D16" s="103">
        <v>2</v>
      </c>
      <c r="E16" s="103">
        <v>2</v>
      </c>
    </row>
    <row r="17" spans="1:13" s="147" customFormat="1" x14ac:dyDescent="0.2">
      <c r="A17" s="127" t="s">
        <v>94</v>
      </c>
      <c r="B17" s="147">
        <f>AVERAGE(B7:B16)</f>
        <v>1.5555555555555556</v>
      </c>
      <c r="C17" s="146">
        <f>AVERAGE(C7:C16)</f>
        <v>1.3</v>
      </c>
      <c r="D17" s="146">
        <f>AVERAGE(D7:D16)</f>
        <v>1.6</v>
      </c>
      <c r="E17" s="146">
        <f>AVERAGE(E7:E16)</f>
        <v>1.9</v>
      </c>
    </row>
    <row r="18" spans="1:13" s="108" customFormat="1" ht="15.75" x14ac:dyDescent="0.2">
      <c r="A18" s="12" t="s">
        <v>37</v>
      </c>
      <c r="C18" s="93"/>
      <c r="D18" s="94"/>
      <c r="E18" s="101"/>
      <c r="F18" s="101"/>
      <c r="G18" s="101"/>
      <c r="H18" s="101"/>
      <c r="I18" s="101"/>
      <c r="J18" s="99"/>
      <c r="K18" s="99"/>
      <c r="L18" s="101"/>
      <c r="M18" s="102"/>
    </row>
    <row r="19" spans="1:13" s="108" customFormat="1" ht="15.75" x14ac:dyDescent="0.2">
      <c r="A19" s="12" t="s">
        <v>38</v>
      </c>
      <c r="C19" s="93"/>
      <c r="D19" s="94"/>
      <c r="E19" s="101"/>
      <c r="F19" s="101"/>
      <c r="G19" s="101"/>
      <c r="H19" s="101"/>
      <c r="I19" s="101"/>
      <c r="J19" s="99"/>
      <c r="K19" s="99"/>
      <c r="L19" s="101"/>
      <c r="M19" s="102"/>
    </row>
    <row r="20" spans="1:13" ht="30" x14ac:dyDescent="0.2">
      <c r="A20" s="11" t="s">
        <v>39</v>
      </c>
      <c r="B20" s="103">
        <v>3</v>
      </c>
      <c r="D20" s="103">
        <v>2</v>
      </c>
      <c r="E20" s="103">
        <v>2</v>
      </c>
    </row>
    <row r="21" spans="1:13" x14ac:dyDescent="0.2">
      <c r="A21" s="11" t="s">
        <v>47</v>
      </c>
      <c r="B21" s="103">
        <v>2</v>
      </c>
      <c r="C21" s="103">
        <v>2</v>
      </c>
      <c r="D21" s="103">
        <v>2</v>
      </c>
      <c r="E21" s="103">
        <v>2</v>
      </c>
    </row>
    <row r="22" spans="1:13" ht="30" x14ac:dyDescent="0.2">
      <c r="A22" s="11" t="s">
        <v>52</v>
      </c>
      <c r="B22" s="103">
        <v>1</v>
      </c>
      <c r="C22" s="103">
        <v>1</v>
      </c>
      <c r="D22" s="103">
        <v>1</v>
      </c>
      <c r="E22" s="103">
        <v>1</v>
      </c>
    </row>
    <row r="23" spans="1:13" s="147" customFormat="1" x14ac:dyDescent="0.2">
      <c r="A23" s="127" t="s">
        <v>94</v>
      </c>
      <c r="B23" s="146">
        <f>AVERAGE(B20:B22)</f>
        <v>2</v>
      </c>
      <c r="C23" s="146">
        <f>AVERAGE(C20:C22)</f>
        <v>1.5</v>
      </c>
      <c r="D23" s="146">
        <f>AVERAGE(D20:D22)</f>
        <v>1.6666666666666667</v>
      </c>
      <c r="E23" s="146">
        <f>AVERAGE(E20:E22)</f>
        <v>1.6666666666666667</v>
      </c>
    </row>
    <row r="24" spans="1:13" s="108" customFormat="1" ht="15.75" x14ac:dyDescent="0.2">
      <c r="A24" s="12" t="s">
        <v>53</v>
      </c>
      <c r="C24" s="93"/>
      <c r="D24" s="94"/>
      <c r="E24" s="98"/>
      <c r="F24" s="98"/>
      <c r="G24" s="98"/>
      <c r="H24" s="98"/>
      <c r="I24" s="98"/>
      <c r="J24" s="99"/>
      <c r="K24" s="99"/>
      <c r="L24" s="101"/>
      <c r="M24" s="102"/>
    </row>
    <row r="25" spans="1:13" x14ac:dyDescent="0.2">
      <c r="A25" s="11" t="s">
        <v>54</v>
      </c>
      <c r="B25" s="103">
        <v>2</v>
      </c>
      <c r="C25" s="103">
        <v>2</v>
      </c>
      <c r="D25" s="103">
        <v>2</v>
      </c>
      <c r="E25" s="103">
        <v>2</v>
      </c>
    </row>
    <row r="26" spans="1:13" x14ac:dyDescent="0.2">
      <c r="A26" s="11" t="s">
        <v>55</v>
      </c>
      <c r="B26" s="103">
        <v>3</v>
      </c>
      <c r="C26" s="103">
        <v>3</v>
      </c>
      <c r="D26" s="103">
        <v>3</v>
      </c>
      <c r="E26" s="103">
        <v>3</v>
      </c>
    </row>
    <row r="27" spans="1:13" x14ac:dyDescent="0.2">
      <c r="A27" s="11" t="s">
        <v>59</v>
      </c>
      <c r="B27" s="103">
        <v>1</v>
      </c>
      <c r="C27" s="103">
        <v>1</v>
      </c>
      <c r="D27" s="103">
        <v>2</v>
      </c>
      <c r="E27" s="103">
        <v>2</v>
      </c>
    </row>
    <row r="28" spans="1:13" s="146" customFormat="1" x14ac:dyDescent="0.2">
      <c r="A28" s="127" t="s">
        <v>94</v>
      </c>
      <c r="B28" s="146">
        <f>AVERAGE(B25:B27)</f>
        <v>2</v>
      </c>
      <c r="C28" s="146">
        <f>AVERAGE(C25:C27)</f>
        <v>2</v>
      </c>
      <c r="D28" s="146">
        <f>AVERAGE(D25:D27)</f>
        <v>2.3333333333333335</v>
      </c>
      <c r="E28" s="146">
        <f>AVERAGE(E25:E27)</f>
        <v>2.3333333333333335</v>
      </c>
    </row>
    <row r="29" spans="1:13" s="108" customFormat="1" ht="15.75" x14ac:dyDescent="0.2">
      <c r="A29" s="12" t="s">
        <v>60</v>
      </c>
      <c r="C29" s="93"/>
      <c r="D29" s="94"/>
      <c r="E29" s="101"/>
      <c r="F29" s="101"/>
      <c r="G29" s="101"/>
      <c r="H29" s="101"/>
      <c r="I29" s="101"/>
      <c r="J29" s="99"/>
      <c r="K29" s="99"/>
      <c r="L29" s="101"/>
      <c r="M29" s="102"/>
    </row>
    <row r="30" spans="1:13" x14ac:dyDescent="0.2">
      <c r="A30" s="11" t="s">
        <v>61</v>
      </c>
      <c r="B30" s="103">
        <v>1</v>
      </c>
      <c r="C30" s="103">
        <v>1</v>
      </c>
      <c r="D30" s="103">
        <v>1</v>
      </c>
      <c r="E30" s="103">
        <v>2</v>
      </c>
    </row>
    <row r="31" spans="1:13" x14ac:dyDescent="0.2">
      <c r="A31" s="11" t="s">
        <v>64</v>
      </c>
    </row>
    <row r="32" spans="1:13" x14ac:dyDescent="0.2">
      <c r="A32" s="11" t="s">
        <v>65</v>
      </c>
      <c r="E32" s="147">
        <v>1</v>
      </c>
    </row>
    <row r="33" spans="1:13" x14ac:dyDescent="0.2">
      <c r="A33" s="11" t="s">
        <v>66</v>
      </c>
    </row>
    <row r="34" spans="1:13" s="146" customFormat="1" x14ac:dyDescent="0.2">
      <c r="A34" s="127" t="s">
        <v>94</v>
      </c>
      <c r="B34" s="146">
        <f>AVERAGE(B30:B33)</f>
        <v>1</v>
      </c>
      <c r="C34" s="146">
        <f>AVERAGE(C30:C33)</f>
        <v>1</v>
      </c>
      <c r="D34" s="146">
        <f>AVERAGE(D30:D33)</f>
        <v>1</v>
      </c>
      <c r="E34" s="146">
        <f>AVERAGE(E30:E33)</f>
        <v>1.5</v>
      </c>
    </row>
    <row r="35" spans="1:13" s="108" customFormat="1" ht="15.75" x14ac:dyDescent="0.2">
      <c r="A35" s="12" t="s">
        <v>67</v>
      </c>
      <c r="C35" s="93"/>
      <c r="D35" s="94"/>
      <c r="E35" s="101"/>
      <c r="F35" s="101"/>
      <c r="G35" s="101"/>
      <c r="H35" s="101"/>
      <c r="I35" s="101"/>
      <c r="J35" s="99"/>
      <c r="K35" s="99"/>
      <c r="L35" s="101"/>
      <c r="M35" s="102"/>
    </row>
    <row r="36" spans="1:13" x14ac:dyDescent="0.2">
      <c r="A36" s="11" t="s">
        <v>68</v>
      </c>
      <c r="B36" s="103">
        <v>2</v>
      </c>
      <c r="C36" s="103">
        <v>2</v>
      </c>
      <c r="D36" s="103">
        <v>3</v>
      </c>
      <c r="E36" s="103">
        <v>3</v>
      </c>
    </row>
    <row r="37" spans="1:13" s="146" customFormat="1" x14ac:dyDescent="0.2">
      <c r="A37" s="144" t="s">
        <v>94</v>
      </c>
      <c r="B37" s="146">
        <v>2</v>
      </c>
      <c r="C37" s="146">
        <v>2</v>
      </c>
      <c r="D37" s="146">
        <v>3</v>
      </c>
      <c r="E37" s="146">
        <v>3</v>
      </c>
    </row>
    <row r="38" spans="1:13" s="108" customFormat="1" ht="31.5" x14ac:dyDescent="0.2">
      <c r="A38" s="10" t="s">
        <v>74</v>
      </c>
      <c r="C38" s="93"/>
      <c r="D38" s="94"/>
      <c r="E38" s="95"/>
      <c r="F38" s="95"/>
      <c r="G38" s="95"/>
      <c r="H38" s="95"/>
      <c r="I38" s="95"/>
      <c r="J38" s="99"/>
      <c r="K38" s="99"/>
      <c r="L38" s="95"/>
      <c r="M38" s="97"/>
    </row>
    <row r="39" spans="1:13" s="108" customFormat="1" ht="15.75" x14ac:dyDescent="0.2">
      <c r="A39" s="12" t="s">
        <v>75</v>
      </c>
      <c r="F39" s="101"/>
      <c r="G39" s="101"/>
      <c r="H39" s="101"/>
      <c r="I39" s="101"/>
      <c r="J39" s="99"/>
      <c r="K39" s="99"/>
      <c r="L39" s="101"/>
      <c r="M39" s="102"/>
    </row>
    <row r="40" spans="1:13" x14ac:dyDescent="0.2">
      <c r="A40" s="11" t="s">
        <v>76</v>
      </c>
      <c r="B40" s="103">
        <v>2</v>
      </c>
      <c r="C40" s="103">
        <v>2</v>
      </c>
      <c r="D40" s="103">
        <v>2</v>
      </c>
      <c r="E40" s="103">
        <v>2</v>
      </c>
      <c r="M40" s="100"/>
    </row>
    <row r="41" spans="1:13" x14ac:dyDescent="0.2">
      <c r="A41" s="11" t="s">
        <v>77</v>
      </c>
      <c r="B41" s="103">
        <v>1</v>
      </c>
      <c r="C41" s="103">
        <v>1</v>
      </c>
      <c r="D41" s="103">
        <v>2</v>
      </c>
      <c r="E41" s="103">
        <v>3</v>
      </c>
      <c r="M41" s="100"/>
    </row>
    <row r="42" spans="1:13" ht="30" x14ac:dyDescent="0.2">
      <c r="A42" s="11" t="s">
        <v>78</v>
      </c>
      <c r="B42" s="103">
        <v>3</v>
      </c>
      <c r="C42" s="103">
        <v>3</v>
      </c>
      <c r="D42" s="103">
        <v>3</v>
      </c>
      <c r="E42" s="103">
        <v>3</v>
      </c>
      <c r="M42" s="100"/>
    </row>
    <row r="43" spans="1:13" s="147" customFormat="1" x14ac:dyDescent="0.2">
      <c r="A43" s="127" t="s">
        <v>94</v>
      </c>
      <c r="B43" s="147">
        <f>AVERAGE(B40:B42)</f>
        <v>2</v>
      </c>
      <c r="C43" s="147">
        <f>AVERAGE(C40:C42)</f>
        <v>2</v>
      </c>
      <c r="D43" s="147">
        <f>AVERAGE(D40:D42)</f>
        <v>2.3333333333333335</v>
      </c>
      <c r="E43" s="147">
        <f>AVERAGE(E40:E42)</f>
        <v>2.6666666666666665</v>
      </c>
      <c r="M43" s="148"/>
    </row>
    <row r="44" spans="1:13" s="108" customFormat="1" ht="15.75" x14ac:dyDescent="0.2">
      <c r="A44" s="12" t="s">
        <v>79</v>
      </c>
      <c r="C44" s="108">
        <f t="shared" ref="C44:E44" si="0">SUM(C45:C46)/2</f>
        <v>1</v>
      </c>
      <c r="D44" s="108">
        <f t="shared" si="0"/>
        <v>2</v>
      </c>
      <c r="E44" s="108">
        <f t="shared" si="0"/>
        <v>2</v>
      </c>
      <c r="F44" s="101"/>
      <c r="G44" s="101"/>
      <c r="H44" s="101"/>
      <c r="I44" s="101"/>
      <c r="J44" s="99"/>
      <c r="K44" s="99"/>
      <c r="L44" s="101"/>
      <c r="M44" s="102"/>
    </row>
    <row r="45" spans="1:13" x14ac:dyDescent="0.2">
      <c r="A45" s="11" t="s">
        <v>80</v>
      </c>
      <c r="B45" s="103">
        <v>1</v>
      </c>
      <c r="D45" s="103">
        <v>1</v>
      </c>
      <c r="E45" s="103">
        <v>1</v>
      </c>
    </row>
    <row r="46" spans="1:13" x14ac:dyDescent="0.2">
      <c r="A46" s="11" t="s">
        <v>81</v>
      </c>
      <c r="B46" s="103">
        <v>2</v>
      </c>
      <c r="C46" s="103">
        <v>2</v>
      </c>
      <c r="D46" s="103">
        <v>3</v>
      </c>
      <c r="E46" s="103">
        <v>3</v>
      </c>
    </row>
    <row r="47" spans="1:13" s="147" customFormat="1" x14ac:dyDescent="0.2">
      <c r="A47" s="127" t="s">
        <v>94</v>
      </c>
      <c r="B47" s="147">
        <f>AVERAGE(B45:B46)</f>
        <v>1.5</v>
      </c>
      <c r="C47" s="147">
        <f>AVERAGE(C45:C46)</f>
        <v>2</v>
      </c>
      <c r="D47" s="147">
        <f>AVERAGE(D45:D46)</f>
        <v>2</v>
      </c>
      <c r="E47" s="147">
        <f>AVERAGE(E45:E46)</f>
        <v>2</v>
      </c>
    </row>
    <row r="48" spans="1:13" s="108" customFormat="1" ht="15.75" x14ac:dyDescent="0.2">
      <c r="A48" s="12" t="s">
        <v>82</v>
      </c>
      <c r="F48" s="101"/>
      <c r="G48" s="101"/>
      <c r="H48" s="101"/>
      <c r="I48" s="101"/>
      <c r="J48" s="99"/>
      <c r="K48" s="99"/>
      <c r="L48" s="101"/>
      <c r="M48" s="102"/>
    </row>
    <row r="49" spans="1:13" x14ac:dyDescent="0.2">
      <c r="A49" s="11" t="s">
        <v>83</v>
      </c>
      <c r="B49" s="103">
        <v>2</v>
      </c>
      <c r="C49" s="103">
        <v>2</v>
      </c>
      <c r="D49" s="103">
        <v>2</v>
      </c>
      <c r="E49" s="103">
        <v>2</v>
      </c>
    </row>
    <row r="50" spans="1:13" ht="30" x14ac:dyDescent="0.2">
      <c r="A50" s="11" t="s">
        <v>84</v>
      </c>
      <c r="B50" s="103">
        <v>2</v>
      </c>
      <c r="C50" s="103">
        <v>2</v>
      </c>
      <c r="D50" s="103">
        <v>2</v>
      </c>
      <c r="E50" s="103">
        <v>2</v>
      </c>
    </row>
    <row r="51" spans="1:13" ht="30" x14ac:dyDescent="0.2">
      <c r="A51" s="11" t="s">
        <v>85</v>
      </c>
      <c r="D51" s="103">
        <v>1</v>
      </c>
      <c r="E51" s="103">
        <v>1</v>
      </c>
    </row>
    <row r="52" spans="1:13" s="147" customFormat="1" x14ac:dyDescent="0.2">
      <c r="A52" s="127" t="s">
        <v>94</v>
      </c>
      <c r="B52" s="147">
        <f>AVERAGE(B49:B51)</f>
        <v>2</v>
      </c>
      <c r="C52" s="147">
        <f>AVERAGE(C49:C51)</f>
        <v>2</v>
      </c>
      <c r="D52" s="147">
        <f>AVERAGE(D49:D51)</f>
        <v>1.6666666666666667</v>
      </c>
      <c r="E52" s="147">
        <f>AVERAGE(E49:E51)</f>
        <v>1.6666666666666667</v>
      </c>
    </row>
    <row r="53" spans="1:13" s="108" customFormat="1" ht="15.75" x14ac:dyDescent="0.2">
      <c r="A53" s="12" t="s">
        <v>86</v>
      </c>
      <c r="F53" s="101"/>
      <c r="G53" s="101"/>
      <c r="H53" s="101"/>
      <c r="I53" s="101"/>
      <c r="J53" s="99"/>
      <c r="K53" s="99"/>
      <c r="L53" s="101"/>
      <c r="M53" s="102"/>
    </row>
    <row r="54" spans="1:13" x14ac:dyDescent="0.2">
      <c r="A54" s="11" t="s">
        <v>87</v>
      </c>
      <c r="B54" s="103">
        <v>2</v>
      </c>
      <c r="C54" s="103">
        <v>2</v>
      </c>
      <c r="D54" s="103">
        <v>2</v>
      </c>
      <c r="E54" s="103">
        <v>2</v>
      </c>
    </row>
    <row r="55" spans="1:13" x14ac:dyDescent="0.2">
      <c r="A55" s="11" t="s">
        <v>88</v>
      </c>
      <c r="B55" s="103">
        <v>2</v>
      </c>
      <c r="C55" s="103">
        <v>2</v>
      </c>
      <c r="D55" s="103">
        <v>3</v>
      </c>
      <c r="E55" s="103">
        <v>3</v>
      </c>
    </row>
    <row r="56" spans="1:13" ht="30" x14ac:dyDescent="0.2">
      <c r="A56" s="11" t="s">
        <v>89</v>
      </c>
      <c r="B56" s="103">
        <v>3</v>
      </c>
      <c r="C56" s="103">
        <v>3</v>
      </c>
      <c r="D56" s="103">
        <v>3</v>
      </c>
      <c r="E56" s="103">
        <v>3</v>
      </c>
    </row>
    <row r="57" spans="1:13" x14ac:dyDescent="0.2">
      <c r="A57" s="11" t="s">
        <v>90</v>
      </c>
      <c r="B57" s="103">
        <v>3</v>
      </c>
      <c r="C57" s="103">
        <v>3</v>
      </c>
      <c r="D57" s="103">
        <v>3</v>
      </c>
      <c r="E57" s="103">
        <v>3</v>
      </c>
    </row>
    <row r="58" spans="1:13" s="147" customFormat="1" x14ac:dyDescent="0.2">
      <c r="A58" s="127" t="s">
        <v>94</v>
      </c>
      <c r="B58" s="147">
        <f>AVERAGE(B54:B57)</f>
        <v>2.5</v>
      </c>
      <c r="C58" s="147">
        <f>AVERAGE(C54:C57)</f>
        <v>2.5</v>
      </c>
      <c r="D58" s="147">
        <f>AVERAGE(D54:D57)</f>
        <v>2.75</v>
      </c>
      <c r="E58" s="147">
        <f>AVERAGE(E54:E57)</f>
        <v>2.75</v>
      </c>
    </row>
    <row r="59" spans="1:13" s="108" customFormat="1" ht="15.75" x14ac:dyDescent="0.2">
      <c r="A59" s="12" t="s">
        <v>54</v>
      </c>
      <c r="F59" s="101"/>
      <c r="G59" s="101"/>
      <c r="H59" s="101"/>
      <c r="I59" s="101"/>
      <c r="J59" s="99"/>
      <c r="K59" s="99"/>
      <c r="L59" s="101"/>
      <c r="M59" s="102"/>
    </row>
    <row r="60" spans="1:13" ht="30" x14ac:dyDescent="0.2">
      <c r="A60" s="11" t="s">
        <v>91</v>
      </c>
      <c r="B60" s="103">
        <v>2</v>
      </c>
      <c r="C60" s="103">
        <v>2</v>
      </c>
      <c r="D60" s="103">
        <v>3</v>
      </c>
      <c r="E60" s="103">
        <v>3</v>
      </c>
    </row>
    <row r="61" spans="1:13" x14ac:dyDescent="0.2">
      <c r="A61" s="11" t="s">
        <v>92</v>
      </c>
      <c r="B61" s="103">
        <v>2</v>
      </c>
      <c r="C61" s="103">
        <v>2</v>
      </c>
      <c r="D61" s="103">
        <v>3</v>
      </c>
      <c r="E61" s="103">
        <v>3</v>
      </c>
    </row>
    <row r="62" spans="1:13" ht="30" x14ac:dyDescent="0.2">
      <c r="A62" s="9" t="s">
        <v>93</v>
      </c>
      <c r="B62" s="103">
        <v>2</v>
      </c>
      <c r="C62" s="103">
        <v>2</v>
      </c>
      <c r="D62" s="103">
        <v>2</v>
      </c>
      <c r="E62" s="103">
        <v>2</v>
      </c>
    </row>
    <row r="63" spans="1:13" s="146" customFormat="1" x14ac:dyDescent="0.2">
      <c r="A63" s="146" t="s">
        <v>94</v>
      </c>
      <c r="B63" s="146">
        <f>AVERAGE(B60:B62)</f>
        <v>2</v>
      </c>
      <c r="C63" s="146">
        <f>AVERAGE(C60:C62)</f>
        <v>2</v>
      </c>
      <c r="D63" s="146">
        <f>AVERAGE(D60:D62)</f>
        <v>2.6666666666666665</v>
      </c>
      <c r="E63" s="146">
        <f>AVERAGE(E60:E62)</f>
        <v>2.6666666666666665</v>
      </c>
    </row>
  </sheetData>
  <pageMargins left="0.7" right="0.7" top="0.78740157499999996" bottom="0.78740157499999996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99F3-F953-49CE-8D16-3A17E35441BF}">
  <sheetPr>
    <tabColor rgb="FFFFFF00"/>
  </sheetPr>
  <dimension ref="A1:M55"/>
  <sheetViews>
    <sheetView topLeftCell="A37" workbookViewId="0">
      <selection activeCell="G33" sqref="G33"/>
    </sheetView>
  </sheetViews>
  <sheetFormatPr baseColWidth="10" defaultColWidth="11.5546875" defaultRowHeight="15" x14ac:dyDescent="0.2"/>
  <cols>
    <col min="1" max="1" width="22.21875" style="103" customWidth="1"/>
    <col min="2" max="16384" width="11.5546875" style="103"/>
  </cols>
  <sheetData>
    <row r="1" spans="1:13" x14ac:dyDescent="0.2">
      <c r="A1" s="109" t="s">
        <v>0</v>
      </c>
      <c r="B1" s="103" t="s">
        <v>497</v>
      </c>
    </row>
    <row r="2" spans="1:13" x14ac:dyDescent="0.2">
      <c r="A2" s="109" t="s">
        <v>3</v>
      </c>
    </row>
    <row r="4" spans="1:13" x14ac:dyDescent="0.2">
      <c r="A4" s="8" t="s">
        <v>5</v>
      </c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</row>
    <row r="5" spans="1:13" x14ac:dyDescent="0.2">
      <c r="A5" s="9" t="s">
        <v>6</v>
      </c>
      <c r="B5" s="107">
        <v>44498</v>
      </c>
      <c r="C5" s="17">
        <v>44505</v>
      </c>
      <c r="D5" s="18">
        <v>44512</v>
      </c>
      <c r="E5" s="18">
        <v>44533</v>
      </c>
      <c r="F5" s="18"/>
      <c r="G5" s="18"/>
      <c r="H5" s="18"/>
      <c r="I5" s="18"/>
      <c r="J5" s="18"/>
      <c r="K5" s="18"/>
      <c r="L5" s="18"/>
      <c r="M5" s="19"/>
    </row>
    <row r="6" spans="1:13" s="108" customFormat="1" ht="15.75" x14ac:dyDescent="0.2">
      <c r="A6" s="10" t="s">
        <v>7</v>
      </c>
      <c r="B6" s="108">
        <f>AVERAGE(B7:B16)</f>
        <v>1.5555555555555556</v>
      </c>
      <c r="C6" s="108">
        <f t="shared" ref="C6:E6" si="0">AVERAGE(C7:C16)</f>
        <v>1.3</v>
      </c>
      <c r="D6" s="108">
        <f t="shared" si="0"/>
        <v>1.6</v>
      </c>
      <c r="E6" s="108">
        <f t="shared" si="0"/>
        <v>1.8</v>
      </c>
      <c r="F6" s="95"/>
      <c r="G6" s="95"/>
      <c r="H6" s="95"/>
      <c r="I6" s="95"/>
      <c r="J6" s="96"/>
      <c r="K6" s="96"/>
      <c r="L6" s="95"/>
      <c r="M6" s="97"/>
    </row>
    <row r="7" spans="1:13" x14ac:dyDescent="0.2">
      <c r="A7" s="11" t="s">
        <v>12</v>
      </c>
      <c r="B7" s="103">
        <v>1</v>
      </c>
      <c r="C7" s="103">
        <v>1</v>
      </c>
      <c r="D7" s="103">
        <v>2</v>
      </c>
      <c r="E7" s="103">
        <v>2</v>
      </c>
    </row>
    <row r="8" spans="1:13" ht="30" x14ac:dyDescent="0.2">
      <c r="A8" s="11" t="s">
        <v>15</v>
      </c>
      <c r="B8" s="103">
        <v>1</v>
      </c>
      <c r="C8" s="103">
        <v>1</v>
      </c>
      <c r="D8" s="103">
        <v>2</v>
      </c>
      <c r="E8" s="103">
        <v>2</v>
      </c>
    </row>
    <row r="9" spans="1:13" x14ac:dyDescent="0.2">
      <c r="A9" s="11" t="s">
        <v>18</v>
      </c>
      <c r="B9" s="103">
        <v>1</v>
      </c>
      <c r="C9" s="103">
        <v>1</v>
      </c>
      <c r="D9" s="103">
        <v>1</v>
      </c>
      <c r="E9" s="103">
        <v>2</v>
      </c>
    </row>
    <row r="10" spans="1:13" x14ac:dyDescent="0.2">
      <c r="A10" s="11" t="s">
        <v>23</v>
      </c>
      <c r="B10" s="103">
        <v>2</v>
      </c>
      <c r="C10" s="103">
        <v>2</v>
      </c>
      <c r="D10" s="103">
        <v>2</v>
      </c>
      <c r="E10" s="103">
        <v>2</v>
      </c>
    </row>
    <row r="11" spans="1:13" x14ac:dyDescent="0.2">
      <c r="A11" s="11" t="s">
        <v>25</v>
      </c>
      <c r="B11" s="103">
        <v>3</v>
      </c>
      <c r="C11" s="103">
        <v>2</v>
      </c>
      <c r="D11" s="103">
        <v>2</v>
      </c>
      <c r="E11" s="103">
        <v>2</v>
      </c>
    </row>
    <row r="12" spans="1:13" ht="30" x14ac:dyDescent="0.2">
      <c r="A12" s="11" t="s">
        <v>26</v>
      </c>
      <c r="B12" s="103">
        <v>1</v>
      </c>
      <c r="C12" s="103">
        <v>1</v>
      </c>
      <c r="D12" s="103">
        <v>1</v>
      </c>
      <c r="E12" s="103">
        <v>1</v>
      </c>
    </row>
    <row r="13" spans="1:13" x14ac:dyDescent="0.2">
      <c r="A13" s="11" t="s">
        <v>27</v>
      </c>
      <c r="B13" s="103">
        <v>1</v>
      </c>
      <c r="C13" s="103">
        <v>1</v>
      </c>
      <c r="D13" s="103">
        <v>1</v>
      </c>
      <c r="E13" s="103">
        <v>2</v>
      </c>
    </row>
    <row r="14" spans="1:13" x14ac:dyDescent="0.2">
      <c r="A14" s="11" t="s">
        <v>30</v>
      </c>
      <c r="C14" s="103">
        <v>1</v>
      </c>
      <c r="D14" s="103">
        <v>2</v>
      </c>
      <c r="E14" s="103">
        <v>2</v>
      </c>
    </row>
    <row r="15" spans="1:13" x14ac:dyDescent="0.2">
      <c r="A15" s="11" t="s">
        <v>32</v>
      </c>
      <c r="B15" s="103">
        <v>2</v>
      </c>
      <c r="C15" s="103">
        <v>2</v>
      </c>
      <c r="D15" s="103">
        <v>2</v>
      </c>
      <c r="E15" s="103">
        <v>2</v>
      </c>
    </row>
    <row r="16" spans="1:13" x14ac:dyDescent="0.2">
      <c r="A16" s="11" t="s">
        <v>36</v>
      </c>
      <c r="B16" s="103">
        <v>2</v>
      </c>
      <c r="C16" s="103">
        <v>1</v>
      </c>
      <c r="D16" s="103">
        <v>1</v>
      </c>
      <c r="E16" s="103">
        <v>1</v>
      </c>
    </row>
    <row r="17" spans="1:13" x14ac:dyDescent="0.2">
      <c r="A17" s="11"/>
    </row>
    <row r="18" spans="1:13" s="108" customFormat="1" ht="15.75" x14ac:dyDescent="0.2">
      <c r="A18" s="12" t="s">
        <v>37</v>
      </c>
      <c r="C18" s="93"/>
      <c r="D18" s="94"/>
      <c r="E18" s="101"/>
      <c r="F18" s="101"/>
      <c r="G18" s="101"/>
      <c r="H18" s="101"/>
      <c r="I18" s="101"/>
      <c r="J18" s="99"/>
      <c r="K18" s="99"/>
      <c r="L18" s="101"/>
      <c r="M18" s="102"/>
    </row>
    <row r="19" spans="1:13" s="108" customFormat="1" ht="15.75" x14ac:dyDescent="0.2">
      <c r="A19" s="12" t="s">
        <v>38</v>
      </c>
      <c r="B19" s="108">
        <f>AVERAGE(B20:B22)</f>
        <v>2.6666666666666665</v>
      </c>
      <c r="C19" s="108">
        <f t="shared" ref="C19:E19" si="1">AVERAGE(C20:C22)</f>
        <v>2</v>
      </c>
      <c r="D19" s="108">
        <f t="shared" si="1"/>
        <v>2.3333333333333335</v>
      </c>
      <c r="E19" s="108">
        <f t="shared" si="1"/>
        <v>2.3333333333333335</v>
      </c>
      <c r="F19" s="101"/>
      <c r="G19" s="101"/>
      <c r="H19" s="101"/>
      <c r="I19" s="101"/>
      <c r="J19" s="99"/>
      <c r="K19" s="99"/>
      <c r="L19" s="101"/>
      <c r="M19" s="102"/>
    </row>
    <row r="20" spans="1:13" ht="30" x14ac:dyDescent="0.2">
      <c r="A20" s="11" t="s">
        <v>39</v>
      </c>
      <c r="B20" s="103">
        <v>4</v>
      </c>
      <c r="D20" s="103">
        <v>3</v>
      </c>
      <c r="E20" s="103">
        <v>3</v>
      </c>
    </row>
    <row r="21" spans="1:13" x14ac:dyDescent="0.2">
      <c r="A21" s="11" t="s">
        <v>47</v>
      </c>
      <c r="B21" s="103">
        <v>3</v>
      </c>
      <c r="C21" s="103">
        <v>3</v>
      </c>
      <c r="D21" s="103">
        <v>3</v>
      </c>
      <c r="E21" s="103">
        <v>3</v>
      </c>
    </row>
    <row r="22" spans="1:13" ht="30" x14ac:dyDescent="0.2">
      <c r="A22" s="11" t="s">
        <v>52</v>
      </c>
      <c r="B22" s="103">
        <v>1</v>
      </c>
      <c r="C22" s="103">
        <v>1</v>
      </c>
      <c r="D22" s="103">
        <v>1</v>
      </c>
      <c r="E22" s="103">
        <v>1</v>
      </c>
    </row>
    <row r="23" spans="1:13" s="108" customFormat="1" ht="15.75" x14ac:dyDescent="0.2">
      <c r="A23" s="12" t="s">
        <v>53</v>
      </c>
      <c r="B23" s="108">
        <f>AVERAGE(B24:B26)</f>
        <v>2.6666666666666665</v>
      </c>
      <c r="C23" s="108">
        <f t="shared" ref="C23" si="2">AVERAGE(C24:C26)</f>
        <v>2.3333333333333335</v>
      </c>
      <c r="D23" s="108">
        <f t="shared" ref="D23" si="3">AVERAGE(D24:D26)</f>
        <v>2.6666666666666665</v>
      </c>
      <c r="E23" s="108">
        <f t="shared" ref="E23" si="4">AVERAGE(E24:E26)</f>
        <v>3</v>
      </c>
      <c r="F23" s="98"/>
      <c r="G23" s="98"/>
      <c r="H23" s="98"/>
      <c r="I23" s="98"/>
      <c r="J23" s="99"/>
      <c r="K23" s="99"/>
      <c r="L23" s="101"/>
      <c r="M23" s="102"/>
    </row>
    <row r="24" spans="1:13" x14ac:dyDescent="0.2">
      <c r="A24" s="11" t="s">
        <v>54</v>
      </c>
      <c r="B24" s="103">
        <v>3</v>
      </c>
      <c r="C24" s="103">
        <v>3</v>
      </c>
      <c r="D24" s="103">
        <v>3</v>
      </c>
      <c r="E24" s="103">
        <v>3</v>
      </c>
    </row>
    <row r="25" spans="1:13" x14ac:dyDescent="0.2">
      <c r="A25" s="11" t="s">
        <v>55</v>
      </c>
      <c r="B25" s="103">
        <v>4</v>
      </c>
      <c r="C25" s="103">
        <v>3</v>
      </c>
      <c r="D25" s="103">
        <v>3</v>
      </c>
      <c r="E25" s="103">
        <v>3</v>
      </c>
    </row>
    <row r="26" spans="1:13" x14ac:dyDescent="0.2">
      <c r="A26" s="11" t="s">
        <v>59</v>
      </c>
      <c r="B26" s="103">
        <v>1</v>
      </c>
      <c r="C26" s="103">
        <v>1</v>
      </c>
      <c r="D26" s="103">
        <v>2</v>
      </c>
      <c r="E26" s="103">
        <v>3</v>
      </c>
    </row>
    <row r="27" spans="1:13" s="108" customFormat="1" ht="15.75" x14ac:dyDescent="0.2">
      <c r="A27" s="12" t="s">
        <v>60</v>
      </c>
      <c r="B27" s="108">
        <f>AVERAGE(B28:B31)</f>
        <v>1</v>
      </c>
      <c r="C27" s="108">
        <f t="shared" ref="C27:E27" si="5">AVERAGE(C28:C31)</f>
        <v>1</v>
      </c>
      <c r="D27" s="108">
        <f t="shared" si="5"/>
        <v>1</v>
      </c>
      <c r="E27" s="108">
        <f t="shared" si="5"/>
        <v>1.5</v>
      </c>
      <c r="F27" s="101"/>
      <c r="G27" s="101"/>
      <c r="H27" s="101"/>
      <c r="I27" s="101"/>
      <c r="J27" s="99"/>
      <c r="K27" s="99"/>
      <c r="L27" s="101"/>
      <c r="M27" s="102"/>
    </row>
    <row r="28" spans="1:13" x14ac:dyDescent="0.2">
      <c r="A28" s="11" t="s">
        <v>61</v>
      </c>
      <c r="B28" s="103">
        <v>1</v>
      </c>
      <c r="C28" s="103">
        <v>1</v>
      </c>
      <c r="D28" s="103">
        <v>1</v>
      </c>
      <c r="E28" s="103">
        <v>2</v>
      </c>
    </row>
    <row r="29" spans="1:13" x14ac:dyDescent="0.2">
      <c r="A29" s="11" t="s">
        <v>64</v>
      </c>
    </row>
    <row r="30" spans="1:13" x14ac:dyDescent="0.2">
      <c r="A30" s="11" t="s">
        <v>65</v>
      </c>
      <c r="D30" s="103">
        <v>1</v>
      </c>
      <c r="E30" s="103">
        <v>1</v>
      </c>
    </row>
    <row r="31" spans="1:13" x14ac:dyDescent="0.2">
      <c r="A31" s="11" t="s">
        <v>66</v>
      </c>
    </row>
    <row r="32" spans="1:13" s="108" customFormat="1" ht="15.75" x14ac:dyDescent="0.2">
      <c r="A32" s="12" t="s">
        <v>67</v>
      </c>
      <c r="B32" s="108">
        <f>AVERAGE(B33)</f>
        <v>3</v>
      </c>
      <c r="C32" s="108">
        <f t="shared" ref="C32:E32" si="6">AVERAGE(C33)</f>
        <v>3</v>
      </c>
      <c r="D32" s="108">
        <f t="shared" si="6"/>
        <v>3</v>
      </c>
      <c r="E32" s="108">
        <f t="shared" si="6"/>
        <v>4</v>
      </c>
      <c r="F32" s="101"/>
      <c r="G32" s="101"/>
      <c r="H32" s="101"/>
      <c r="I32" s="101"/>
      <c r="J32" s="99"/>
      <c r="K32" s="99"/>
      <c r="L32" s="101"/>
      <c r="M32" s="102"/>
    </row>
    <row r="33" spans="1:13" x14ac:dyDescent="0.2">
      <c r="A33" s="11" t="s">
        <v>68</v>
      </c>
      <c r="B33" s="103">
        <v>3</v>
      </c>
      <c r="C33" s="103">
        <v>3</v>
      </c>
      <c r="D33" s="103">
        <v>3</v>
      </c>
      <c r="E33" s="103">
        <v>4</v>
      </c>
    </row>
    <row r="34" spans="1:13" x14ac:dyDescent="0.2">
      <c r="A34" s="13"/>
    </row>
    <row r="35" spans="1:13" s="108" customFormat="1" ht="31.5" x14ac:dyDescent="0.2">
      <c r="A35" s="10" t="s">
        <v>74</v>
      </c>
      <c r="C35" s="93"/>
      <c r="D35" s="94"/>
      <c r="E35" s="95"/>
      <c r="F35" s="95"/>
      <c r="G35" s="95"/>
      <c r="H35" s="95"/>
      <c r="I35" s="95"/>
      <c r="J35" s="99"/>
      <c r="K35" s="99"/>
      <c r="L35" s="95"/>
      <c r="M35" s="97"/>
    </row>
    <row r="36" spans="1:13" s="108" customFormat="1" ht="15.75" x14ac:dyDescent="0.2">
      <c r="A36" s="12" t="s">
        <v>75</v>
      </c>
      <c r="B36" s="108">
        <f>AVERAGE(B37:B39)</f>
        <v>2</v>
      </c>
      <c r="C36" s="108">
        <f t="shared" ref="C36:E36" si="7">AVERAGE(C37:C39)</f>
        <v>2</v>
      </c>
      <c r="D36" s="108">
        <f t="shared" si="7"/>
        <v>2.3333333333333335</v>
      </c>
      <c r="E36" s="108">
        <f t="shared" si="7"/>
        <v>2.6666666666666665</v>
      </c>
      <c r="F36" s="101"/>
      <c r="G36" s="101"/>
      <c r="H36" s="101"/>
      <c r="I36" s="101"/>
      <c r="J36" s="99"/>
      <c r="K36" s="99"/>
      <c r="L36" s="101"/>
      <c r="M36" s="102"/>
    </row>
    <row r="37" spans="1:13" x14ac:dyDescent="0.2">
      <c r="A37" s="11" t="s">
        <v>76</v>
      </c>
      <c r="B37" s="103">
        <v>2</v>
      </c>
      <c r="C37" s="103">
        <v>2</v>
      </c>
      <c r="D37" s="103">
        <v>2</v>
      </c>
      <c r="E37" s="103">
        <v>2</v>
      </c>
      <c r="M37" s="100"/>
    </row>
    <row r="38" spans="1:13" x14ac:dyDescent="0.2">
      <c r="A38" s="11" t="s">
        <v>77</v>
      </c>
      <c r="B38" s="103">
        <v>1</v>
      </c>
      <c r="C38" s="103">
        <v>1</v>
      </c>
      <c r="D38" s="103">
        <v>2</v>
      </c>
      <c r="E38" s="103">
        <v>3</v>
      </c>
      <c r="M38" s="100"/>
    </row>
    <row r="39" spans="1:13" ht="30" x14ac:dyDescent="0.2">
      <c r="A39" s="11" t="s">
        <v>78</v>
      </c>
      <c r="B39" s="103">
        <v>3</v>
      </c>
      <c r="C39" s="103">
        <v>3</v>
      </c>
      <c r="D39" s="103">
        <v>3</v>
      </c>
      <c r="E39" s="103">
        <v>3</v>
      </c>
      <c r="M39" s="100"/>
    </row>
    <row r="40" spans="1:13" s="108" customFormat="1" ht="15.75" x14ac:dyDescent="0.2">
      <c r="A40" s="12" t="s">
        <v>79</v>
      </c>
      <c r="B40" s="108">
        <f>SUM(B41:B42)/2</f>
        <v>1.5</v>
      </c>
      <c r="C40" s="108">
        <f t="shared" ref="C40:E40" si="8">SUM(C41:C42)/2</f>
        <v>1</v>
      </c>
      <c r="D40" s="108">
        <f t="shared" si="8"/>
        <v>2</v>
      </c>
      <c r="E40" s="108">
        <f t="shared" si="8"/>
        <v>2</v>
      </c>
      <c r="F40" s="101"/>
      <c r="G40" s="101"/>
      <c r="H40" s="101"/>
      <c r="I40" s="101"/>
      <c r="J40" s="99"/>
      <c r="K40" s="99"/>
      <c r="L40" s="101"/>
      <c r="M40" s="102"/>
    </row>
    <row r="41" spans="1:13" x14ac:dyDescent="0.2">
      <c r="A41" s="11" t="s">
        <v>80</v>
      </c>
      <c r="B41" s="103">
        <v>1</v>
      </c>
      <c r="D41" s="103">
        <v>1</v>
      </c>
      <c r="E41" s="103">
        <v>1</v>
      </c>
    </row>
    <row r="42" spans="1:13" x14ac:dyDescent="0.2">
      <c r="A42" s="11" t="s">
        <v>81</v>
      </c>
      <c r="B42" s="103">
        <v>2</v>
      </c>
      <c r="C42" s="103">
        <v>2</v>
      </c>
      <c r="D42" s="103">
        <v>3</v>
      </c>
      <c r="E42" s="103">
        <v>3</v>
      </c>
    </row>
    <row r="43" spans="1:13" s="108" customFormat="1" ht="15.75" x14ac:dyDescent="0.2">
      <c r="A43" s="12" t="s">
        <v>82</v>
      </c>
      <c r="B43" s="108">
        <f t="shared" ref="B43:E43" si="9">AVERAGE(B44:B46)</f>
        <v>2</v>
      </c>
      <c r="C43" s="108">
        <f t="shared" si="9"/>
        <v>2</v>
      </c>
      <c r="D43" s="108">
        <f t="shared" si="9"/>
        <v>1.6666666666666667</v>
      </c>
      <c r="E43" s="108">
        <f t="shared" si="9"/>
        <v>1.6666666666666667</v>
      </c>
      <c r="F43" s="101"/>
      <c r="G43" s="101"/>
      <c r="H43" s="101"/>
      <c r="I43" s="101"/>
      <c r="J43" s="99"/>
      <c r="K43" s="99"/>
      <c r="L43" s="101"/>
      <c r="M43" s="102"/>
    </row>
    <row r="44" spans="1:13" x14ac:dyDescent="0.2">
      <c r="A44" s="11" t="s">
        <v>83</v>
      </c>
      <c r="B44" s="103">
        <v>2</v>
      </c>
      <c r="C44" s="103">
        <v>2</v>
      </c>
      <c r="D44" s="103">
        <v>2</v>
      </c>
      <c r="E44" s="103">
        <v>2</v>
      </c>
    </row>
    <row r="45" spans="1:13" ht="30" x14ac:dyDescent="0.2">
      <c r="A45" s="11" t="s">
        <v>84</v>
      </c>
      <c r="B45" s="103">
        <v>2</v>
      </c>
      <c r="C45" s="103">
        <v>2</v>
      </c>
      <c r="D45" s="103">
        <v>2</v>
      </c>
      <c r="E45" s="103">
        <v>2</v>
      </c>
    </row>
    <row r="46" spans="1:13" ht="30" x14ac:dyDescent="0.2">
      <c r="A46" s="11" t="s">
        <v>85</v>
      </c>
      <c r="D46" s="103">
        <v>1</v>
      </c>
      <c r="E46" s="103">
        <v>1</v>
      </c>
    </row>
    <row r="47" spans="1:13" s="108" customFormat="1" ht="15.75" x14ac:dyDescent="0.2">
      <c r="A47" s="12" t="s">
        <v>86</v>
      </c>
      <c r="B47" s="108">
        <f>SUM(B48:B51)/4</f>
        <v>2.5</v>
      </c>
      <c r="C47" s="108">
        <f t="shared" ref="C47:E47" si="10">SUM(C48:C51)/4</f>
        <v>2.5</v>
      </c>
      <c r="D47" s="108">
        <f t="shared" si="10"/>
        <v>2.75</v>
      </c>
      <c r="E47" s="108">
        <f t="shared" si="10"/>
        <v>2.75</v>
      </c>
      <c r="F47" s="101"/>
      <c r="G47" s="101"/>
      <c r="H47" s="101"/>
      <c r="I47" s="101"/>
      <c r="J47" s="99"/>
      <c r="K47" s="99"/>
      <c r="L47" s="101"/>
      <c r="M47" s="102"/>
    </row>
    <row r="48" spans="1:13" x14ac:dyDescent="0.2">
      <c r="A48" s="11" t="s">
        <v>87</v>
      </c>
      <c r="B48" s="103">
        <v>2</v>
      </c>
      <c r="C48" s="103">
        <v>2</v>
      </c>
      <c r="D48" s="103">
        <v>2</v>
      </c>
      <c r="E48" s="103">
        <v>2</v>
      </c>
    </row>
    <row r="49" spans="1:13" x14ac:dyDescent="0.2">
      <c r="A49" s="11" t="s">
        <v>88</v>
      </c>
      <c r="B49" s="103">
        <v>2</v>
      </c>
      <c r="C49" s="103">
        <v>2</v>
      </c>
      <c r="D49" s="103">
        <v>3</v>
      </c>
      <c r="E49" s="103">
        <v>3</v>
      </c>
    </row>
    <row r="50" spans="1:13" ht="30" x14ac:dyDescent="0.2">
      <c r="A50" s="11" t="s">
        <v>89</v>
      </c>
      <c r="B50" s="103">
        <v>3</v>
      </c>
      <c r="C50" s="103">
        <v>3</v>
      </c>
      <c r="D50" s="103">
        <v>3</v>
      </c>
      <c r="E50" s="103">
        <v>3</v>
      </c>
    </row>
    <row r="51" spans="1:13" x14ac:dyDescent="0.2">
      <c r="A51" s="11" t="s">
        <v>90</v>
      </c>
      <c r="B51" s="103">
        <v>3</v>
      </c>
      <c r="C51" s="103">
        <v>3</v>
      </c>
      <c r="D51" s="103">
        <v>3</v>
      </c>
      <c r="E51" s="103">
        <v>3</v>
      </c>
    </row>
    <row r="52" spans="1:13" s="108" customFormat="1" ht="15.75" x14ac:dyDescent="0.2">
      <c r="A52" s="12" t="s">
        <v>54</v>
      </c>
      <c r="B52" s="108">
        <f t="shared" ref="B52:E52" si="11">AVERAGE(B53:B55)</f>
        <v>2</v>
      </c>
      <c r="C52" s="108">
        <f t="shared" si="11"/>
        <v>2</v>
      </c>
      <c r="D52" s="108">
        <f t="shared" si="11"/>
        <v>2.6666666666666665</v>
      </c>
      <c r="E52" s="108">
        <f t="shared" si="11"/>
        <v>2.6666666666666665</v>
      </c>
      <c r="F52" s="101"/>
      <c r="G52" s="101"/>
      <c r="H52" s="101"/>
      <c r="I52" s="101"/>
      <c r="J52" s="99"/>
      <c r="K52" s="99"/>
      <c r="L52" s="101"/>
      <c r="M52" s="102"/>
    </row>
    <row r="53" spans="1:13" ht="30" x14ac:dyDescent="0.2">
      <c r="A53" s="11" t="s">
        <v>91</v>
      </c>
      <c r="B53" s="103">
        <v>2</v>
      </c>
      <c r="C53" s="103">
        <v>2</v>
      </c>
      <c r="D53" s="103">
        <v>3</v>
      </c>
      <c r="E53" s="103">
        <v>3</v>
      </c>
    </row>
    <row r="54" spans="1:13" x14ac:dyDescent="0.2">
      <c r="A54" s="11" t="s">
        <v>92</v>
      </c>
      <c r="B54" s="103">
        <v>2</v>
      </c>
      <c r="C54" s="103">
        <v>2</v>
      </c>
      <c r="D54" s="103">
        <v>3</v>
      </c>
      <c r="E54" s="103">
        <v>3</v>
      </c>
    </row>
    <row r="55" spans="1:13" ht="30" customHeight="1" x14ac:dyDescent="0.2">
      <c r="A55" s="9" t="s">
        <v>93</v>
      </c>
      <c r="B55" s="103">
        <v>2</v>
      </c>
      <c r="C55" s="103">
        <v>2</v>
      </c>
      <c r="D55" s="103">
        <v>2</v>
      </c>
      <c r="E55" s="103">
        <v>2</v>
      </c>
    </row>
  </sheetData>
  <pageMargins left="0.7" right="0.7" top="0.78740157499999996" bottom="0.78740157499999996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05A0-8ABA-477B-8C63-39DD21BB3554}">
  <sheetPr>
    <tabColor rgb="FFFFFF00"/>
  </sheetPr>
  <dimension ref="A1:Q55"/>
  <sheetViews>
    <sheetView workbookViewId="0">
      <selection activeCell="G9" sqref="G9"/>
    </sheetView>
  </sheetViews>
  <sheetFormatPr baseColWidth="10" defaultColWidth="11.5546875" defaultRowHeight="15" x14ac:dyDescent="0.2"/>
  <cols>
    <col min="1" max="1" width="22.21875" customWidth="1"/>
  </cols>
  <sheetData>
    <row r="1" spans="1:13" x14ac:dyDescent="0.2">
      <c r="A1" s="1" t="s">
        <v>0</v>
      </c>
      <c r="B1" t="s">
        <v>548</v>
      </c>
    </row>
    <row r="2" spans="1:13" x14ac:dyDescent="0.2">
      <c r="A2" s="1" t="s">
        <v>3</v>
      </c>
    </row>
    <row r="3" spans="1:13" ht="15.75" thickBot="1" x14ac:dyDescent="0.25"/>
    <row r="4" spans="1:13" x14ac:dyDescent="0.2">
      <c r="A4" s="8" t="s">
        <v>5</v>
      </c>
      <c r="B4" s="14"/>
      <c r="C4" s="15"/>
      <c r="D4" s="15"/>
      <c r="E4" s="15"/>
      <c r="F4" s="15"/>
      <c r="G4" s="15"/>
    </row>
    <row r="5" spans="1:13" ht="15.75" thickBot="1" x14ac:dyDescent="0.25">
      <c r="A5" s="9" t="s">
        <v>6</v>
      </c>
      <c r="B5" s="110">
        <v>44491</v>
      </c>
      <c r="C5" s="110">
        <v>44863</v>
      </c>
      <c r="D5" s="17">
        <v>44505</v>
      </c>
      <c r="E5" s="18">
        <v>44512</v>
      </c>
      <c r="F5" s="18">
        <v>44891</v>
      </c>
      <c r="G5" s="18">
        <v>44533</v>
      </c>
    </row>
    <row r="6" spans="1:13" s="6" customFormat="1" ht="15.75" x14ac:dyDescent="0.2">
      <c r="A6" s="10" t="s">
        <v>7</v>
      </c>
      <c r="B6" s="91"/>
      <c r="C6" s="92"/>
      <c r="D6" s="95"/>
      <c r="E6" s="96"/>
      <c r="F6" s="95"/>
      <c r="G6" s="95"/>
      <c r="H6"/>
      <c r="I6"/>
      <c r="J6"/>
      <c r="K6"/>
      <c r="L6"/>
      <c r="M6"/>
    </row>
    <row r="7" spans="1:13" ht="105" x14ac:dyDescent="0.2">
      <c r="A7" s="11" t="s">
        <v>12</v>
      </c>
      <c r="B7" s="103" t="s">
        <v>549</v>
      </c>
      <c r="C7" s="103" t="s">
        <v>550</v>
      </c>
      <c r="D7" s="103" t="s">
        <v>551</v>
      </c>
      <c r="E7" s="103" t="s">
        <v>13</v>
      </c>
      <c r="F7" s="103" t="s">
        <v>552</v>
      </c>
      <c r="G7" s="103" t="s">
        <v>552</v>
      </c>
    </row>
    <row r="8" spans="1:13" ht="30" x14ac:dyDescent="0.2">
      <c r="A8" s="11" t="s">
        <v>15</v>
      </c>
      <c r="B8" s="103" t="s">
        <v>13</v>
      </c>
      <c r="C8" s="103" t="s">
        <v>504</v>
      </c>
      <c r="D8" s="103" t="s">
        <v>13</v>
      </c>
      <c r="E8" s="103" t="s">
        <v>13</v>
      </c>
      <c r="F8" s="103" t="s">
        <v>13</v>
      </c>
      <c r="G8" s="103" t="s">
        <v>13</v>
      </c>
      <c r="H8" s="103"/>
      <c r="I8" s="103"/>
      <c r="J8" s="103"/>
      <c r="K8" s="103"/>
      <c r="L8" s="103"/>
      <c r="M8" s="103"/>
    </row>
    <row r="9" spans="1:13" ht="150" x14ac:dyDescent="0.2">
      <c r="A9" s="11" t="s">
        <v>18</v>
      </c>
      <c r="B9" s="103" t="s">
        <v>13</v>
      </c>
      <c r="C9" s="103" t="s">
        <v>553</v>
      </c>
      <c r="D9" s="103" t="s">
        <v>554</v>
      </c>
      <c r="E9" s="103" t="s">
        <v>555</v>
      </c>
      <c r="F9" s="103" t="s">
        <v>13</v>
      </c>
      <c r="G9" s="103" t="s">
        <v>13</v>
      </c>
      <c r="H9" s="103"/>
      <c r="I9" s="103"/>
      <c r="J9" s="103"/>
      <c r="K9" s="103"/>
      <c r="L9" s="103"/>
      <c r="M9" s="103"/>
    </row>
    <row r="10" spans="1:13" ht="60" x14ac:dyDescent="0.2">
      <c r="A10" s="11" t="s">
        <v>23</v>
      </c>
      <c r="B10" s="103" t="s">
        <v>556</v>
      </c>
      <c r="C10" s="103" t="s">
        <v>557</v>
      </c>
      <c r="D10" s="103" t="s">
        <v>558</v>
      </c>
      <c r="E10" s="103" t="s">
        <v>558</v>
      </c>
      <c r="F10" s="103" t="s">
        <v>558</v>
      </c>
      <c r="G10" s="103" t="s">
        <v>558</v>
      </c>
      <c r="H10" s="103"/>
      <c r="I10" s="103"/>
      <c r="J10" s="103"/>
      <c r="K10" s="103"/>
      <c r="L10" s="103"/>
      <c r="M10" s="103"/>
    </row>
    <row r="11" spans="1:13" ht="75" x14ac:dyDescent="0.2">
      <c r="A11" s="11" t="s">
        <v>25</v>
      </c>
      <c r="B11" s="103" t="s">
        <v>13</v>
      </c>
      <c r="C11" s="103" t="s">
        <v>559</v>
      </c>
      <c r="D11" s="103" t="s">
        <v>560</v>
      </c>
      <c r="E11" s="103" t="s">
        <v>561</v>
      </c>
      <c r="F11" s="103" t="s">
        <v>561</v>
      </c>
      <c r="G11" s="103" t="s">
        <v>562</v>
      </c>
      <c r="H11" s="103"/>
      <c r="I11" s="103"/>
      <c r="J11" s="103"/>
      <c r="K11" s="103"/>
      <c r="L11" s="103"/>
      <c r="M11" s="103"/>
    </row>
    <row r="12" spans="1:13" ht="60" x14ac:dyDescent="0.2">
      <c r="A12" s="11" t="s">
        <v>26</v>
      </c>
      <c r="B12" s="103" t="s">
        <v>13</v>
      </c>
      <c r="C12" s="103" t="s">
        <v>13</v>
      </c>
      <c r="D12" s="103" t="s">
        <v>563</v>
      </c>
      <c r="E12" s="103" t="s">
        <v>564</v>
      </c>
      <c r="F12" s="103" t="s">
        <v>56</v>
      </c>
      <c r="G12" s="103" t="s">
        <v>56</v>
      </c>
      <c r="H12" s="103"/>
      <c r="I12" s="103"/>
      <c r="J12" s="103"/>
      <c r="K12" s="103"/>
      <c r="L12" s="103"/>
      <c r="M12" s="103"/>
    </row>
    <row r="13" spans="1:13" ht="75" x14ac:dyDescent="0.2">
      <c r="A13" s="11" t="s">
        <v>27</v>
      </c>
      <c r="B13" s="103" t="s">
        <v>13</v>
      </c>
      <c r="C13" s="103" t="s">
        <v>565</v>
      </c>
      <c r="D13" s="103" t="s">
        <v>566</v>
      </c>
      <c r="E13" s="103" t="s">
        <v>567</v>
      </c>
      <c r="F13" s="103" t="s">
        <v>568</v>
      </c>
      <c r="G13" s="103" t="s">
        <v>568</v>
      </c>
      <c r="H13" s="103"/>
      <c r="I13" s="103"/>
      <c r="J13" s="103"/>
      <c r="K13" s="103"/>
      <c r="L13" s="103"/>
      <c r="M13" s="103"/>
    </row>
    <row r="14" spans="1:13" x14ac:dyDescent="0.2">
      <c r="A14" s="11" t="s">
        <v>30</v>
      </c>
      <c r="B14" s="103" t="s">
        <v>13</v>
      </c>
      <c r="C14" s="103" t="s">
        <v>13</v>
      </c>
      <c r="D14" s="103" t="s">
        <v>552</v>
      </c>
      <c r="E14" s="103" t="s">
        <v>552</v>
      </c>
      <c r="F14" s="103" t="s">
        <v>552</v>
      </c>
      <c r="G14" s="103" t="s">
        <v>552</v>
      </c>
      <c r="H14" s="103"/>
      <c r="I14" s="103"/>
      <c r="J14" s="103"/>
      <c r="K14" s="103"/>
      <c r="L14" s="103"/>
      <c r="M14" s="103"/>
    </row>
    <row r="15" spans="1:13" ht="90" x14ac:dyDescent="0.2">
      <c r="A15" s="11" t="s">
        <v>32</v>
      </c>
      <c r="B15" s="103" t="s">
        <v>13</v>
      </c>
      <c r="C15" s="103" t="s">
        <v>557</v>
      </c>
      <c r="D15" s="103" t="s">
        <v>569</v>
      </c>
      <c r="E15" s="103" t="s">
        <v>569</v>
      </c>
      <c r="F15" s="103" t="s">
        <v>56</v>
      </c>
      <c r="G15" s="103" t="s">
        <v>56</v>
      </c>
      <c r="H15" s="103"/>
      <c r="I15" s="103"/>
      <c r="J15" s="103"/>
      <c r="K15" s="103"/>
      <c r="L15" s="103"/>
      <c r="M15" s="103"/>
    </row>
    <row r="16" spans="1:13" ht="105" x14ac:dyDescent="0.2">
      <c r="A16" s="11" t="s">
        <v>36</v>
      </c>
      <c r="B16" s="103" t="s">
        <v>570</v>
      </c>
      <c r="C16" s="103" t="s">
        <v>571</v>
      </c>
      <c r="D16" s="103" t="s">
        <v>13</v>
      </c>
      <c r="E16" s="103" t="s">
        <v>13</v>
      </c>
      <c r="F16" s="103" t="s">
        <v>13</v>
      </c>
      <c r="G16" s="103" t="s">
        <v>13</v>
      </c>
    </row>
    <row r="17" spans="1:17" x14ac:dyDescent="0.2">
      <c r="A17" s="11"/>
      <c r="B17" s="103"/>
      <c r="C17" s="103"/>
      <c r="D17" s="103"/>
      <c r="E17" s="103"/>
      <c r="F17" s="103"/>
      <c r="G17" s="103"/>
    </row>
    <row r="18" spans="1:17" s="6" customFormat="1" ht="15.75" x14ac:dyDescent="0.2">
      <c r="A18" s="12" t="s">
        <v>37</v>
      </c>
      <c r="B18" s="93"/>
      <c r="C18" s="94"/>
      <c r="D18" s="101"/>
      <c r="E18" s="99"/>
      <c r="F18" s="101"/>
      <c r="G18" s="101"/>
      <c r="H18"/>
      <c r="I18"/>
      <c r="J18"/>
      <c r="K18"/>
      <c r="L18"/>
      <c r="M18"/>
      <c r="N18"/>
      <c r="O18"/>
      <c r="P18"/>
      <c r="Q18"/>
    </row>
    <row r="19" spans="1:17" s="6" customFormat="1" ht="15.75" x14ac:dyDescent="0.2">
      <c r="A19" s="12" t="s">
        <v>38</v>
      </c>
      <c r="B19" s="93"/>
      <c r="C19" s="94"/>
      <c r="D19" s="101"/>
      <c r="E19" s="99"/>
      <c r="F19" s="101"/>
      <c r="G19" s="101"/>
      <c r="H19"/>
      <c r="I19"/>
      <c r="J19"/>
      <c r="K19"/>
      <c r="L19"/>
      <c r="M19"/>
      <c r="N19"/>
      <c r="O19"/>
      <c r="P19"/>
      <c r="Q19"/>
    </row>
    <row r="20" spans="1:17" ht="90" x14ac:dyDescent="0.2">
      <c r="A20" s="11" t="s">
        <v>39</v>
      </c>
      <c r="B20" s="103" t="s">
        <v>572</v>
      </c>
      <c r="C20" s="103" t="s">
        <v>573</v>
      </c>
      <c r="D20" s="103" t="s">
        <v>574</v>
      </c>
      <c r="E20" s="103" t="s">
        <v>574</v>
      </c>
      <c r="F20" s="103" t="s">
        <v>574</v>
      </c>
      <c r="G20" s="103" t="s">
        <v>574</v>
      </c>
    </row>
    <row r="21" spans="1:17" ht="135" x14ac:dyDescent="0.2">
      <c r="A21" s="11" t="s">
        <v>47</v>
      </c>
      <c r="B21" s="103" t="s">
        <v>575</v>
      </c>
      <c r="C21" s="103" t="s">
        <v>576</v>
      </c>
      <c r="D21" s="103" t="s">
        <v>577</v>
      </c>
      <c r="E21" s="103" t="s">
        <v>577</v>
      </c>
      <c r="F21" s="103" t="s">
        <v>578</v>
      </c>
      <c r="G21" s="103" t="s">
        <v>579</v>
      </c>
      <c r="H21" s="103"/>
      <c r="I21" s="103"/>
      <c r="J21" s="103"/>
      <c r="K21" s="103"/>
      <c r="L21" s="103"/>
      <c r="M21" s="103"/>
    </row>
    <row r="22" spans="1:17" ht="60" x14ac:dyDescent="0.2">
      <c r="A22" s="11" t="s">
        <v>52</v>
      </c>
      <c r="B22" s="103" t="s">
        <v>580</v>
      </c>
      <c r="C22" s="103" t="s">
        <v>581</v>
      </c>
      <c r="D22" s="103" t="s">
        <v>581</v>
      </c>
      <c r="E22" s="103" t="s">
        <v>581</v>
      </c>
      <c r="F22" s="103" t="s">
        <v>582</v>
      </c>
      <c r="G22" s="103" t="s">
        <v>583</v>
      </c>
    </row>
    <row r="23" spans="1:17" s="6" customFormat="1" ht="15.75" x14ac:dyDescent="0.2">
      <c r="A23" s="12" t="s">
        <v>53</v>
      </c>
      <c r="B23" s="93"/>
      <c r="C23" s="94"/>
      <c r="D23" s="98"/>
      <c r="E23" s="99"/>
      <c r="F23" s="98"/>
      <c r="G23" s="98"/>
      <c r="H23"/>
      <c r="I23"/>
      <c r="J23"/>
      <c r="K23"/>
      <c r="L23"/>
      <c r="M23"/>
      <c r="N23"/>
      <c r="O23"/>
      <c r="P23"/>
      <c r="Q23"/>
    </row>
    <row r="24" spans="1:17" ht="90" x14ac:dyDescent="0.2">
      <c r="A24" s="11" t="s">
        <v>54</v>
      </c>
      <c r="B24" s="103" t="s">
        <v>584</v>
      </c>
      <c r="C24" s="103" t="s">
        <v>585</v>
      </c>
      <c r="D24" s="103" t="s">
        <v>586</v>
      </c>
      <c r="E24" s="103" t="s">
        <v>587</v>
      </c>
      <c r="F24" s="103" t="s">
        <v>588</v>
      </c>
      <c r="G24" s="103" t="s">
        <v>588</v>
      </c>
    </row>
    <row r="25" spans="1:17" ht="45" x14ac:dyDescent="0.2">
      <c r="A25" s="11" t="s">
        <v>55</v>
      </c>
      <c r="B25" s="103" t="s">
        <v>217</v>
      </c>
      <c r="C25" s="103" t="s">
        <v>217</v>
      </c>
      <c r="D25" s="103" t="s">
        <v>589</v>
      </c>
      <c r="E25" s="103" t="s">
        <v>590</v>
      </c>
      <c r="F25" s="103" t="s">
        <v>591</v>
      </c>
      <c r="G25" s="103" t="s">
        <v>592</v>
      </c>
    </row>
    <row r="26" spans="1:17" ht="75" x14ac:dyDescent="0.2">
      <c r="A26" s="11" t="s">
        <v>59</v>
      </c>
      <c r="B26" s="103" t="s">
        <v>593</v>
      </c>
      <c r="C26" s="103" t="s">
        <v>594</v>
      </c>
      <c r="D26" s="103" t="s">
        <v>594</v>
      </c>
      <c r="E26" s="103" t="s">
        <v>595</v>
      </c>
      <c r="F26" s="103" t="s">
        <v>593</v>
      </c>
      <c r="G26" s="103" t="s">
        <v>593</v>
      </c>
    </row>
    <row r="27" spans="1:17" s="6" customFormat="1" ht="15.75" x14ac:dyDescent="0.2">
      <c r="A27" s="12" t="s">
        <v>60</v>
      </c>
      <c r="B27" s="93"/>
      <c r="C27" s="94"/>
      <c r="D27" s="101"/>
      <c r="E27" s="99"/>
      <c r="F27" s="101"/>
      <c r="G27" s="101"/>
      <c r="H27"/>
      <c r="I27"/>
      <c r="J27"/>
      <c r="K27"/>
      <c r="L27"/>
      <c r="M27"/>
      <c r="N27"/>
      <c r="O27"/>
      <c r="P27"/>
      <c r="Q27"/>
    </row>
    <row r="28" spans="1:17" ht="60" x14ac:dyDescent="0.2">
      <c r="A28" s="11" t="s">
        <v>61</v>
      </c>
      <c r="B28" s="103" t="s">
        <v>596</v>
      </c>
      <c r="C28" s="103" t="s">
        <v>597</v>
      </c>
      <c r="D28" s="103" t="s">
        <v>598</v>
      </c>
      <c r="E28" s="103" t="s">
        <v>599</v>
      </c>
      <c r="F28" s="103" t="s">
        <v>599</v>
      </c>
      <c r="G28" s="103" t="s">
        <v>599</v>
      </c>
    </row>
    <row r="29" spans="1:17" x14ac:dyDescent="0.2">
      <c r="A29" s="11" t="s">
        <v>64</v>
      </c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1:17" ht="90" x14ac:dyDescent="0.2">
      <c r="A30" s="11" t="s">
        <v>65</v>
      </c>
      <c r="B30" s="103"/>
      <c r="C30" s="103" t="s">
        <v>600</v>
      </c>
      <c r="D30" s="103" t="s">
        <v>601</v>
      </c>
      <c r="E30" s="103" t="s">
        <v>602</v>
      </c>
      <c r="F30" s="103" t="s">
        <v>602</v>
      </c>
      <c r="G30" s="103" t="s">
        <v>603</v>
      </c>
    </row>
    <row r="31" spans="1:17" x14ac:dyDescent="0.2">
      <c r="A31" s="11" t="s">
        <v>66</v>
      </c>
      <c r="B31" s="103"/>
      <c r="C31" s="103"/>
      <c r="D31" s="103"/>
      <c r="E31" s="103"/>
      <c r="F31" s="103"/>
      <c r="G31" s="103"/>
    </row>
    <row r="32" spans="1:17" s="6" customFormat="1" ht="15.75" x14ac:dyDescent="0.2">
      <c r="A32" s="12" t="s">
        <v>67</v>
      </c>
      <c r="B32" s="93"/>
      <c r="C32" s="94"/>
      <c r="D32" s="101"/>
      <c r="E32" s="99"/>
      <c r="F32" s="101"/>
      <c r="G32" s="101"/>
      <c r="H32"/>
      <c r="I32"/>
      <c r="J32"/>
      <c r="K32"/>
      <c r="L32"/>
      <c r="M32"/>
      <c r="N32"/>
      <c r="O32"/>
      <c r="P32"/>
      <c r="Q32"/>
    </row>
    <row r="33" spans="1:17" ht="45" x14ac:dyDescent="0.2">
      <c r="A33" s="11" t="s">
        <v>68</v>
      </c>
      <c r="B33" s="103" t="s">
        <v>547</v>
      </c>
      <c r="C33" s="103" t="s">
        <v>604</v>
      </c>
      <c r="D33" s="103" t="s">
        <v>605</v>
      </c>
      <c r="E33" s="103" t="s">
        <v>605</v>
      </c>
      <c r="F33" s="103" t="s">
        <v>605</v>
      </c>
      <c r="G33" s="103" t="s">
        <v>604</v>
      </c>
    </row>
    <row r="34" spans="1:17" ht="15.75" thickBot="1" x14ac:dyDescent="0.25">
      <c r="A34" s="13"/>
      <c r="B34" s="103"/>
      <c r="C34" s="103"/>
      <c r="D34" s="103"/>
      <c r="E34" s="103"/>
      <c r="F34" s="103"/>
      <c r="G34" s="103"/>
    </row>
    <row r="35" spans="1:17" s="6" customFormat="1" ht="31.5" x14ac:dyDescent="0.2">
      <c r="A35" s="10" t="s">
        <v>74</v>
      </c>
      <c r="B35" s="93"/>
      <c r="C35" s="94"/>
      <c r="D35" s="95"/>
      <c r="E35" s="99"/>
      <c r="F35" s="95"/>
      <c r="G35" s="95"/>
      <c r="H35"/>
      <c r="I35"/>
      <c r="J35"/>
      <c r="K35"/>
      <c r="L35"/>
      <c r="M35"/>
      <c r="N35"/>
      <c r="O35"/>
      <c r="P35"/>
      <c r="Q35"/>
    </row>
    <row r="36" spans="1:17" s="6" customFormat="1" ht="15.75" x14ac:dyDescent="0.2">
      <c r="A36" s="12" t="s">
        <v>75</v>
      </c>
      <c r="B36" s="93">
        <f>SUM(B37:B39)/3</f>
        <v>2.6666666666666665</v>
      </c>
      <c r="C36" s="93">
        <f t="shared" ref="C36:G36" si="0">SUM(C37:C39)/3</f>
        <v>2.6666666666666665</v>
      </c>
      <c r="D36" s="93">
        <f t="shared" si="0"/>
        <v>2.6666666666666665</v>
      </c>
      <c r="E36" s="93">
        <f t="shared" si="0"/>
        <v>3</v>
      </c>
      <c r="F36" s="93">
        <f t="shared" si="0"/>
        <v>3</v>
      </c>
      <c r="G36" s="93">
        <f t="shared" si="0"/>
        <v>2.6666666666666665</v>
      </c>
      <c r="H36"/>
      <c r="I36"/>
      <c r="J36"/>
      <c r="K36"/>
      <c r="L36"/>
      <c r="M36"/>
      <c r="N36"/>
      <c r="O36"/>
      <c r="P36"/>
      <c r="Q36"/>
    </row>
    <row r="37" spans="1:17" x14ac:dyDescent="0.2">
      <c r="A37" s="11" t="s">
        <v>76</v>
      </c>
      <c r="B37" s="103">
        <v>3</v>
      </c>
      <c r="C37" s="103">
        <v>3</v>
      </c>
      <c r="D37" s="103">
        <v>3</v>
      </c>
      <c r="E37" s="103">
        <v>3</v>
      </c>
      <c r="F37" s="103">
        <v>3</v>
      </c>
      <c r="G37" s="103">
        <v>3</v>
      </c>
    </row>
    <row r="38" spans="1:17" x14ac:dyDescent="0.2">
      <c r="A38" s="11" t="s">
        <v>77</v>
      </c>
      <c r="B38" s="103">
        <v>2</v>
      </c>
      <c r="C38" s="103">
        <v>2</v>
      </c>
      <c r="D38" s="103">
        <v>2</v>
      </c>
      <c r="E38" s="103">
        <v>3</v>
      </c>
      <c r="F38" s="103">
        <v>3</v>
      </c>
      <c r="G38" s="103">
        <v>2</v>
      </c>
    </row>
    <row r="39" spans="1:17" ht="30" x14ac:dyDescent="0.2">
      <c r="A39" s="11" t="s">
        <v>78</v>
      </c>
      <c r="B39" s="103">
        <v>3</v>
      </c>
      <c r="C39" s="103">
        <v>3</v>
      </c>
      <c r="D39" s="103">
        <v>3</v>
      </c>
      <c r="E39" s="103">
        <v>3</v>
      </c>
      <c r="F39" s="103">
        <v>3</v>
      </c>
      <c r="G39" s="103">
        <v>3</v>
      </c>
    </row>
    <row r="40" spans="1:17" s="6" customFormat="1" ht="15.75" x14ac:dyDescent="0.2">
      <c r="A40" s="12" t="s">
        <v>79</v>
      </c>
      <c r="B40" s="93">
        <f>SUM(B41:B42)/2</f>
        <v>1.5</v>
      </c>
      <c r="C40" s="93">
        <f t="shared" ref="C40:G40" si="1">SUM(C41:C42)/2</f>
        <v>1.5</v>
      </c>
      <c r="D40" s="93">
        <f t="shared" si="1"/>
        <v>1.5</v>
      </c>
      <c r="E40" s="93">
        <f t="shared" si="1"/>
        <v>1.5</v>
      </c>
      <c r="F40" s="93">
        <f t="shared" si="1"/>
        <v>1.5</v>
      </c>
      <c r="G40" s="93">
        <f t="shared" si="1"/>
        <v>1.5</v>
      </c>
      <c r="H40"/>
      <c r="I40"/>
      <c r="J40"/>
      <c r="K40"/>
      <c r="L40"/>
      <c r="M40"/>
      <c r="N40"/>
      <c r="O40"/>
      <c r="P40"/>
      <c r="Q40"/>
    </row>
    <row r="41" spans="1:17" x14ac:dyDescent="0.2">
      <c r="A41" s="11" t="s">
        <v>80</v>
      </c>
      <c r="B41" s="103"/>
      <c r="C41" s="103"/>
      <c r="D41" s="103"/>
      <c r="E41" s="103"/>
      <c r="F41" s="103"/>
      <c r="G41" s="103"/>
    </row>
    <row r="42" spans="1:17" x14ac:dyDescent="0.2">
      <c r="A42" s="11" t="s">
        <v>81</v>
      </c>
      <c r="B42" s="103">
        <v>3</v>
      </c>
      <c r="C42" s="103">
        <v>3</v>
      </c>
      <c r="D42" s="103">
        <v>3</v>
      </c>
      <c r="E42" s="103">
        <v>3</v>
      </c>
      <c r="F42" s="103">
        <v>3</v>
      </c>
      <c r="G42" s="103">
        <v>3</v>
      </c>
    </row>
    <row r="43" spans="1:17" s="6" customFormat="1" ht="15.75" x14ac:dyDescent="0.2">
      <c r="A43" s="12" t="s">
        <v>82</v>
      </c>
      <c r="B43" s="93">
        <f>SUM(B44:B46)/3</f>
        <v>1.6666666666666667</v>
      </c>
      <c r="C43" s="93">
        <f t="shared" ref="C43:G43" si="2">SUM(C44:C46)/3</f>
        <v>1.6666666666666667</v>
      </c>
      <c r="D43" s="93">
        <f t="shared" si="2"/>
        <v>1.6666666666666667</v>
      </c>
      <c r="E43" s="93">
        <f t="shared" si="2"/>
        <v>2</v>
      </c>
      <c r="F43" s="93">
        <f t="shared" si="2"/>
        <v>2</v>
      </c>
      <c r="G43" s="93">
        <f t="shared" si="2"/>
        <v>2.3333333333333335</v>
      </c>
      <c r="H43"/>
      <c r="I43"/>
      <c r="J43"/>
      <c r="K43"/>
      <c r="L43"/>
      <c r="M43"/>
      <c r="N43"/>
      <c r="O43"/>
      <c r="P43"/>
      <c r="Q43"/>
    </row>
    <row r="44" spans="1:17" x14ac:dyDescent="0.2">
      <c r="A44" s="11" t="s">
        <v>83</v>
      </c>
      <c r="B44" s="103">
        <v>2</v>
      </c>
      <c r="C44" s="103">
        <v>2</v>
      </c>
      <c r="D44" s="103">
        <v>2</v>
      </c>
      <c r="E44" s="103">
        <v>2</v>
      </c>
      <c r="F44" s="103">
        <v>2</v>
      </c>
      <c r="G44" s="103">
        <v>2</v>
      </c>
    </row>
    <row r="45" spans="1:17" ht="30" x14ac:dyDescent="0.2">
      <c r="A45" s="11" t="s">
        <v>84</v>
      </c>
      <c r="B45" s="103">
        <v>3</v>
      </c>
      <c r="C45" s="103">
        <v>3</v>
      </c>
      <c r="D45" s="103">
        <v>3</v>
      </c>
      <c r="E45" s="103">
        <v>3</v>
      </c>
      <c r="F45" s="103">
        <v>3</v>
      </c>
      <c r="G45" s="103">
        <v>3</v>
      </c>
    </row>
    <row r="46" spans="1:17" ht="30" x14ac:dyDescent="0.2">
      <c r="A46" s="11" t="s">
        <v>85</v>
      </c>
      <c r="B46" s="103"/>
      <c r="C46" s="103"/>
      <c r="D46" s="103"/>
      <c r="E46" s="103">
        <v>1</v>
      </c>
      <c r="F46" s="103">
        <v>1</v>
      </c>
      <c r="G46" s="103">
        <v>2</v>
      </c>
    </row>
    <row r="47" spans="1:17" s="6" customFormat="1" ht="15.75" x14ac:dyDescent="0.2">
      <c r="A47" s="12" t="s">
        <v>86</v>
      </c>
      <c r="B47" s="93">
        <f>SUM(B48:B51)/4</f>
        <v>2.75</v>
      </c>
      <c r="C47" s="93">
        <f t="shared" ref="C47:G47" si="3">SUM(C48:C51)/4</f>
        <v>2.75</v>
      </c>
      <c r="D47" s="93">
        <f t="shared" si="3"/>
        <v>2.75</v>
      </c>
      <c r="E47" s="93">
        <f t="shared" si="3"/>
        <v>2.75</v>
      </c>
      <c r="F47" s="93">
        <f t="shared" si="3"/>
        <v>2.75</v>
      </c>
      <c r="G47" s="93">
        <f t="shared" si="3"/>
        <v>2.75</v>
      </c>
      <c r="H47"/>
      <c r="I47"/>
      <c r="J47"/>
      <c r="K47"/>
      <c r="L47"/>
      <c r="M47"/>
      <c r="N47"/>
      <c r="O47"/>
      <c r="P47"/>
      <c r="Q47"/>
    </row>
    <row r="48" spans="1:17" x14ac:dyDescent="0.2">
      <c r="A48" s="11" t="s">
        <v>87</v>
      </c>
      <c r="B48" s="103">
        <v>2</v>
      </c>
      <c r="C48" s="103">
        <v>2</v>
      </c>
      <c r="D48" s="103">
        <v>2</v>
      </c>
      <c r="E48" s="103">
        <v>2</v>
      </c>
      <c r="F48" s="103">
        <v>2</v>
      </c>
      <c r="G48" s="103">
        <v>2</v>
      </c>
    </row>
    <row r="49" spans="1:17" x14ac:dyDescent="0.2">
      <c r="A49" s="11" t="s">
        <v>88</v>
      </c>
      <c r="B49" s="103">
        <v>3</v>
      </c>
      <c r="C49" s="103">
        <v>3</v>
      </c>
      <c r="D49" s="103">
        <v>3</v>
      </c>
      <c r="E49" s="103">
        <v>3</v>
      </c>
      <c r="F49" s="103">
        <v>3</v>
      </c>
      <c r="G49" s="103">
        <v>3</v>
      </c>
      <c r="H49" s="103"/>
      <c r="I49" s="103"/>
      <c r="J49" s="103"/>
      <c r="K49" s="103"/>
      <c r="L49" s="103"/>
      <c r="M49" s="103"/>
    </row>
    <row r="50" spans="1:17" ht="30" x14ac:dyDescent="0.2">
      <c r="A50" s="11" t="s">
        <v>89</v>
      </c>
      <c r="B50" s="103">
        <v>3</v>
      </c>
      <c r="C50" s="103">
        <v>3</v>
      </c>
      <c r="D50" s="103">
        <v>3</v>
      </c>
      <c r="E50" s="103">
        <v>3</v>
      </c>
      <c r="F50" s="103">
        <v>3</v>
      </c>
      <c r="G50" s="103">
        <v>3</v>
      </c>
    </row>
    <row r="51" spans="1:17" x14ac:dyDescent="0.2">
      <c r="A51" s="11" t="s">
        <v>90</v>
      </c>
      <c r="B51" s="103">
        <v>3</v>
      </c>
      <c r="C51" s="103">
        <v>3</v>
      </c>
      <c r="D51" s="103">
        <v>3</v>
      </c>
      <c r="E51" s="103">
        <v>3</v>
      </c>
      <c r="F51" s="103">
        <v>3</v>
      </c>
      <c r="G51" s="103">
        <v>3</v>
      </c>
    </row>
    <row r="52" spans="1:17" s="6" customFormat="1" ht="15.75" x14ac:dyDescent="0.2">
      <c r="A52" s="12" t="s">
        <v>54</v>
      </c>
      <c r="B52" s="93">
        <f>SUM(B53:B55)/3</f>
        <v>2.3333333333333335</v>
      </c>
      <c r="C52" s="93">
        <f t="shared" ref="C52:G52" si="4">SUM(C53:C55)/3</f>
        <v>2.3333333333333335</v>
      </c>
      <c r="D52" s="93">
        <f t="shared" si="4"/>
        <v>2.3333333333333335</v>
      </c>
      <c r="E52" s="93">
        <f t="shared" si="4"/>
        <v>2.6666666666666665</v>
      </c>
      <c r="F52" s="93">
        <f t="shared" si="4"/>
        <v>2.6666666666666665</v>
      </c>
      <c r="G52" s="93">
        <f t="shared" si="4"/>
        <v>2.6666666666666665</v>
      </c>
      <c r="H52"/>
      <c r="I52"/>
      <c r="J52"/>
      <c r="K52"/>
      <c r="L52"/>
      <c r="M52"/>
      <c r="N52"/>
      <c r="O52"/>
      <c r="P52"/>
      <c r="Q52"/>
    </row>
    <row r="53" spans="1:17" ht="30" x14ac:dyDescent="0.2">
      <c r="A53" s="11" t="s">
        <v>91</v>
      </c>
      <c r="B53" s="103">
        <v>2</v>
      </c>
      <c r="C53" s="103">
        <v>2</v>
      </c>
      <c r="D53" s="103">
        <v>2</v>
      </c>
      <c r="E53" s="103">
        <v>2</v>
      </c>
      <c r="F53" s="103">
        <v>2</v>
      </c>
      <c r="G53" s="103">
        <v>2</v>
      </c>
    </row>
    <row r="54" spans="1:17" x14ac:dyDescent="0.2">
      <c r="A54" s="11" t="s">
        <v>92</v>
      </c>
      <c r="B54" s="103">
        <v>3</v>
      </c>
      <c r="C54" s="103">
        <v>3</v>
      </c>
      <c r="D54" s="103">
        <v>3</v>
      </c>
      <c r="E54" s="103">
        <v>3</v>
      </c>
      <c r="F54" s="103">
        <v>3</v>
      </c>
      <c r="G54" s="103">
        <v>3</v>
      </c>
    </row>
    <row r="55" spans="1:17" ht="30" customHeight="1" thickBot="1" x14ac:dyDescent="0.25">
      <c r="A55" s="9" t="s">
        <v>93</v>
      </c>
      <c r="B55" s="103">
        <v>2</v>
      </c>
      <c r="C55" s="103">
        <v>2</v>
      </c>
      <c r="D55" s="103">
        <v>2</v>
      </c>
      <c r="E55" s="103">
        <v>3</v>
      </c>
      <c r="F55" s="103">
        <v>3</v>
      </c>
      <c r="G55" s="103">
        <v>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E264-5ADA-4D44-B0ED-E73C33DECFDC}">
  <sheetPr>
    <tabColor rgb="FFFFFF00"/>
  </sheetPr>
  <dimension ref="A1:Q63"/>
  <sheetViews>
    <sheetView workbookViewId="0">
      <selection activeCell="B58" sqref="B58"/>
    </sheetView>
  </sheetViews>
  <sheetFormatPr baseColWidth="10" defaultColWidth="11.5546875" defaultRowHeight="15" x14ac:dyDescent="0.2"/>
  <cols>
    <col min="1" max="1" width="22.21875" customWidth="1"/>
  </cols>
  <sheetData>
    <row r="1" spans="1:13" x14ac:dyDescent="0.2">
      <c r="A1" s="1" t="s">
        <v>0</v>
      </c>
      <c r="B1" t="s">
        <v>548</v>
      </c>
    </row>
    <row r="2" spans="1:13" x14ac:dyDescent="0.2">
      <c r="A2" s="1" t="s">
        <v>3</v>
      </c>
    </row>
    <row r="4" spans="1:13" x14ac:dyDescent="0.2">
      <c r="A4" s="8" t="s">
        <v>5</v>
      </c>
      <c r="B4" s="14"/>
      <c r="C4" s="15"/>
      <c r="D4" s="15"/>
      <c r="E4" s="15"/>
      <c r="F4" s="15"/>
      <c r="G4" s="15"/>
    </row>
    <row r="5" spans="1:13" x14ac:dyDescent="0.2">
      <c r="A5" s="9" t="s">
        <v>6</v>
      </c>
      <c r="B5" s="110">
        <v>44491</v>
      </c>
      <c r="C5" s="110">
        <v>44863</v>
      </c>
      <c r="D5" s="17">
        <v>44505</v>
      </c>
      <c r="E5" s="18">
        <v>44512</v>
      </c>
      <c r="F5" s="18">
        <v>44891</v>
      </c>
      <c r="G5" s="18">
        <v>44533</v>
      </c>
    </row>
    <row r="6" spans="1:13" s="6" customFormat="1" ht="15.75" x14ac:dyDescent="0.2">
      <c r="A6" s="10" t="s">
        <v>7</v>
      </c>
      <c r="B6" s="91"/>
      <c r="C6" s="92"/>
      <c r="D6" s="95"/>
      <c r="E6" s="96"/>
      <c r="F6" s="95"/>
      <c r="G6" s="95"/>
      <c r="H6"/>
      <c r="I6"/>
      <c r="J6"/>
      <c r="K6"/>
      <c r="L6"/>
      <c r="M6"/>
    </row>
    <row r="7" spans="1:13" x14ac:dyDescent="0.2">
      <c r="A7" s="11" t="s">
        <v>12</v>
      </c>
      <c r="B7" s="103">
        <v>2</v>
      </c>
      <c r="C7" s="103">
        <v>1</v>
      </c>
      <c r="D7" s="103">
        <v>2</v>
      </c>
      <c r="E7" s="103">
        <v>3</v>
      </c>
      <c r="F7" s="103">
        <v>3</v>
      </c>
      <c r="G7" s="103">
        <v>3</v>
      </c>
    </row>
    <row r="8" spans="1:13" ht="30" x14ac:dyDescent="0.2">
      <c r="A8" s="11" t="s">
        <v>15</v>
      </c>
      <c r="B8" s="103">
        <v>3</v>
      </c>
      <c r="C8" s="103">
        <v>3</v>
      </c>
      <c r="D8" s="103">
        <v>3</v>
      </c>
      <c r="E8" s="103">
        <v>3</v>
      </c>
      <c r="F8" s="103">
        <v>3</v>
      </c>
      <c r="G8" s="103">
        <v>3</v>
      </c>
      <c r="H8" s="103"/>
      <c r="I8" s="103"/>
      <c r="J8" s="103"/>
      <c r="K8" s="103"/>
      <c r="L8" s="103"/>
      <c r="M8" s="103"/>
    </row>
    <row r="9" spans="1:13" x14ac:dyDescent="0.2">
      <c r="A9" s="11" t="s">
        <v>18</v>
      </c>
      <c r="B9" s="103">
        <v>3</v>
      </c>
      <c r="C9" s="103">
        <v>3</v>
      </c>
      <c r="D9" s="103">
        <v>3</v>
      </c>
      <c r="E9" s="103">
        <v>3</v>
      </c>
      <c r="F9" s="103">
        <v>3</v>
      </c>
      <c r="G9" s="103">
        <v>3</v>
      </c>
      <c r="H9" s="103"/>
      <c r="I9" s="103"/>
      <c r="J9" s="103"/>
      <c r="K9" s="103"/>
      <c r="L9" s="103"/>
      <c r="M9" s="103"/>
    </row>
    <row r="10" spans="1:13" x14ac:dyDescent="0.2">
      <c r="A10" s="11" t="s">
        <v>23</v>
      </c>
      <c r="B10" s="103">
        <v>2</v>
      </c>
      <c r="C10" s="103">
        <v>2</v>
      </c>
      <c r="D10" s="103">
        <v>3</v>
      </c>
      <c r="E10" s="103">
        <v>3</v>
      </c>
      <c r="F10" s="103">
        <v>3</v>
      </c>
      <c r="G10" s="103">
        <v>3</v>
      </c>
      <c r="H10" s="103"/>
      <c r="I10" s="103"/>
      <c r="J10" s="103"/>
      <c r="K10" s="103"/>
      <c r="L10" s="103"/>
      <c r="M10" s="103"/>
    </row>
    <row r="11" spans="1:13" x14ac:dyDescent="0.2">
      <c r="A11" s="11" t="s">
        <v>25</v>
      </c>
      <c r="B11" s="103">
        <v>3</v>
      </c>
      <c r="C11" s="103">
        <v>3</v>
      </c>
      <c r="D11" s="103">
        <v>3</v>
      </c>
      <c r="E11" s="103">
        <v>3</v>
      </c>
      <c r="F11" s="103">
        <v>3</v>
      </c>
      <c r="G11" s="103">
        <v>3</v>
      </c>
      <c r="H11" s="103"/>
      <c r="I11" s="103"/>
      <c r="J11" s="103"/>
      <c r="K11" s="103"/>
      <c r="L11" s="103"/>
      <c r="M11" s="103"/>
    </row>
    <row r="12" spans="1:13" ht="30" x14ac:dyDescent="0.2">
      <c r="A12" s="11" t="s">
        <v>26</v>
      </c>
      <c r="B12" s="103">
        <v>1</v>
      </c>
      <c r="C12" s="103">
        <v>1</v>
      </c>
      <c r="D12" s="103">
        <v>2</v>
      </c>
      <c r="E12" s="103">
        <v>2</v>
      </c>
      <c r="F12" s="103">
        <v>3</v>
      </c>
      <c r="G12" s="103">
        <v>3</v>
      </c>
      <c r="H12" s="103"/>
      <c r="I12" s="103"/>
      <c r="J12" s="103"/>
      <c r="K12" s="103"/>
      <c r="L12" s="103"/>
      <c r="M12" s="103"/>
    </row>
    <row r="13" spans="1:13" x14ac:dyDescent="0.2">
      <c r="A13" s="11" t="s">
        <v>27</v>
      </c>
      <c r="B13" s="103">
        <v>1</v>
      </c>
      <c r="C13" s="103">
        <v>1</v>
      </c>
      <c r="D13" s="103">
        <v>1</v>
      </c>
      <c r="E13" s="103">
        <v>2</v>
      </c>
      <c r="F13" s="103">
        <v>3</v>
      </c>
      <c r="G13" s="103">
        <v>3</v>
      </c>
      <c r="H13" s="103"/>
      <c r="I13" s="103"/>
      <c r="J13" s="103"/>
      <c r="K13" s="103"/>
      <c r="L13" s="103"/>
      <c r="M13" s="103"/>
    </row>
    <row r="14" spans="1:13" x14ac:dyDescent="0.2">
      <c r="A14" s="11" t="s">
        <v>30</v>
      </c>
      <c r="B14" s="103">
        <v>3</v>
      </c>
      <c r="C14" s="103">
        <v>3</v>
      </c>
      <c r="D14" s="103">
        <v>3</v>
      </c>
      <c r="E14" s="103">
        <v>3</v>
      </c>
      <c r="F14" s="103">
        <v>3</v>
      </c>
      <c r="G14" s="103">
        <v>3</v>
      </c>
      <c r="H14" s="103"/>
      <c r="I14" s="103"/>
      <c r="J14" s="103"/>
      <c r="K14" s="103"/>
      <c r="L14" s="103"/>
      <c r="M14" s="103"/>
    </row>
    <row r="15" spans="1:13" x14ac:dyDescent="0.2">
      <c r="A15" s="11" t="s">
        <v>32</v>
      </c>
      <c r="B15" s="103">
        <v>1</v>
      </c>
      <c r="C15" s="103">
        <v>1</v>
      </c>
      <c r="D15" s="103">
        <v>2</v>
      </c>
      <c r="E15" s="103">
        <v>2</v>
      </c>
      <c r="F15" s="103">
        <v>2</v>
      </c>
      <c r="G15" s="103">
        <v>2</v>
      </c>
      <c r="H15" s="103"/>
      <c r="I15" s="103"/>
      <c r="J15" s="103"/>
      <c r="K15" s="103"/>
      <c r="L15" s="103"/>
      <c r="M15" s="103"/>
    </row>
    <row r="16" spans="1:13" x14ac:dyDescent="0.2">
      <c r="A16" s="11" t="s">
        <v>36</v>
      </c>
      <c r="B16" s="103">
        <v>1</v>
      </c>
      <c r="C16" s="103">
        <v>1</v>
      </c>
      <c r="D16" s="103">
        <v>2</v>
      </c>
      <c r="E16" s="103">
        <v>2</v>
      </c>
      <c r="F16" s="103">
        <v>2</v>
      </c>
      <c r="G16" s="103">
        <v>2</v>
      </c>
    </row>
    <row r="17" spans="1:17" s="136" customFormat="1" x14ac:dyDescent="0.2">
      <c r="A17" s="127" t="s">
        <v>94</v>
      </c>
      <c r="B17" s="147">
        <f t="shared" ref="B17:G17" si="0">AVERAGE(B7:B16)</f>
        <v>2</v>
      </c>
      <c r="C17" s="147">
        <f t="shared" si="0"/>
        <v>1.9</v>
      </c>
      <c r="D17" s="147">
        <f t="shared" si="0"/>
        <v>2.4</v>
      </c>
      <c r="E17" s="147">
        <f t="shared" si="0"/>
        <v>2.6</v>
      </c>
      <c r="F17" s="147">
        <f t="shared" si="0"/>
        <v>2.8</v>
      </c>
      <c r="G17" s="147">
        <f t="shared" si="0"/>
        <v>2.8</v>
      </c>
    </row>
    <row r="18" spans="1:17" s="6" customFormat="1" ht="15.75" x14ac:dyDescent="0.2">
      <c r="A18" s="12" t="s">
        <v>37</v>
      </c>
      <c r="B18" s="93"/>
      <c r="C18" s="94"/>
      <c r="D18" s="101"/>
      <c r="E18" s="99"/>
      <c r="F18" s="101"/>
      <c r="G18" s="101"/>
      <c r="H18"/>
      <c r="I18"/>
      <c r="J18"/>
      <c r="K18"/>
      <c r="L18"/>
      <c r="M18"/>
      <c r="N18"/>
      <c r="O18"/>
      <c r="P18"/>
      <c r="Q18"/>
    </row>
    <row r="19" spans="1:17" s="6" customFormat="1" ht="15.75" x14ac:dyDescent="0.2">
      <c r="A19" s="12" t="s">
        <v>38</v>
      </c>
      <c r="B19" s="93"/>
      <c r="C19" s="94"/>
      <c r="D19" s="101"/>
      <c r="E19" s="99"/>
      <c r="F19" s="101"/>
      <c r="G19" s="101"/>
      <c r="H19"/>
      <c r="I19"/>
      <c r="J19"/>
      <c r="K19"/>
      <c r="L19"/>
      <c r="M19"/>
      <c r="N19"/>
      <c r="O19"/>
      <c r="P19"/>
      <c r="Q19"/>
    </row>
    <row r="20" spans="1:17" ht="30" x14ac:dyDescent="0.2">
      <c r="A20" s="11" t="s">
        <v>39</v>
      </c>
      <c r="B20" s="103">
        <v>3</v>
      </c>
      <c r="C20" s="103">
        <v>3</v>
      </c>
      <c r="D20" s="103">
        <v>3</v>
      </c>
      <c r="E20" s="103">
        <v>3</v>
      </c>
      <c r="F20" s="103">
        <v>3</v>
      </c>
      <c r="G20" s="103">
        <v>3</v>
      </c>
    </row>
    <row r="21" spans="1:17" x14ac:dyDescent="0.2">
      <c r="A21" s="11" t="s">
        <v>47</v>
      </c>
      <c r="B21" s="103">
        <v>3</v>
      </c>
      <c r="C21" s="103">
        <v>3</v>
      </c>
      <c r="D21" s="103">
        <v>3</v>
      </c>
      <c r="E21" s="103">
        <v>3</v>
      </c>
      <c r="F21" s="103">
        <v>3</v>
      </c>
      <c r="G21" s="103">
        <v>3</v>
      </c>
      <c r="H21" s="103"/>
      <c r="I21" s="103"/>
      <c r="J21" s="103"/>
      <c r="K21" s="103"/>
      <c r="L21" s="103"/>
      <c r="M21" s="103"/>
    </row>
    <row r="22" spans="1:17" ht="30" x14ac:dyDescent="0.2">
      <c r="A22" s="11" t="s">
        <v>52</v>
      </c>
      <c r="B22" s="103">
        <v>1</v>
      </c>
      <c r="C22" s="103">
        <v>1</v>
      </c>
      <c r="D22" s="103">
        <v>1</v>
      </c>
      <c r="E22" s="103">
        <v>1</v>
      </c>
      <c r="F22" s="103">
        <v>2</v>
      </c>
      <c r="G22" s="103">
        <v>3</v>
      </c>
    </row>
    <row r="23" spans="1:17" s="136" customFormat="1" x14ac:dyDescent="0.2">
      <c r="A23" s="127" t="s">
        <v>94</v>
      </c>
      <c r="B23" s="147">
        <f t="shared" ref="B23:G23" si="1">AVERAGE(B20:B22)</f>
        <v>2.3333333333333335</v>
      </c>
      <c r="C23" s="147">
        <f t="shared" si="1"/>
        <v>2.3333333333333335</v>
      </c>
      <c r="D23" s="147">
        <f t="shared" si="1"/>
        <v>2.3333333333333335</v>
      </c>
      <c r="E23" s="147">
        <f t="shared" si="1"/>
        <v>2.3333333333333335</v>
      </c>
      <c r="F23" s="147">
        <f t="shared" si="1"/>
        <v>2.6666666666666665</v>
      </c>
      <c r="G23" s="147">
        <f t="shared" si="1"/>
        <v>3</v>
      </c>
    </row>
    <row r="24" spans="1:17" s="6" customFormat="1" ht="15.75" x14ac:dyDescent="0.2">
      <c r="A24" s="12" t="s">
        <v>53</v>
      </c>
      <c r="B24" s="93"/>
      <c r="C24" s="94"/>
      <c r="D24" s="98"/>
      <c r="E24" s="99"/>
      <c r="F24" s="98"/>
      <c r="G24" s="98"/>
      <c r="H24"/>
      <c r="I24"/>
      <c r="J24"/>
      <c r="K24"/>
      <c r="L24"/>
      <c r="M24"/>
      <c r="N24"/>
      <c r="O24"/>
      <c r="P24"/>
      <c r="Q24"/>
    </row>
    <row r="25" spans="1:17" x14ac:dyDescent="0.2">
      <c r="A25" s="11" t="s">
        <v>54</v>
      </c>
      <c r="B25" s="103">
        <v>1</v>
      </c>
      <c r="C25" s="103">
        <v>1</v>
      </c>
      <c r="D25" s="103">
        <v>1</v>
      </c>
      <c r="E25" s="103">
        <v>1</v>
      </c>
      <c r="F25" s="103">
        <v>2</v>
      </c>
      <c r="G25" s="103">
        <v>2</v>
      </c>
    </row>
    <row r="26" spans="1:17" x14ac:dyDescent="0.2">
      <c r="A26" s="11" t="s">
        <v>55</v>
      </c>
      <c r="B26" s="103">
        <v>2</v>
      </c>
      <c r="C26" s="103">
        <v>2</v>
      </c>
      <c r="D26" s="103">
        <v>2</v>
      </c>
      <c r="E26" s="103">
        <v>2</v>
      </c>
      <c r="F26" s="103">
        <v>2</v>
      </c>
      <c r="G26" s="103">
        <v>2</v>
      </c>
    </row>
    <row r="27" spans="1:17" x14ac:dyDescent="0.2">
      <c r="A27" s="11" t="s">
        <v>59</v>
      </c>
      <c r="B27" s="103">
        <v>2</v>
      </c>
      <c r="C27" s="103">
        <v>2</v>
      </c>
      <c r="D27" s="103">
        <v>2</v>
      </c>
      <c r="E27" s="103">
        <v>2</v>
      </c>
      <c r="F27" s="103">
        <v>2</v>
      </c>
      <c r="G27" s="103">
        <v>2</v>
      </c>
    </row>
    <row r="28" spans="1:17" s="136" customFormat="1" x14ac:dyDescent="0.2">
      <c r="A28" s="127" t="s">
        <v>94</v>
      </c>
      <c r="B28" s="147">
        <f t="shared" ref="B28:G28" si="2">AVERAGE(B25:B27)</f>
        <v>1.6666666666666667</v>
      </c>
      <c r="C28" s="147">
        <f t="shared" si="2"/>
        <v>1.6666666666666667</v>
      </c>
      <c r="D28" s="147">
        <f t="shared" si="2"/>
        <v>1.6666666666666667</v>
      </c>
      <c r="E28" s="147">
        <f t="shared" si="2"/>
        <v>1.6666666666666667</v>
      </c>
      <c r="F28" s="147">
        <f t="shared" si="2"/>
        <v>2</v>
      </c>
      <c r="G28" s="147">
        <f t="shared" si="2"/>
        <v>2</v>
      </c>
    </row>
    <row r="29" spans="1:17" s="6" customFormat="1" ht="15.75" x14ac:dyDescent="0.2">
      <c r="A29" s="12" t="s">
        <v>60</v>
      </c>
      <c r="B29" s="93"/>
      <c r="C29" s="94"/>
      <c r="D29" s="101"/>
      <c r="E29" s="99"/>
      <c r="F29" s="101"/>
      <c r="G29" s="101"/>
      <c r="H29"/>
      <c r="I29"/>
      <c r="J29"/>
      <c r="K29"/>
      <c r="L29"/>
      <c r="M29"/>
      <c r="N29"/>
      <c r="O29"/>
      <c r="P29"/>
      <c r="Q29"/>
    </row>
    <row r="30" spans="1:17" x14ac:dyDescent="0.2">
      <c r="A30" s="11" t="s">
        <v>61</v>
      </c>
      <c r="B30" s="103">
        <v>2</v>
      </c>
      <c r="C30" s="103">
        <v>2</v>
      </c>
      <c r="D30" s="103">
        <v>2</v>
      </c>
      <c r="E30" s="103">
        <v>3</v>
      </c>
      <c r="F30" s="103">
        <v>3</v>
      </c>
      <c r="G30" s="103">
        <v>3</v>
      </c>
    </row>
    <row r="31" spans="1:17" x14ac:dyDescent="0.2">
      <c r="A31" s="11" t="s">
        <v>64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1:17" x14ac:dyDescent="0.2">
      <c r="A32" s="11" t="s">
        <v>65</v>
      </c>
      <c r="B32" s="103"/>
      <c r="C32" s="103">
        <v>1</v>
      </c>
      <c r="D32" s="103">
        <v>1</v>
      </c>
      <c r="E32" s="103">
        <v>2</v>
      </c>
      <c r="F32" s="103">
        <v>2</v>
      </c>
      <c r="G32" s="103">
        <v>3</v>
      </c>
    </row>
    <row r="33" spans="1:17" x14ac:dyDescent="0.2">
      <c r="A33" s="11" t="s">
        <v>66</v>
      </c>
      <c r="B33" s="103"/>
      <c r="C33" s="103"/>
      <c r="D33" s="103"/>
      <c r="E33" s="103"/>
      <c r="F33" s="103"/>
      <c r="G33" s="103"/>
    </row>
    <row r="34" spans="1:17" s="136" customFormat="1" x14ac:dyDescent="0.2">
      <c r="A34" s="127" t="s">
        <v>94</v>
      </c>
      <c r="B34" s="147">
        <f t="shared" ref="B34:G34" si="3">AVERAGE(B30:B33)</f>
        <v>2</v>
      </c>
      <c r="C34" s="147">
        <f t="shared" si="3"/>
        <v>1.5</v>
      </c>
      <c r="D34" s="147">
        <f t="shared" si="3"/>
        <v>1.5</v>
      </c>
      <c r="E34" s="147">
        <f t="shared" si="3"/>
        <v>2.5</v>
      </c>
      <c r="F34" s="147">
        <f t="shared" si="3"/>
        <v>2.5</v>
      </c>
      <c r="G34" s="147">
        <f t="shared" si="3"/>
        <v>3</v>
      </c>
    </row>
    <row r="35" spans="1:17" s="6" customFormat="1" ht="15.75" x14ac:dyDescent="0.2">
      <c r="A35" s="12" t="s">
        <v>67</v>
      </c>
      <c r="B35" s="93"/>
      <c r="C35" s="94"/>
      <c r="D35" s="101"/>
      <c r="E35" s="99"/>
      <c r="F35" s="101"/>
      <c r="G35" s="101"/>
      <c r="H35"/>
      <c r="I35"/>
      <c r="J35"/>
      <c r="K35"/>
      <c r="L35"/>
      <c r="M35"/>
      <c r="N35"/>
      <c r="O35"/>
      <c r="P35"/>
      <c r="Q35"/>
    </row>
    <row r="36" spans="1:17" x14ac:dyDescent="0.2">
      <c r="A36" s="11" t="s">
        <v>68</v>
      </c>
      <c r="B36" s="103"/>
      <c r="C36" s="103">
        <v>3</v>
      </c>
      <c r="D36" s="103">
        <v>3</v>
      </c>
      <c r="E36" s="103">
        <v>3</v>
      </c>
      <c r="F36" s="103">
        <v>3</v>
      </c>
      <c r="G36" s="103">
        <v>3</v>
      </c>
    </row>
    <row r="37" spans="1:17" x14ac:dyDescent="0.2">
      <c r="A37" s="13"/>
      <c r="B37" s="103"/>
      <c r="C37" s="103"/>
      <c r="D37" s="103"/>
      <c r="E37" s="103"/>
      <c r="F37" s="103"/>
      <c r="G37" s="103"/>
    </row>
    <row r="38" spans="1:17" s="6" customFormat="1" ht="31.5" x14ac:dyDescent="0.2">
      <c r="A38" s="10" t="s">
        <v>74</v>
      </c>
      <c r="B38" s="93"/>
      <c r="C38" s="94"/>
      <c r="D38" s="95"/>
      <c r="E38" s="99"/>
      <c r="F38" s="95"/>
      <c r="G38" s="95"/>
      <c r="H38"/>
      <c r="I38"/>
      <c r="J38"/>
      <c r="K38"/>
      <c r="L38"/>
      <c r="M38"/>
      <c r="N38"/>
      <c r="O38"/>
      <c r="P38"/>
      <c r="Q38"/>
    </row>
    <row r="39" spans="1:17" s="6" customFormat="1" ht="15.75" x14ac:dyDescent="0.2">
      <c r="A39" s="12" t="s">
        <v>75</v>
      </c>
      <c r="B39" s="93"/>
      <c r="C39" s="93"/>
      <c r="D39" s="93"/>
      <c r="E39" s="93"/>
      <c r="F39" s="93"/>
      <c r="G39" s="93"/>
      <c r="H39"/>
      <c r="I39"/>
      <c r="J39"/>
      <c r="K39"/>
      <c r="L39"/>
      <c r="M39"/>
      <c r="N39"/>
      <c r="O39"/>
      <c r="P39"/>
      <c r="Q39"/>
    </row>
    <row r="40" spans="1:17" x14ac:dyDescent="0.2">
      <c r="A40" s="11" t="s">
        <v>76</v>
      </c>
      <c r="B40" s="103">
        <v>3</v>
      </c>
      <c r="C40" s="103">
        <v>3</v>
      </c>
      <c r="D40" s="103">
        <v>3</v>
      </c>
      <c r="E40" s="103">
        <v>3</v>
      </c>
      <c r="F40" s="103">
        <v>3</v>
      </c>
      <c r="G40" s="103">
        <v>3</v>
      </c>
    </row>
    <row r="41" spans="1:17" x14ac:dyDescent="0.2">
      <c r="A41" s="11" t="s">
        <v>77</v>
      </c>
      <c r="B41" s="103">
        <v>2</v>
      </c>
      <c r="C41" s="103">
        <v>2</v>
      </c>
      <c r="D41" s="103">
        <v>2</v>
      </c>
      <c r="E41" s="103">
        <v>3</v>
      </c>
      <c r="F41" s="103">
        <v>3</v>
      </c>
      <c r="G41" s="103">
        <v>2</v>
      </c>
    </row>
    <row r="42" spans="1:17" ht="30" x14ac:dyDescent="0.2">
      <c r="A42" s="11" t="s">
        <v>78</v>
      </c>
      <c r="B42" s="103">
        <v>3</v>
      </c>
      <c r="C42" s="103">
        <v>3</v>
      </c>
      <c r="D42" s="103">
        <v>3</v>
      </c>
      <c r="E42" s="103">
        <v>3</v>
      </c>
      <c r="F42" s="103">
        <v>3</v>
      </c>
      <c r="G42" s="103">
        <v>3</v>
      </c>
    </row>
    <row r="43" spans="1:17" s="136" customFormat="1" x14ac:dyDescent="0.2">
      <c r="A43" s="127" t="s">
        <v>94</v>
      </c>
      <c r="B43" s="147">
        <f t="shared" ref="B43:G43" si="4">AVERAGE(B40:B42)</f>
        <v>2.6666666666666665</v>
      </c>
      <c r="C43" s="147">
        <f t="shared" si="4"/>
        <v>2.6666666666666665</v>
      </c>
      <c r="D43" s="147">
        <f t="shared" si="4"/>
        <v>2.6666666666666665</v>
      </c>
      <c r="E43" s="147">
        <f t="shared" si="4"/>
        <v>3</v>
      </c>
      <c r="F43" s="147">
        <f t="shared" si="4"/>
        <v>3</v>
      </c>
      <c r="G43" s="147">
        <f t="shared" si="4"/>
        <v>2.6666666666666665</v>
      </c>
    </row>
    <row r="44" spans="1:17" s="6" customFormat="1" ht="15.75" x14ac:dyDescent="0.2">
      <c r="A44" s="12" t="s">
        <v>79</v>
      </c>
      <c r="B44" s="93"/>
      <c r="C44" s="93"/>
      <c r="D44" s="93"/>
      <c r="E44" s="93"/>
      <c r="F44" s="93"/>
      <c r="G44" s="93"/>
      <c r="H44"/>
      <c r="I44"/>
      <c r="J44"/>
      <c r="K44"/>
      <c r="L44"/>
      <c r="M44"/>
      <c r="N44"/>
      <c r="O44"/>
      <c r="P44"/>
      <c r="Q44"/>
    </row>
    <row r="45" spans="1:17" x14ac:dyDescent="0.2">
      <c r="A45" s="11" t="s">
        <v>80</v>
      </c>
      <c r="B45" s="103"/>
      <c r="C45" s="103"/>
      <c r="D45" s="103"/>
      <c r="E45" s="103"/>
      <c r="F45" s="103"/>
      <c r="G45" s="103"/>
    </row>
    <row r="46" spans="1:17" x14ac:dyDescent="0.2">
      <c r="A46" s="11" t="s">
        <v>81</v>
      </c>
      <c r="B46" s="103">
        <v>3</v>
      </c>
      <c r="C46" s="103">
        <v>3</v>
      </c>
      <c r="D46" s="103">
        <v>3</v>
      </c>
      <c r="E46" s="103">
        <v>3</v>
      </c>
      <c r="F46" s="103">
        <v>3</v>
      </c>
      <c r="G46" s="103">
        <v>3</v>
      </c>
    </row>
    <row r="47" spans="1:17" s="136" customFormat="1" x14ac:dyDescent="0.2">
      <c r="A47" s="127" t="s">
        <v>94</v>
      </c>
      <c r="B47" s="147">
        <f t="shared" ref="B47:G47" si="5">AVERAGE(B45:B46)</f>
        <v>3</v>
      </c>
      <c r="C47" s="147">
        <f t="shared" si="5"/>
        <v>3</v>
      </c>
      <c r="D47" s="147">
        <f t="shared" si="5"/>
        <v>3</v>
      </c>
      <c r="E47" s="147">
        <f t="shared" si="5"/>
        <v>3</v>
      </c>
      <c r="F47" s="147">
        <f t="shared" si="5"/>
        <v>3</v>
      </c>
      <c r="G47" s="147">
        <f t="shared" si="5"/>
        <v>3</v>
      </c>
    </row>
    <row r="48" spans="1:17" s="6" customFormat="1" ht="15.75" x14ac:dyDescent="0.2">
      <c r="A48" s="12" t="s">
        <v>82</v>
      </c>
      <c r="B48" s="93"/>
      <c r="C48" s="93"/>
      <c r="D48" s="93"/>
      <c r="E48" s="93"/>
      <c r="F48" s="93"/>
      <c r="G48" s="149"/>
      <c r="H48"/>
      <c r="I48"/>
      <c r="J48"/>
      <c r="K48"/>
      <c r="L48"/>
      <c r="M48"/>
      <c r="N48"/>
      <c r="O48"/>
      <c r="P48"/>
      <c r="Q48"/>
    </row>
    <row r="49" spans="1:17" x14ac:dyDescent="0.2">
      <c r="A49" s="11" t="s">
        <v>83</v>
      </c>
      <c r="B49" s="103">
        <v>2</v>
      </c>
      <c r="C49" s="103">
        <v>2</v>
      </c>
      <c r="D49" s="103">
        <v>2</v>
      </c>
      <c r="E49" s="103">
        <v>2</v>
      </c>
      <c r="F49" s="103">
        <v>2</v>
      </c>
      <c r="G49" s="103">
        <v>2</v>
      </c>
    </row>
    <row r="50" spans="1:17" ht="30" x14ac:dyDescent="0.2">
      <c r="A50" s="11" t="s">
        <v>84</v>
      </c>
      <c r="B50" s="103">
        <v>3</v>
      </c>
      <c r="C50" s="103">
        <v>3</v>
      </c>
      <c r="D50" s="103">
        <v>3</v>
      </c>
      <c r="E50" s="103">
        <v>3</v>
      </c>
      <c r="F50" s="103">
        <v>3</v>
      </c>
      <c r="G50" s="103">
        <v>3</v>
      </c>
    </row>
    <row r="51" spans="1:17" ht="30" x14ac:dyDescent="0.2">
      <c r="A51" s="11" t="s">
        <v>85</v>
      </c>
      <c r="B51" s="103"/>
      <c r="C51" s="103"/>
      <c r="D51" s="103"/>
      <c r="E51" s="103">
        <v>1</v>
      </c>
      <c r="F51" s="103">
        <v>1</v>
      </c>
      <c r="G51" s="103">
        <v>2</v>
      </c>
    </row>
    <row r="52" spans="1:17" x14ac:dyDescent="0.2">
      <c r="A52" s="11" t="s">
        <v>94</v>
      </c>
      <c r="B52" s="103">
        <f t="shared" ref="B52:G52" si="6">AVERAGE(B49:B51)</f>
        <v>2.5</v>
      </c>
      <c r="C52" s="103">
        <f t="shared" si="6"/>
        <v>2.5</v>
      </c>
      <c r="D52" s="103">
        <f t="shared" si="6"/>
        <v>2.5</v>
      </c>
      <c r="E52" s="103">
        <f t="shared" si="6"/>
        <v>2</v>
      </c>
      <c r="F52" s="103">
        <f t="shared" si="6"/>
        <v>2</v>
      </c>
      <c r="G52" s="103">
        <f t="shared" si="6"/>
        <v>2.3333333333333335</v>
      </c>
    </row>
    <row r="53" spans="1:17" s="6" customFormat="1" ht="15.75" x14ac:dyDescent="0.2">
      <c r="A53" s="12" t="s">
        <v>86</v>
      </c>
      <c r="B53" s="93"/>
      <c r="C53" s="93"/>
      <c r="D53" s="93"/>
      <c r="E53" s="93"/>
      <c r="F53" s="93"/>
      <c r="G53" s="93"/>
      <c r="H53"/>
      <c r="I53"/>
      <c r="J53"/>
      <c r="K53"/>
      <c r="L53"/>
      <c r="M53"/>
      <c r="N53"/>
      <c r="O53"/>
      <c r="P53"/>
      <c r="Q53"/>
    </row>
    <row r="54" spans="1:17" x14ac:dyDescent="0.2">
      <c r="A54" s="11" t="s">
        <v>87</v>
      </c>
      <c r="B54" s="103">
        <v>2</v>
      </c>
      <c r="C54" s="103">
        <v>2</v>
      </c>
      <c r="D54" s="103">
        <v>2</v>
      </c>
      <c r="E54" s="103">
        <v>2</v>
      </c>
      <c r="F54" s="103">
        <v>2</v>
      </c>
      <c r="G54" s="103">
        <v>2</v>
      </c>
    </row>
    <row r="55" spans="1:17" x14ac:dyDescent="0.2">
      <c r="A55" s="11" t="s">
        <v>88</v>
      </c>
      <c r="B55" s="103">
        <v>3</v>
      </c>
      <c r="C55" s="103">
        <v>3</v>
      </c>
      <c r="D55" s="103">
        <v>3</v>
      </c>
      <c r="E55" s="103">
        <v>3</v>
      </c>
      <c r="F55" s="103">
        <v>3</v>
      </c>
      <c r="G55" s="103">
        <v>3</v>
      </c>
      <c r="H55" s="103"/>
      <c r="I55" s="103"/>
      <c r="J55" s="103"/>
      <c r="K55" s="103"/>
      <c r="L55" s="103"/>
      <c r="M55" s="103"/>
    </row>
    <row r="56" spans="1:17" ht="30" x14ac:dyDescent="0.2">
      <c r="A56" s="11" t="s">
        <v>89</v>
      </c>
      <c r="B56" s="103">
        <v>3</v>
      </c>
      <c r="C56" s="103">
        <v>3</v>
      </c>
      <c r="D56" s="103">
        <v>3</v>
      </c>
      <c r="E56" s="103">
        <v>3</v>
      </c>
      <c r="F56" s="103">
        <v>3</v>
      </c>
      <c r="G56" s="103">
        <v>3</v>
      </c>
    </row>
    <row r="57" spans="1:17" x14ac:dyDescent="0.2">
      <c r="A57" s="11" t="s">
        <v>90</v>
      </c>
      <c r="B57" s="103">
        <v>3</v>
      </c>
      <c r="C57" s="103">
        <v>3</v>
      </c>
      <c r="D57" s="103">
        <v>3</v>
      </c>
      <c r="E57" s="103">
        <v>3</v>
      </c>
      <c r="F57" s="103">
        <v>3</v>
      </c>
      <c r="G57" s="103">
        <v>3</v>
      </c>
    </row>
    <row r="58" spans="1:17" s="136" customFormat="1" x14ac:dyDescent="0.2">
      <c r="A58" s="127" t="s">
        <v>94</v>
      </c>
      <c r="B58" s="147">
        <f t="shared" ref="B58:G58" si="7">AVERAGE(B54:B57)</f>
        <v>2.75</v>
      </c>
      <c r="C58" s="147">
        <f t="shared" si="7"/>
        <v>2.75</v>
      </c>
      <c r="D58" s="147">
        <f t="shared" si="7"/>
        <v>2.75</v>
      </c>
      <c r="E58" s="147">
        <f t="shared" si="7"/>
        <v>2.75</v>
      </c>
      <c r="F58" s="147">
        <f t="shared" si="7"/>
        <v>2.75</v>
      </c>
      <c r="G58" s="147">
        <f t="shared" si="7"/>
        <v>2.75</v>
      </c>
    </row>
    <row r="59" spans="1:17" s="6" customFormat="1" ht="15.75" x14ac:dyDescent="0.2">
      <c r="A59" s="12" t="s">
        <v>54</v>
      </c>
      <c r="B59" s="93"/>
      <c r="C59" s="93"/>
      <c r="D59" s="93"/>
      <c r="E59" s="93"/>
      <c r="F59" s="93"/>
      <c r="G59" s="93"/>
      <c r="H59"/>
      <c r="I59"/>
      <c r="J59"/>
      <c r="K59"/>
      <c r="L59"/>
      <c r="M59"/>
      <c r="N59"/>
      <c r="O59"/>
      <c r="P59"/>
      <c r="Q59"/>
    </row>
    <row r="60" spans="1:17" ht="30" x14ac:dyDescent="0.2">
      <c r="A60" s="11" t="s">
        <v>91</v>
      </c>
      <c r="B60" s="103">
        <v>2</v>
      </c>
      <c r="C60" s="103">
        <v>2</v>
      </c>
      <c r="D60" s="103">
        <v>2</v>
      </c>
      <c r="E60" s="103">
        <v>2</v>
      </c>
      <c r="F60" s="103">
        <v>2</v>
      </c>
      <c r="G60" s="103">
        <v>2</v>
      </c>
    </row>
    <row r="61" spans="1:17" x14ac:dyDescent="0.2">
      <c r="A61" s="11" t="s">
        <v>92</v>
      </c>
      <c r="B61" s="103">
        <v>3</v>
      </c>
      <c r="C61" s="103">
        <v>3</v>
      </c>
      <c r="D61" s="103">
        <v>3</v>
      </c>
      <c r="E61" s="103">
        <v>3</v>
      </c>
      <c r="F61" s="103">
        <v>3</v>
      </c>
      <c r="G61" s="103">
        <v>3</v>
      </c>
    </row>
    <row r="62" spans="1:17" ht="30" customHeight="1" x14ac:dyDescent="0.2">
      <c r="A62" s="9" t="s">
        <v>93</v>
      </c>
      <c r="B62" s="103">
        <v>2</v>
      </c>
      <c r="C62" s="103">
        <v>2</v>
      </c>
      <c r="D62" s="103">
        <v>2</v>
      </c>
      <c r="E62" s="103">
        <v>3</v>
      </c>
      <c r="F62" s="103">
        <v>3</v>
      </c>
      <c r="G62" s="103">
        <v>3</v>
      </c>
    </row>
    <row r="63" spans="1:17" s="132" customFormat="1" x14ac:dyDescent="0.2">
      <c r="A63" s="132" t="s">
        <v>94</v>
      </c>
      <c r="B63" s="132">
        <f t="shared" ref="B63:G63" si="8">AVERAGE(B60:B62)</f>
        <v>2.3333333333333335</v>
      </c>
      <c r="C63" s="132">
        <f t="shared" si="8"/>
        <v>2.3333333333333335</v>
      </c>
      <c r="D63" s="132">
        <f t="shared" si="8"/>
        <v>2.3333333333333335</v>
      </c>
      <c r="E63" s="132">
        <f t="shared" si="8"/>
        <v>2.6666666666666665</v>
      </c>
      <c r="F63" s="132">
        <f t="shared" si="8"/>
        <v>2.6666666666666665</v>
      </c>
      <c r="G63" s="132">
        <f t="shared" si="8"/>
        <v>2.6666666666666665</v>
      </c>
    </row>
  </sheetData>
  <pageMargins left="0.7" right="0.7" top="0.78740157499999996" bottom="0.78740157499999996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9EA0-2E7D-4C99-A1BD-4BA6E7864BF2}">
  <sheetPr>
    <tabColor rgb="FFFFFF00"/>
  </sheetPr>
  <dimension ref="A1:Q55"/>
  <sheetViews>
    <sheetView topLeftCell="A13" workbookViewId="0">
      <selection activeCell="J32" sqref="J32"/>
    </sheetView>
  </sheetViews>
  <sheetFormatPr baseColWidth="10" defaultColWidth="11.5546875" defaultRowHeight="15" x14ac:dyDescent="0.2"/>
  <cols>
    <col min="1" max="1" width="22.21875" customWidth="1"/>
  </cols>
  <sheetData>
    <row r="1" spans="1:13" x14ac:dyDescent="0.2">
      <c r="A1" s="1" t="s">
        <v>0</v>
      </c>
      <c r="B1" t="s">
        <v>548</v>
      </c>
    </row>
    <row r="2" spans="1:13" x14ac:dyDescent="0.2">
      <c r="A2" s="1" t="s">
        <v>3</v>
      </c>
    </row>
    <row r="4" spans="1:13" x14ac:dyDescent="0.2">
      <c r="A4" s="8" t="s">
        <v>5</v>
      </c>
      <c r="B4" s="14"/>
      <c r="C4" s="15"/>
      <c r="D4" s="15"/>
      <c r="E4" s="15"/>
      <c r="F4" s="15"/>
      <c r="G4" s="15"/>
    </row>
    <row r="5" spans="1:13" x14ac:dyDescent="0.2">
      <c r="A5" s="9" t="s">
        <v>6</v>
      </c>
      <c r="B5" s="110">
        <v>44491</v>
      </c>
      <c r="C5" s="110">
        <v>44863</v>
      </c>
      <c r="D5" s="17">
        <v>44505</v>
      </c>
      <c r="E5" s="18">
        <v>44512</v>
      </c>
      <c r="F5" s="18">
        <v>44891</v>
      </c>
      <c r="G5" s="18">
        <v>44533</v>
      </c>
    </row>
    <row r="6" spans="1:13" s="6" customFormat="1" ht="15.75" x14ac:dyDescent="0.2">
      <c r="A6" s="10" t="s">
        <v>7</v>
      </c>
      <c r="B6" s="91">
        <f>AVERAGE(B7:B16)</f>
        <v>1.8</v>
      </c>
      <c r="C6" s="91">
        <f t="shared" ref="C6:G6" si="0">AVERAGE(C7:C16)</f>
        <v>1.9</v>
      </c>
      <c r="D6" s="91">
        <f t="shared" si="0"/>
        <v>2.4</v>
      </c>
      <c r="E6" s="91">
        <f t="shared" si="0"/>
        <v>2.6</v>
      </c>
      <c r="F6" s="91">
        <f t="shared" si="0"/>
        <v>2.9</v>
      </c>
      <c r="G6" s="91">
        <f t="shared" si="0"/>
        <v>2.9</v>
      </c>
      <c r="H6"/>
      <c r="I6"/>
      <c r="J6"/>
      <c r="K6"/>
      <c r="L6"/>
      <c r="M6"/>
    </row>
    <row r="7" spans="1:13" x14ac:dyDescent="0.2">
      <c r="A7" s="11" t="s">
        <v>12</v>
      </c>
      <c r="B7" s="103">
        <v>2</v>
      </c>
      <c r="C7" s="103">
        <v>1</v>
      </c>
      <c r="D7" s="103">
        <v>2</v>
      </c>
      <c r="E7" s="103">
        <v>2</v>
      </c>
      <c r="F7" s="103">
        <v>4</v>
      </c>
      <c r="G7" s="103">
        <v>4</v>
      </c>
    </row>
    <row r="8" spans="1:13" ht="30" x14ac:dyDescent="0.2">
      <c r="A8" s="11" t="s">
        <v>15</v>
      </c>
      <c r="B8" s="103">
        <v>2</v>
      </c>
      <c r="C8" s="103">
        <v>2</v>
      </c>
      <c r="D8" s="103">
        <v>2</v>
      </c>
      <c r="E8" s="103">
        <v>2</v>
      </c>
      <c r="F8" s="103">
        <v>2</v>
      </c>
      <c r="G8" s="103">
        <v>2</v>
      </c>
      <c r="H8" s="103"/>
      <c r="I8" s="103"/>
      <c r="J8" s="103"/>
      <c r="K8" s="103"/>
      <c r="L8" s="103"/>
      <c r="M8" s="103"/>
    </row>
    <row r="9" spans="1:13" x14ac:dyDescent="0.2">
      <c r="A9" s="11" t="s">
        <v>18</v>
      </c>
      <c r="B9" s="103">
        <v>2</v>
      </c>
      <c r="C9" s="103">
        <v>4</v>
      </c>
      <c r="D9" s="103">
        <v>3</v>
      </c>
      <c r="E9" s="103">
        <v>3</v>
      </c>
      <c r="F9" s="103">
        <v>2</v>
      </c>
      <c r="G9" s="103">
        <v>2</v>
      </c>
      <c r="H9" s="103"/>
      <c r="I9" s="103"/>
      <c r="J9" s="103"/>
      <c r="K9" s="103"/>
      <c r="L9" s="103"/>
      <c r="M9" s="103"/>
    </row>
    <row r="10" spans="1:13" x14ac:dyDescent="0.2">
      <c r="A10" s="11" t="s">
        <v>23</v>
      </c>
      <c r="B10" s="103">
        <v>1</v>
      </c>
      <c r="C10" s="103">
        <v>1</v>
      </c>
      <c r="D10" s="103">
        <v>4</v>
      </c>
      <c r="E10" s="103">
        <v>4</v>
      </c>
      <c r="F10" s="103">
        <v>4</v>
      </c>
      <c r="G10" s="103">
        <v>4</v>
      </c>
      <c r="H10" s="103"/>
      <c r="I10" s="103"/>
      <c r="J10" s="103"/>
      <c r="K10" s="103"/>
      <c r="L10" s="103"/>
      <c r="M10" s="103"/>
    </row>
    <row r="11" spans="1:13" x14ac:dyDescent="0.2">
      <c r="A11" s="11" t="s">
        <v>25</v>
      </c>
      <c r="B11" s="103">
        <v>2</v>
      </c>
      <c r="C11" s="103">
        <v>4</v>
      </c>
      <c r="D11" s="103">
        <v>3</v>
      </c>
      <c r="E11" s="103">
        <v>3</v>
      </c>
      <c r="F11" s="103">
        <v>3</v>
      </c>
      <c r="G11" s="103">
        <v>3</v>
      </c>
      <c r="H11" s="103"/>
      <c r="I11" s="103"/>
      <c r="J11" s="103"/>
      <c r="K11" s="103"/>
      <c r="L11" s="103"/>
      <c r="M11" s="103"/>
    </row>
    <row r="12" spans="1:13" ht="30" x14ac:dyDescent="0.2">
      <c r="A12" s="11" t="s">
        <v>26</v>
      </c>
      <c r="B12" s="103">
        <v>2</v>
      </c>
      <c r="C12" s="103">
        <v>2</v>
      </c>
      <c r="D12" s="103">
        <v>1</v>
      </c>
      <c r="E12" s="103">
        <v>3</v>
      </c>
      <c r="F12" s="103">
        <v>3</v>
      </c>
      <c r="G12" s="103">
        <v>3</v>
      </c>
      <c r="H12" s="103"/>
      <c r="I12" s="103"/>
      <c r="J12" s="103"/>
      <c r="K12" s="103"/>
      <c r="L12" s="103"/>
      <c r="M12" s="103"/>
    </row>
    <row r="13" spans="1:13" x14ac:dyDescent="0.2">
      <c r="A13" s="11" t="s">
        <v>27</v>
      </c>
      <c r="B13" s="103">
        <v>2</v>
      </c>
      <c r="C13" s="103">
        <v>1</v>
      </c>
      <c r="D13" s="103">
        <v>1</v>
      </c>
      <c r="E13" s="103">
        <v>1</v>
      </c>
      <c r="F13" s="103">
        <v>2</v>
      </c>
      <c r="G13" s="103">
        <v>2</v>
      </c>
      <c r="H13" s="103"/>
      <c r="I13" s="103"/>
      <c r="J13" s="103"/>
      <c r="K13" s="103"/>
      <c r="L13" s="103"/>
      <c r="M13" s="103"/>
    </row>
    <row r="14" spans="1:13" x14ac:dyDescent="0.2">
      <c r="A14" s="11" t="s">
        <v>30</v>
      </c>
      <c r="B14" s="103">
        <v>2</v>
      </c>
      <c r="C14" s="103">
        <v>2</v>
      </c>
      <c r="D14" s="103">
        <v>4</v>
      </c>
      <c r="E14" s="103">
        <v>4</v>
      </c>
      <c r="F14" s="103">
        <v>4</v>
      </c>
      <c r="G14" s="103">
        <v>4</v>
      </c>
      <c r="H14" s="103"/>
      <c r="I14" s="103"/>
      <c r="J14" s="103"/>
      <c r="K14" s="103"/>
      <c r="L14" s="103"/>
      <c r="M14" s="103"/>
    </row>
    <row r="15" spans="1:13" x14ac:dyDescent="0.2">
      <c r="A15" s="11" t="s">
        <v>32</v>
      </c>
      <c r="B15" s="103">
        <v>2</v>
      </c>
      <c r="C15" s="103">
        <v>1</v>
      </c>
      <c r="D15" s="103">
        <v>2</v>
      </c>
      <c r="E15" s="103">
        <v>2</v>
      </c>
      <c r="F15" s="103">
        <v>3</v>
      </c>
      <c r="G15" s="103">
        <v>3</v>
      </c>
      <c r="H15" s="103"/>
      <c r="I15" s="103"/>
      <c r="J15" s="103"/>
      <c r="K15" s="103"/>
      <c r="L15" s="103"/>
      <c r="M15" s="103"/>
    </row>
    <row r="16" spans="1:13" x14ac:dyDescent="0.2">
      <c r="A16" s="11" t="s">
        <v>36</v>
      </c>
      <c r="B16" s="103">
        <v>1</v>
      </c>
      <c r="C16" s="103">
        <v>1</v>
      </c>
      <c r="D16" s="103">
        <v>2</v>
      </c>
      <c r="E16" s="103">
        <v>2</v>
      </c>
      <c r="F16" s="103">
        <v>2</v>
      </c>
      <c r="G16" s="103">
        <v>2</v>
      </c>
    </row>
    <row r="17" spans="1:17" x14ac:dyDescent="0.2">
      <c r="A17" s="11"/>
      <c r="B17" s="103"/>
      <c r="C17" s="103"/>
      <c r="D17" s="103"/>
      <c r="E17" s="103"/>
      <c r="F17" s="103"/>
      <c r="G17" s="103"/>
    </row>
    <row r="18" spans="1:17" s="6" customFormat="1" ht="15.75" x14ac:dyDescent="0.2">
      <c r="A18" s="12" t="s">
        <v>37</v>
      </c>
      <c r="B18" s="93"/>
      <c r="C18" s="94"/>
      <c r="D18" s="101"/>
      <c r="E18" s="99"/>
      <c r="F18" s="101"/>
      <c r="G18" s="101"/>
      <c r="H18"/>
      <c r="I18"/>
      <c r="J18"/>
      <c r="K18"/>
      <c r="L18"/>
      <c r="M18"/>
      <c r="N18"/>
      <c r="O18"/>
      <c r="P18"/>
      <c r="Q18"/>
    </row>
    <row r="19" spans="1:17" s="6" customFormat="1" ht="15.75" x14ac:dyDescent="0.2">
      <c r="A19" s="12" t="s">
        <v>38</v>
      </c>
      <c r="B19" s="93">
        <f>AVERAGE(B20:B22)</f>
        <v>2.3333333333333335</v>
      </c>
      <c r="C19" s="93">
        <f t="shared" ref="C19:G19" si="1">AVERAGE(C20:C22)</f>
        <v>2.6666666666666665</v>
      </c>
      <c r="D19" s="93">
        <f t="shared" si="1"/>
        <v>2.6666666666666665</v>
      </c>
      <c r="E19" s="93">
        <f t="shared" si="1"/>
        <v>2.6666666666666665</v>
      </c>
      <c r="F19" s="93">
        <f t="shared" si="1"/>
        <v>3</v>
      </c>
      <c r="G19" s="93">
        <f t="shared" si="1"/>
        <v>3.3333333333333335</v>
      </c>
      <c r="H19"/>
      <c r="I19"/>
      <c r="J19"/>
      <c r="K19"/>
      <c r="L19"/>
      <c r="M19"/>
      <c r="N19"/>
      <c r="O19"/>
      <c r="P19"/>
      <c r="Q19"/>
    </row>
    <row r="20" spans="1:17" ht="30" x14ac:dyDescent="0.2">
      <c r="A20" s="11" t="s">
        <v>39</v>
      </c>
      <c r="B20" s="103">
        <v>3</v>
      </c>
      <c r="C20" s="103">
        <v>4</v>
      </c>
      <c r="D20" s="103">
        <v>4</v>
      </c>
      <c r="E20" s="103">
        <v>4</v>
      </c>
      <c r="F20" s="103">
        <v>4</v>
      </c>
      <c r="G20" s="103">
        <v>4</v>
      </c>
    </row>
    <row r="21" spans="1:17" x14ac:dyDescent="0.2">
      <c r="A21" s="11" t="s">
        <v>47</v>
      </c>
      <c r="B21" s="103">
        <v>3</v>
      </c>
      <c r="C21" s="103">
        <v>3</v>
      </c>
      <c r="D21" s="103">
        <v>3</v>
      </c>
      <c r="E21" s="103">
        <v>3</v>
      </c>
      <c r="F21" s="103">
        <v>3</v>
      </c>
      <c r="G21" s="103">
        <v>3</v>
      </c>
      <c r="H21" s="103"/>
      <c r="I21" s="103"/>
      <c r="J21" s="103"/>
      <c r="K21" s="103"/>
      <c r="L21" s="103"/>
      <c r="M21" s="103"/>
    </row>
    <row r="22" spans="1:17" ht="30" x14ac:dyDescent="0.2">
      <c r="A22" s="11" t="s">
        <v>52</v>
      </c>
      <c r="B22" s="103">
        <v>1</v>
      </c>
      <c r="C22" s="103">
        <v>1</v>
      </c>
      <c r="D22" s="103">
        <v>1</v>
      </c>
      <c r="E22" s="103">
        <v>1</v>
      </c>
      <c r="F22" s="103">
        <v>2</v>
      </c>
      <c r="G22" s="103">
        <v>3</v>
      </c>
    </row>
    <row r="23" spans="1:17" s="6" customFormat="1" ht="15.75" x14ac:dyDescent="0.2">
      <c r="A23" s="12" t="s">
        <v>53</v>
      </c>
      <c r="B23" s="93">
        <f t="shared" ref="B23:G23" si="2">AVERAGE(B24:B26)</f>
        <v>2.6666666666666665</v>
      </c>
      <c r="C23" s="93">
        <f t="shared" si="2"/>
        <v>2</v>
      </c>
      <c r="D23" s="93">
        <f t="shared" si="2"/>
        <v>2</v>
      </c>
      <c r="E23" s="93">
        <f t="shared" si="2"/>
        <v>2.3333333333333335</v>
      </c>
      <c r="F23" s="93">
        <f t="shared" si="2"/>
        <v>2.6666666666666665</v>
      </c>
      <c r="G23" s="93">
        <f t="shared" si="2"/>
        <v>2.6666666666666665</v>
      </c>
      <c r="H23"/>
      <c r="I23"/>
      <c r="J23"/>
      <c r="K23"/>
      <c r="L23"/>
      <c r="M23"/>
      <c r="N23"/>
      <c r="O23"/>
      <c r="P23"/>
      <c r="Q23"/>
    </row>
    <row r="24" spans="1:17" x14ac:dyDescent="0.2">
      <c r="A24" s="11" t="s">
        <v>54</v>
      </c>
      <c r="B24" s="103">
        <v>2</v>
      </c>
      <c r="C24" s="103">
        <v>1</v>
      </c>
      <c r="D24" s="103">
        <v>1</v>
      </c>
      <c r="E24" s="103">
        <v>1</v>
      </c>
      <c r="F24" s="103">
        <v>2</v>
      </c>
      <c r="G24" s="103">
        <v>2</v>
      </c>
    </row>
    <row r="25" spans="1:17" x14ac:dyDescent="0.2">
      <c r="A25" s="11" t="s">
        <v>55</v>
      </c>
      <c r="B25" s="103">
        <v>3</v>
      </c>
      <c r="C25" s="103">
        <v>3</v>
      </c>
      <c r="D25" s="103">
        <v>3</v>
      </c>
      <c r="E25" s="103">
        <v>3</v>
      </c>
      <c r="F25" s="103">
        <v>3</v>
      </c>
      <c r="G25" s="103">
        <v>3</v>
      </c>
    </row>
    <row r="26" spans="1:17" x14ac:dyDescent="0.2">
      <c r="A26" s="11" t="s">
        <v>59</v>
      </c>
      <c r="B26" s="103">
        <v>3</v>
      </c>
      <c r="C26" s="103">
        <v>2</v>
      </c>
      <c r="D26" s="103">
        <v>2</v>
      </c>
      <c r="E26" s="103">
        <v>3</v>
      </c>
      <c r="F26" s="103">
        <v>3</v>
      </c>
      <c r="G26" s="103">
        <v>3</v>
      </c>
    </row>
    <row r="27" spans="1:17" s="6" customFormat="1" ht="15.75" x14ac:dyDescent="0.2">
      <c r="A27" s="12" t="s">
        <v>60</v>
      </c>
      <c r="B27" s="93">
        <f>AVERAGE(B28:B31)</f>
        <v>1</v>
      </c>
      <c r="C27" s="93">
        <f t="shared" ref="C27:G27" si="3">AVERAGE(C28:C31)</f>
        <v>1</v>
      </c>
      <c r="D27" s="93">
        <f t="shared" si="3"/>
        <v>1</v>
      </c>
      <c r="E27" s="93">
        <f t="shared" si="3"/>
        <v>2.5</v>
      </c>
      <c r="F27" s="93">
        <f t="shared" si="3"/>
        <v>2.5</v>
      </c>
      <c r="G27" s="93">
        <f t="shared" si="3"/>
        <v>3</v>
      </c>
      <c r="H27"/>
      <c r="I27"/>
      <c r="J27"/>
      <c r="K27"/>
      <c r="L27"/>
      <c r="M27"/>
      <c r="N27"/>
      <c r="O27"/>
      <c r="P27"/>
      <c r="Q27"/>
    </row>
    <row r="28" spans="1:17" x14ac:dyDescent="0.2">
      <c r="A28" s="11" t="s">
        <v>61</v>
      </c>
      <c r="B28" s="103">
        <v>1</v>
      </c>
      <c r="C28" s="103">
        <v>1</v>
      </c>
      <c r="D28" s="103">
        <v>1</v>
      </c>
      <c r="E28" s="103">
        <v>3</v>
      </c>
      <c r="F28" s="103">
        <v>3</v>
      </c>
      <c r="G28" s="103">
        <v>3</v>
      </c>
    </row>
    <row r="29" spans="1:17" x14ac:dyDescent="0.2">
      <c r="A29" s="11" t="s">
        <v>64</v>
      </c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1:17" x14ac:dyDescent="0.2">
      <c r="A30" s="11" t="s">
        <v>65</v>
      </c>
      <c r="B30" s="103"/>
      <c r="C30" s="103">
        <v>1</v>
      </c>
      <c r="D30" s="103">
        <v>1</v>
      </c>
      <c r="E30" s="103">
        <v>2</v>
      </c>
      <c r="F30" s="103">
        <v>2</v>
      </c>
      <c r="G30" s="103">
        <v>3</v>
      </c>
    </row>
    <row r="31" spans="1:17" x14ac:dyDescent="0.2">
      <c r="A31" s="11" t="s">
        <v>66</v>
      </c>
      <c r="B31" s="103"/>
      <c r="C31" s="103"/>
      <c r="D31" s="103"/>
      <c r="E31" s="103"/>
      <c r="F31" s="103"/>
      <c r="G31" s="103"/>
    </row>
    <row r="32" spans="1:17" s="6" customFormat="1" ht="15.75" x14ac:dyDescent="0.2">
      <c r="A32" s="12" t="s">
        <v>67</v>
      </c>
      <c r="B32" s="93">
        <f>AVERAGE(B33)</f>
        <v>4</v>
      </c>
      <c r="C32" s="93">
        <f t="shared" ref="C32:G32" si="4">AVERAGE(C33)</f>
        <v>4</v>
      </c>
      <c r="D32" s="93">
        <f t="shared" si="4"/>
        <v>4</v>
      </c>
      <c r="E32" s="93">
        <f t="shared" si="4"/>
        <v>4</v>
      </c>
      <c r="F32" s="93">
        <f t="shared" si="4"/>
        <v>4</v>
      </c>
      <c r="G32" s="93">
        <f t="shared" si="4"/>
        <v>4</v>
      </c>
      <c r="H32"/>
      <c r="I32"/>
      <c r="J32"/>
      <c r="K32"/>
      <c r="L32"/>
      <c r="M32"/>
      <c r="N32"/>
      <c r="O32"/>
      <c r="P32"/>
      <c r="Q32"/>
    </row>
    <row r="33" spans="1:17" x14ac:dyDescent="0.2">
      <c r="A33" s="11" t="s">
        <v>68</v>
      </c>
      <c r="B33" s="103">
        <v>4</v>
      </c>
      <c r="C33" s="103">
        <v>4</v>
      </c>
      <c r="D33" s="103">
        <v>4</v>
      </c>
      <c r="E33" s="103">
        <v>4</v>
      </c>
      <c r="F33" s="103">
        <v>4</v>
      </c>
      <c r="G33" s="103">
        <v>4</v>
      </c>
    </row>
    <row r="34" spans="1:17" x14ac:dyDescent="0.2">
      <c r="A34" s="13"/>
      <c r="B34" s="103"/>
      <c r="C34" s="103"/>
      <c r="D34" s="103"/>
      <c r="E34" s="103"/>
      <c r="F34" s="103"/>
      <c r="G34" s="103"/>
    </row>
    <row r="35" spans="1:17" s="6" customFormat="1" ht="31.5" x14ac:dyDescent="0.2">
      <c r="A35" s="10" t="s">
        <v>74</v>
      </c>
      <c r="B35" s="93"/>
      <c r="C35" s="94"/>
      <c r="D35" s="95"/>
      <c r="E35" s="99"/>
      <c r="F35" s="95"/>
      <c r="G35" s="95"/>
      <c r="H35"/>
      <c r="I35"/>
      <c r="J35"/>
      <c r="K35"/>
      <c r="L35"/>
      <c r="M35"/>
      <c r="N35"/>
      <c r="O35"/>
      <c r="P35"/>
      <c r="Q35"/>
    </row>
    <row r="36" spans="1:17" s="6" customFormat="1" ht="15.75" x14ac:dyDescent="0.2">
      <c r="A36" s="12" t="s">
        <v>75</v>
      </c>
      <c r="B36" s="93">
        <f>SUM(B37:B39)/3</f>
        <v>2.6666666666666665</v>
      </c>
      <c r="C36" s="93">
        <f t="shared" ref="C36:G36" si="5">SUM(C37:C39)/3</f>
        <v>2.6666666666666665</v>
      </c>
      <c r="D36" s="93">
        <f t="shared" si="5"/>
        <v>2.6666666666666665</v>
      </c>
      <c r="E36" s="93">
        <f t="shared" si="5"/>
        <v>3</v>
      </c>
      <c r="F36" s="93">
        <f t="shared" si="5"/>
        <v>3</v>
      </c>
      <c r="G36" s="93">
        <f t="shared" si="5"/>
        <v>2.6666666666666665</v>
      </c>
      <c r="H36"/>
      <c r="I36"/>
      <c r="J36"/>
      <c r="K36"/>
      <c r="L36"/>
      <c r="M36"/>
      <c r="N36"/>
      <c r="O36"/>
      <c r="P36"/>
      <c r="Q36"/>
    </row>
    <row r="37" spans="1:17" x14ac:dyDescent="0.2">
      <c r="A37" s="11" t="s">
        <v>76</v>
      </c>
      <c r="B37" s="103">
        <v>3</v>
      </c>
      <c r="C37" s="103">
        <v>3</v>
      </c>
      <c r="D37" s="103">
        <v>3</v>
      </c>
      <c r="E37" s="103">
        <v>3</v>
      </c>
      <c r="F37" s="103">
        <v>3</v>
      </c>
      <c r="G37" s="103">
        <v>3</v>
      </c>
    </row>
    <row r="38" spans="1:17" x14ac:dyDescent="0.2">
      <c r="A38" s="11" t="s">
        <v>77</v>
      </c>
      <c r="B38" s="103">
        <v>2</v>
      </c>
      <c r="C38" s="103">
        <v>2</v>
      </c>
      <c r="D38" s="103">
        <v>2</v>
      </c>
      <c r="E38" s="103">
        <v>3</v>
      </c>
      <c r="F38" s="103">
        <v>3</v>
      </c>
      <c r="G38" s="103">
        <v>2</v>
      </c>
    </row>
    <row r="39" spans="1:17" ht="30" x14ac:dyDescent="0.2">
      <c r="A39" s="11" t="s">
        <v>78</v>
      </c>
      <c r="B39" s="103">
        <v>3</v>
      </c>
      <c r="C39" s="103">
        <v>3</v>
      </c>
      <c r="D39" s="103">
        <v>3</v>
      </c>
      <c r="E39" s="103">
        <v>3</v>
      </c>
      <c r="F39" s="103">
        <v>3</v>
      </c>
      <c r="G39" s="103">
        <v>3</v>
      </c>
    </row>
    <row r="40" spans="1:17" s="6" customFormat="1" ht="15.75" x14ac:dyDescent="0.2">
      <c r="A40" s="12" t="s">
        <v>79</v>
      </c>
      <c r="B40" s="93">
        <f>SUM(B41:B42)/2</f>
        <v>1.5</v>
      </c>
      <c r="C40" s="93">
        <f t="shared" ref="C40:G40" si="6">SUM(C41:C42)/2</f>
        <v>1.5</v>
      </c>
      <c r="D40" s="93">
        <f t="shared" si="6"/>
        <v>1.5</v>
      </c>
      <c r="E40" s="93">
        <f t="shared" si="6"/>
        <v>1.5</v>
      </c>
      <c r="F40" s="93">
        <f t="shared" si="6"/>
        <v>1.5</v>
      </c>
      <c r="G40" s="93">
        <f t="shared" si="6"/>
        <v>1.5</v>
      </c>
      <c r="H40"/>
      <c r="I40"/>
      <c r="J40"/>
      <c r="K40"/>
      <c r="L40"/>
      <c r="M40"/>
      <c r="N40"/>
      <c r="O40"/>
      <c r="P40"/>
      <c r="Q40"/>
    </row>
    <row r="41" spans="1:17" x14ac:dyDescent="0.2">
      <c r="A41" s="11" t="s">
        <v>80</v>
      </c>
      <c r="B41" s="103"/>
      <c r="C41" s="103"/>
      <c r="D41" s="103"/>
      <c r="E41" s="103"/>
      <c r="F41" s="103"/>
      <c r="G41" s="103"/>
    </row>
    <row r="42" spans="1:17" x14ac:dyDescent="0.2">
      <c r="A42" s="11" t="s">
        <v>81</v>
      </c>
      <c r="B42" s="103">
        <v>3</v>
      </c>
      <c r="C42" s="103">
        <v>3</v>
      </c>
      <c r="D42" s="103">
        <v>3</v>
      </c>
      <c r="E42" s="103">
        <v>3</v>
      </c>
      <c r="F42" s="103">
        <v>3</v>
      </c>
      <c r="G42" s="103">
        <v>3</v>
      </c>
    </row>
    <row r="43" spans="1:17" s="6" customFormat="1" ht="15.75" x14ac:dyDescent="0.2">
      <c r="A43" s="12" t="s">
        <v>82</v>
      </c>
      <c r="B43" s="93">
        <f>SUM(B44:B46)/3</f>
        <v>1.6666666666666667</v>
      </c>
      <c r="C43" s="93">
        <f t="shared" ref="C43:G43" si="7">SUM(C44:C46)/3</f>
        <v>1.6666666666666667</v>
      </c>
      <c r="D43" s="93">
        <f t="shared" si="7"/>
        <v>1.6666666666666667</v>
      </c>
      <c r="E43" s="93">
        <f t="shared" si="7"/>
        <v>2</v>
      </c>
      <c r="F43" s="93">
        <f t="shared" si="7"/>
        <v>2</v>
      </c>
      <c r="G43" s="93">
        <f t="shared" si="7"/>
        <v>2.3333333333333335</v>
      </c>
      <c r="H43"/>
      <c r="I43"/>
      <c r="J43"/>
      <c r="K43"/>
      <c r="L43"/>
      <c r="M43"/>
      <c r="N43"/>
      <c r="O43"/>
      <c r="P43"/>
      <c r="Q43"/>
    </row>
    <row r="44" spans="1:17" x14ac:dyDescent="0.2">
      <c r="A44" s="11" t="s">
        <v>83</v>
      </c>
      <c r="B44" s="103">
        <v>2</v>
      </c>
      <c r="C44" s="103">
        <v>2</v>
      </c>
      <c r="D44" s="103">
        <v>2</v>
      </c>
      <c r="E44" s="103">
        <v>2</v>
      </c>
      <c r="F44" s="103">
        <v>2</v>
      </c>
      <c r="G44" s="103">
        <v>2</v>
      </c>
    </row>
    <row r="45" spans="1:17" ht="30" x14ac:dyDescent="0.2">
      <c r="A45" s="11" t="s">
        <v>84</v>
      </c>
      <c r="B45" s="103">
        <v>3</v>
      </c>
      <c r="C45" s="103">
        <v>3</v>
      </c>
      <c r="D45" s="103">
        <v>3</v>
      </c>
      <c r="E45" s="103">
        <v>3</v>
      </c>
      <c r="F45" s="103">
        <v>3</v>
      </c>
      <c r="G45" s="103">
        <v>3</v>
      </c>
    </row>
    <row r="46" spans="1:17" ht="30" x14ac:dyDescent="0.2">
      <c r="A46" s="11" t="s">
        <v>85</v>
      </c>
      <c r="B46" s="103"/>
      <c r="C46" s="103"/>
      <c r="D46" s="103"/>
      <c r="E46" s="103">
        <v>1</v>
      </c>
      <c r="F46" s="103">
        <v>1</v>
      </c>
      <c r="G46" s="103">
        <v>2</v>
      </c>
    </row>
    <row r="47" spans="1:17" s="6" customFormat="1" ht="15.75" x14ac:dyDescent="0.2">
      <c r="A47" s="12" t="s">
        <v>86</v>
      </c>
      <c r="B47" s="93">
        <f>SUM(B48:B51)/4</f>
        <v>2.75</v>
      </c>
      <c r="C47" s="93">
        <f t="shared" ref="C47:G47" si="8">SUM(C48:C51)/4</f>
        <v>2.75</v>
      </c>
      <c r="D47" s="93">
        <f t="shared" si="8"/>
        <v>2.75</v>
      </c>
      <c r="E47" s="93">
        <f t="shared" si="8"/>
        <v>2.75</v>
      </c>
      <c r="F47" s="93">
        <f t="shared" si="8"/>
        <v>2.75</v>
      </c>
      <c r="G47" s="93">
        <f t="shared" si="8"/>
        <v>2.75</v>
      </c>
      <c r="H47"/>
      <c r="I47"/>
      <c r="J47"/>
      <c r="K47"/>
      <c r="L47"/>
      <c r="M47"/>
      <c r="N47"/>
      <c r="O47"/>
      <c r="P47"/>
      <c r="Q47"/>
    </row>
    <row r="48" spans="1:17" x14ac:dyDescent="0.2">
      <c r="A48" s="11" t="s">
        <v>87</v>
      </c>
      <c r="B48" s="103">
        <v>2</v>
      </c>
      <c r="C48" s="103">
        <v>2</v>
      </c>
      <c r="D48" s="103">
        <v>2</v>
      </c>
      <c r="E48" s="103">
        <v>2</v>
      </c>
      <c r="F48" s="103">
        <v>2</v>
      </c>
      <c r="G48" s="103">
        <v>2</v>
      </c>
    </row>
    <row r="49" spans="1:17" x14ac:dyDescent="0.2">
      <c r="A49" s="11" t="s">
        <v>88</v>
      </c>
      <c r="B49" s="103">
        <v>3</v>
      </c>
      <c r="C49" s="103">
        <v>3</v>
      </c>
      <c r="D49" s="103">
        <v>3</v>
      </c>
      <c r="E49" s="103">
        <v>3</v>
      </c>
      <c r="F49" s="103">
        <v>3</v>
      </c>
      <c r="G49" s="103">
        <v>3</v>
      </c>
      <c r="H49" s="103"/>
      <c r="I49" s="103"/>
      <c r="J49" s="103"/>
      <c r="K49" s="103"/>
      <c r="L49" s="103"/>
      <c r="M49" s="103"/>
    </row>
    <row r="50" spans="1:17" ht="30" x14ac:dyDescent="0.2">
      <c r="A50" s="11" t="s">
        <v>89</v>
      </c>
      <c r="B50" s="103">
        <v>3</v>
      </c>
      <c r="C50" s="103">
        <v>3</v>
      </c>
      <c r="D50" s="103">
        <v>3</v>
      </c>
      <c r="E50" s="103">
        <v>3</v>
      </c>
      <c r="F50" s="103">
        <v>3</v>
      </c>
      <c r="G50" s="103">
        <v>3</v>
      </c>
    </row>
    <row r="51" spans="1:17" x14ac:dyDescent="0.2">
      <c r="A51" s="11" t="s">
        <v>90</v>
      </c>
      <c r="B51" s="103">
        <v>3</v>
      </c>
      <c r="C51" s="103">
        <v>3</v>
      </c>
      <c r="D51" s="103">
        <v>3</v>
      </c>
      <c r="E51" s="103">
        <v>3</v>
      </c>
      <c r="F51" s="103">
        <v>3</v>
      </c>
      <c r="G51" s="103">
        <v>3</v>
      </c>
    </row>
    <row r="52" spans="1:17" s="6" customFormat="1" ht="15.75" x14ac:dyDescent="0.2">
      <c r="A52" s="12" t="s">
        <v>54</v>
      </c>
      <c r="B52" s="93">
        <f>SUM(B53:B55)/3</f>
        <v>2.3333333333333335</v>
      </c>
      <c r="C52" s="93">
        <f t="shared" ref="C52:G52" si="9">SUM(C53:C55)/3</f>
        <v>2.3333333333333335</v>
      </c>
      <c r="D52" s="93">
        <f t="shared" si="9"/>
        <v>2.3333333333333335</v>
      </c>
      <c r="E52" s="93">
        <f t="shared" si="9"/>
        <v>2.6666666666666665</v>
      </c>
      <c r="F52" s="93">
        <f t="shared" si="9"/>
        <v>2.6666666666666665</v>
      </c>
      <c r="G52" s="93">
        <f t="shared" si="9"/>
        <v>2.6666666666666665</v>
      </c>
      <c r="H52"/>
      <c r="I52"/>
      <c r="J52"/>
      <c r="K52"/>
      <c r="L52"/>
      <c r="M52"/>
      <c r="N52"/>
      <c r="O52"/>
      <c r="P52"/>
      <c r="Q52"/>
    </row>
    <row r="53" spans="1:17" ht="30" x14ac:dyDescent="0.2">
      <c r="A53" s="11" t="s">
        <v>91</v>
      </c>
      <c r="B53" s="103">
        <v>2</v>
      </c>
      <c r="C53" s="103">
        <v>2</v>
      </c>
      <c r="D53" s="103">
        <v>2</v>
      </c>
      <c r="E53" s="103">
        <v>2</v>
      </c>
      <c r="F53" s="103">
        <v>2</v>
      </c>
      <c r="G53" s="103">
        <v>2</v>
      </c>
    </row>
    <row r="54" spans="1:17" x14ac:dyDescent="0.2">
      <c r="A54" s="11" t="s">
        <v>92</v>
      </c>
      <c r="B54" s="103">
        <v>3</v>
      </c>
      <c r="C54" s="103">
        <v>3</v>
      </c>
      <c r="D54" s="103">
        <v>3</v>
      </c>
      <c r="E54" s="103">
        <v>3</v>
      </c>
      <c r="F54" s="103">
        <v>3</v>
      </c>
      <c r="G54" s="103">
        <v>3</v>
      </c>
    </row>
    <row r="55" spans="1:17" ht="30" customHeight="1" x14ac:dyDescent="0.2">
      <c r="A55" s="9" t="s">
        <v>93</v>
      </c>
      <c r="B55" s="103">
        <v>2</v>
      </c>
      <c r="C55" s="103">
        <v>2</v>
      </c>
      <c r="D55" s="103">
        <v>2</v>
      </c>
      <c r="E55" s="103">
        <v>3</v>
      </c>
      <c r="F55" s="103">
        <v>3</v>
      </c>
      <c r="G55" s="103">
        <v>3</v>
      </c>
    </row>
  </sheetData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35C0-D8EF-4F52-A293-0F4CD9584BF5}">
  <sheetPr>
    <tabColor rgb="FF00B050"/>
  </sheetPr>
  <dimension ref="A1:P56"/>
  <sheetViews>
    <sheetView topLeftCell="B1" zoomScale="85" zoomScaleNormal="85" workbookViewId="0">
      <selection activeCell="G22" sqref="G22"/>
    </sheetView>
  </sheetViews>
  <sheetFormatPr baseColWidth="10" defaultColWidth="11.5546875" defaultRowHeight="15" x14ac:dyDescent="0.2"/>
  <cols>
    <col min="1" max="1" width="22.21875" customWidth="1"/>
  </cols>
  <sheetData>
    <row r="1" spans="1:16" x14ac:dyDescent="0.2">
      <c r="A1" s="1" t="s">
        <v>0</v>
      </c>
      <c r="B1" t="s">
        <v>166</v>
      </c>
      <c r="C1" t="s">
        <v>167</v>
      </c>
    </row>
    <row r="2" spans="1:16" x14ac:dyDescent="0.2">
      <c r="A2" s="1" t="s">
        <v>3</v>
      </c>
      <c r="B2" t="s">
        <v>168</v>
      </c>
    </row>
    <row r="3" spans="1:16" ht="15.75" thickBot="1" x14ac:dyDescent="0.25"/>
    <row r="4" spans="1:16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6" ht="15.75" thickBot="1" x14ac:dyDescent="0.25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6" s="6" customFormat="1" ht="15.75" x14ac:dyDescent="0.25">
      <c r="A6" s="51" t="s">
        <v>7</v>
      </c>
      <c r="B6" s="200"/>
      <c r="C6" s="52"/>
      <c r="D6" s="52"/>
      <c r="E6" s="194" t="s">
        <v>9</v>
      </c>
      <c r="F6" s="52"/>
      <c r="G6" s="52"/>
      <c r="H6" s="52"/>
      <c r="I6" s="52"/>
      <c r="J6" s="194" t="s">
        <v>10</v>
      </c>
      <c r="K6" s="52"/>
      <c r="L6" s="52"/>
      <c r="M6" s="53"/>
      <c r="N6" s="54"/>
    </row>
    <row r="7" spans="1:16" x14ac:dyDescent="0.2">
      <c r="A7" s="11" t="s">
        <v>12</v>
      </c>
      <c r="B7" s="201"/>
      <c r="C7" s="55" t="str">
        <f>IF('Benny (2)'!C7='Benny (3)'!C7, "SAME","DIFFERENT")</f>
        <v>SAME</v>
      </c>
      <c r="D7" s="55" t="str">
        <f>IF('Benny (2)'!D7='Benny (3)'!D7, "SAME","DIFFERENT")</f>
        <v>SAME</v>
      </c>
      <c r="E7" s="195"/>
      <c r="F7" s="55" t="str">
        <f>IF('Benny (2)'!F7='Benny (3)'!F7, "SAME","DIFFERENT")</f>
        <v>SAME</v>
      </c>
      <c r="G7" s="55" t="str">
        <f>IF('Benny (2)'!G7='Benny (3)'!G7, "SAME","DIFFERENT")</f>
        <v>SAME</v>
      </c>
      <c r="H7" s="55" t="str">
        <f>IF('Benny (2)'!H7='Benny (3)'!H7, "SAME","DIFFERENT")</f>
        <v>SAME</v>
      </c>
      <c r="I7" s="55" t="str">
        <f>IF('Benny (2)'!I7='Benny (3)'!I7, "SAME","DIFFERENT")</f>
        <v>SAME</v>
      </c>
      <c r="J7" s="195"/>
      <c r="K7" s="55" t="str">
        <f>IF('Benny (2)'!K7='Benny (3)'!K7, "SAME","DIFFERENT")</f>
        <v>SAME</v>
      </c>
      <c r="L7" s="55" t="str">
        <f>IF('Benny (2)'!L7='Benny (3)'!L7, "SAME","DIFFERENT")</f>
        <v>SAME</v>
      </c>
      <c r="M7" s="55" t="str">
        <f>IF('Benny (2)'!M7='Benny (3)'!M7, "SAME","DIFFERENT")</f>
        <v>SAME</v>
      </c>
      <c r="N7" s="46"/>
      <c r="O7" t="s">
        <v>754</v>
      </c>
      <c r="P7">
        <f>COUNTIF(B6:M55,"SAME")</f>
        <v>74</v>
      </c>
    </row>
    <row r="8" spans="1:16" ht="30" x14ac:dyDescent="0.2">
      <c r="A8" s="11" t="s">
        <v>15</v>
      </c>
      <c r="B8" s="201"/>
      <c r="C8" s="55" t="str">
        <f>IF('Benny (2)'!C8='Benny (3)'!C8, "SAME","DIFFERENT")</f>
        <v>SAME</v>
      </c>
      <c r="D8" s="55" t="str">
        <f>IF('Benny (2)'!D8='Benny (3)'!D8, "SAME","DIFFERENT")</f>
        <v>SAME</v>
      </c>
      <c r="E8" s="195"/>
      <c r="F8" s="55"/>
      <c r="G8" s="55" t="str">
        <f>IF('Benny (2)'!G8='Benny (3)'!G8, "SAME","DIFFERENT")</f>
        <v>SAME</v>
      </c>
      <c r="H8" s="55"/>
      <c r="I8" s="55" t="str">
        <f>IF('Benny (2)'!I8='Benny (3)'!I8, "SAME","DIFFERENT")</f>
        <v>SAME</v>
      </c>
      <c r="J8" s="195"/>
      <c r="K8" s="55" t="str">
        <f>IF('Benny (2)'!K8='Benny (3)'!K8, "SAME","DIFFERENT")</f>
        <v>SAME</v>
      </c>
      <c r="L8" s="55" t="str">
        <f>IF('Benny (2)'!L8='Benny (3)'!L8, "SAME","DIFFERENT")</f>
        <v>SAME</v>
      </c>
      <c r="M8" s="55" t="str">
        <f>IF('Benny (2)'!M8='Benny (3)'!M8, "SAME","DIFFERENT")</f>
        <v>SAME</v>
      </c>
      <c r="N8" s="46"/>
      <c r="O8" t="s">
        <v>755</v>
      </c>
      <c r="P8">
        <f>COUNTA(C7:D9,C10,C12:D16,F13:I16,K13:M16,K7:M9,F7:I7,G8,I8,F10,F9,G9,G11,C20:D22,F20:I22,K20:M22,C24:D26,F24:I26,K24:M25,C28:C29,D28,C30:D30,F28:G30,H30,I30,I28,K29,L29,K30,M30,L30,C33:D33,F33,H33,K33:L33)</f>
        <v>140</v>
      </c>
    </row>
    <row r="9" spans="1:16" x14ac:dyDescent="0.2">
      <c r="A9" s="11" t="s">
        <v>18</v>
      </c>
      <c r="B9" s="201"/>
      <c r="C9" s="55" t="str">
        <f>IF('Benny (2)'!C9='Benny (3)'!C9, "SAME","DIFFERENT")</f>
        <v>DIFFERENT</v>
      </c>
      <c r="D9" s="55" t="str">
        <f>IF('Benny (2)'!D9='Benny (3)'!D9, "SAME","DIFFERENT")</f>
        <v>SAME</v>
      </c>
      <c r="E9" s="195"/>
      <c r="F9" s="55" t="str">
        <f>IF('Benny (2)'!F9='Benny (3)'!F9, "SAME","DIFFERENT")</f>
        <v>DIFFERENT</v>
      </c>
      <c r="G9" s="55" t="str">
        <f>IF('Benny (2)'!G9='Benny (3)'!G9, "SAME","DIFFERENT")</f>
        <v>DIFFERENT</v>
      </c>
      <c r="H9" s="55"/>
      <c r="I9" s="55"/>
      <c r="J9" s="195"/>
      <c r="K9" s="55" t="str">
        <f>IF('Benny (2)'!K9='Benny (3)'!K9, "SAME","DIFFERENT")</f>
        <v>SAME</v>
      </c>
      <c r="L9" s="55" t="str">
        <f>IF('Benny (2)'!L9='Benny (3)'!L9, "SAME","DIFFERENT")</f>
        <v>SAME</v>
      </c>
      <c r="M9" s="55" t="str">
        <f>IF('Benny (2)'!M9='Benny (3)'!M9, "SAME","DIFFERENT")</f>
        <v>SAME</v>
      </c>
      <c r="N9" s="46"/>
    </row>
    <row r="10" spans="1:16" ht="15.75" thickBot="1" x14ac:dyDescent="0.25">
      <c r="A10" s="11" t="s">
        <v>23</v>
      </c>
      <c r="B10" s="201"/>
      <c r="C10" s="55" t="str">
        <f>IF('Benny (2)'!C10='Benny (3)'!C10, "SAME","DIFFERENT")</f>
        <v>SAME</v>
      </c>
      <c r="D10" s="55" t="s">
        <v>24</v>
      </c>
      <c r="E10" s="195"/>
      <c r="F10" s="55" t="str">
        <f>IF('Benny (2)'!F10='Benny (3)'!F10, "SAME","DIFFERENT")</f>
        <v>DIFFERENT</v>
      </c>
      <c r="G10" s="55" t="s">
        <v>24</v>
      </c>
      <c r="H10" s="55" t="s">
        <v>24</v>
      </c>
      <c r="I10" s="55" t="s">
        <v>24</v>
      </c>
      <c r="J10" s="195"/>
      <c r="K10" s="55" t="s">
        <v>24</v>
      </c>
      <c r="L10" s="55" t="s">
        <v>24</v>
      </c>
      <c r="M10" s="58" t="s">
        <v>24</v>
      </c>
      <c r="N10" s="46"/>
    </row>
    <row r="11" spans="1:16" ht="15.75" thickBot="1" x14ac:dyDescent="0.25">
      <c r="A11" s="11" t="s">
        <v>25</v>
      </c>
      <c r="B11" s="201"/>
      <c r="C11" s="55" t="s">
        <v>24</v>
      </c>
      <c r="D11" s="55" t="s">
        <v>24</v>
      </c>
      <c r="E11" s="195"/>
      <c r="F11" s="55" t="s">
        <v>24</v>
      </c>
      <c r="G11" s="55" t="str">
        <f>IF('Benny (2)'!G11='Benny (3)'!G11, "SAME","DIFFERENT")</f>
        <v>DIFFERENT</v>
      </c>
      <c r="H11" s="55" t="s">
        <v>24</v>
      </c>
      <c r="I11" s="55" t="s">
        <v>24</v>
      </c>
      <c r="J11" s="195"/>
      <c r="K11" s="55" t="s">
        <v>24</v>
      </c>
      <c r="L11" s="55" t="s">
        <v>24</v>
      </c>
      <c r="M11" s="59" t="s">
        <v>24</v>
      </c>
      <c r="N11" s="46"/>
    </row>
    <row r="12" spans="1:16" ht="30" x14ac:dyDescent="0.2">
      <c r="A12" s="11" t="s">
        <v>26</v>
      </c>
      <c r="B12" s="201"/>
      <c r="C12" s="55" t="str">
        <f>IF('Benny (2)'!C12='Benny (3)'!C12, "SAME","DIFFERENT")</f>
        <v>DIFFERENT</v>
      </c>
      <c r="D12" s="55" t="str">
        <f>IF('Benny (2)'!D12='Benny (3)'!D12, "SAME","DIFFERENT")</f>
        <v>DIFFERENT</v>
      </c>
      <c r="E12" s="195"/>
      <c r="F12" s="55" t="s">
        <v>24</v>
      </c>
      <c r="G12" s="55"/>
      <c r="H12" s="55"/>
      <c r="I12" s="55"/>
      <c r="J12" s="195"/>
      <c r="K12" s="55"/>
      <c r="L12" s="55"/>
      <c r="M12" s="60"/>
      <c r="N12" s="46"/>
    </row>
    <row r="13" spans="1:16" x14ac:dyDescent="0.2">
      <c r="A13" s="11" t="s">
        <v>27</v>
      </c>
      <c r="B13" s="201"/>
      <c r="C13" s="55" t="str">
        <f>IF('Benny (2)'!C13='Benny (3)'!C13, "SAME","DIFFERENT")</f>
        <v>DIFFERENT</v>
      </c>
      <c r="D13" s="55" t="str">
        <f>IF('Benny (2)'!D13='Benny (3)'!D13, "SAME","DIFFERENT")</f>
        <v>SAME</v>
      </c>
      <c r="E13" s="195"/>
      <c r="F13" s="55" t="str">
        <f>IF('Benny (2)'!F13='Benny (3)'!F13, "SAME","DIFFERENT")</f>
        <v>DIFFERENT</v>
      </c>
      <c r="G13" s="55" t="str">
        <f>IF('Benny (2)'!G13='Benny (3)'!G13, "SAME","DIFFERENT")</f>
        <v>SAME</v>
      </c>
      <c r="H13" s="55" t="str">
        <f>IF('Benny (2)'!H13='Benny (3)'!H13, "SAME","DIFFERENT")</f>
        <v>DIFFERENT</v>
      </c>
      <c r="I13" s="55" t="str">
        <f>IF('Benny (2)'!I13='Benny (3)'!I13, "SAME","DIFFERENT")</f>
        <v>SAME</v>
      </c>
      <c r="J13" s="195"/>
      <c r="K13" s="55" t="str">
        <f>IF('Benny (2)'!K13='Benny (3)'!K13, "SAME","DIFFERENT")</f>
        <v>DIFFERENT</v>
      </c>
      <c r="L13" s="55" t="str">
        <f>IF('Benny (2)'!L13='Benny (3)'!L13, "SAME","DIFFERENT")</f>
        <v>DIFFERENT</v>
      </c>
      <c r="M13" s="55" t="str">
        <f>IF('Benny (2)'!M13='Benny (3)'!M13, "SAME","DIFFERENT")</f>
        <v>DIFFERENT</v>
      </c>
      <c r="N13" s="46"/>
    </row>
    <row r="14" spans="1:16" x14ac:dyDescent="0.2">
      <c r="A14" s="11" t="s">
        <v>30</v>
      </c>
      <c r="B14" s="201"/>
      <c r="C14" s="55" t="str">
        <f>IF('Benny (2)'!C14='Benny (3)'!C14, "SAME","DIFFERENT")</f>
        <v>SAME</v>
      </c>
      <c r="D14" s="55" t="str">
        <f>IF('Benny (2)'!D14='Benny (3)'!D14, "SAME","DIFFERENT")</f>
        <v>SAME</v>
      </c>
      <c r="E14" s="195"/>
      <c r="F14" s="55" t="str">
        <f>IF('Benny (2)'!F14='Benny (3)'!F14, "SAME","DIFFERENT")</f>
        <v>SAME</v>
      </c>
      <c r="G14" s="55" t="str">
        <f>IF('Benny (2)'!G14='Benny (3)'!G14, "SAME","DIFFERENT")</f>
        <v>SAME</v>
      </c>
      <c r="H14" s="55" t="str">
        <f>IF('Benny (2)'!H14='Benny (3)'!H14, "SAME","DIFFERENT")</f>
        <v>SAME</v>
      </c>
      <c r="I14" s="55" t="str">
        <f>IF('Benny (2)'!I14='Benny (3)'!I14, "SAME","DIFFERENT")</f>
        <v>SAME</v>
      </c>
      <c r="J14" s="195"/>
      <c r="K14" s="55" t="str">
        <f>IF('Benny (2)'!K14='Benny (3)'!K14, "SAME","DIFFERENT")</f>
        <v>SAME</v>
      </c>
      <c r="L14" s="55" t="str">
        <f>IF('Benny (2)'!L14='Benny (3)'!L14, "SAME","DIFFERENT")</f>
        <v>SAME</v>
      </c>
      <c r="M14" s="55" t="str">
        <f>IF('Benny (2)'!M14='Benny (3)'!M14, "SAME","DIFFERENT")</f>
        <v>SAME</v>
      </c>
      <c r="N14" s="46"/>
    </row>
    <row r="15" spans="1:16" x14ac:dyDescent="0.2">
      <c r="A15" s="11" t="s">
        <v>32</v>
      </c>
      <c r="B15" s="201"/>
      <c r="C15" s="55" t="str">
        <f>IF('Benny (2)'!C15='Benny (3)'!C15, "SAME","DIFFERENT")</f>
        <v>DIFFERENT</v>
      </c>
      <c r="D15" s="55" t="str">
        <f>IF('Benny (2)'!D15='Benny (3)'!D15, "SAME","DIFFERENT")</f>
        <v>DIFFERENT</v>
      </c>
      <c r="E15" s="195"/>
      <c r="F15" s="55" t="str">
        <f>IF('Benny (2)'!F15='Benny (3)'!F15, "SAME","DIFFERENT")</f>
        <v>DIFFERENT</v>
      </c>
      <c r="G15" s="55" t="str">
        <f>IF('Benny (2)'!G15='Benny (3)'!G15, "SAME","DIFFERENT")</f>
        <v>DIFFERENT</v>
      </c>
      <c r="H15" s="55" t="str">
        <f>IF('Benny (2)'!H15='Benny (3)'!H15, "SAME","DIFFERENT")</f>
        <v>DIFFERENT</v>
      </c>
      <c r="I15" s="55" t="str">
        <f>IF('Benny (2)'!I15='Benny (3)'!I15, "SAME","DIFFERENT")</f>
        <v>SAME</v>
      </c>
      <c r="J15" s="195"/>
      <c r="K15" s="55" t="str">
        <f>IF('Benny (2)'!K15='Benny (3)'!K15, "SAME","DIFFERENT")</f>
        <v>SAME</v>
      </c>
      <c r="L15" s="55" t="str">
        <f>IF('Benny (2)'!L15='Benny (3)'!L15, "SAME","DIFFERENT")</f>
        <v>SAME</v>
      </c>
      <c r="M15" s="55" t="str">
        <f>IF('Benny (2)'!M15='Benny (3)'!M15, "SAME","DIFFERENT")</f>
        <v>SAME</v>
      </c>
      <c r="N15" s="46"/>
    </row>
    <row r="16" spans="1:16" x14ac:dyDescent="0.2">
      <c r="A16" s="11" t="s">
        <v>36</v>
      </c>
      <c r="B16" s="201"/>
      <c r="C16" s="55" t="str">
        <f>IF('Benny (2)'!C16='Benny (3)'!C16, "SAME","DIFFERENT")</f>
        <v>DIFFERENT</v>
      </c>
      <c r="D16" s="55" t="str">
        <f>IF('Benny (2)'!D16='Benny (3)'!D16, "SAME","DIFFERENT")</f>
        <v>SAME</v>
      </c>
      <c r="E16" s="195"/>
      <c r="F16" s="55" t="str">
        <f>IF('Benny (2)'!F16='Benny (3)'!F16, "SAME","DIFFERENT")</f>
        <v>SAME</v>
      </c>
      <c r="G16" s="55" t="str">
        <f>IF('Benny (2)'!G16='Benny (3)'!G16, "SAME","DIFFERENT")</f>
        <v>SAME</v>
      </c>
      <c r="H16" s="55" t="str">
        <f>IF('Benny (2)'!H16='Benny (3)'!H16, "SAME","DIFFERENT")</f>
        <v>SAME</v>
      </c>
      <c r="I16" s="55" t="str">
        <f>IF('Benny (2)'!I16='Benny (3)'!I16, "SAME","DIFFERENT")</f>
        <v>SAME</v>
      </c>
      <c r="J16" s="195"/>
      <c r="K16" s="55" t="str">
        <f>IF('Benny (2)'!K16='Benny (3)'!K16, "SAME","DIFFERENT")</f>
        <v>DIFFERENT</v>
      </c>
      <c r="L16" s="55" t="str">
        <f>IF('Benny (2)'!L16='Benny (3)'!L16, "SAME","DIFFERENT")</f>
        <v>SAME</v>
      </c>
      <c r="M16" s="55" t="str">
        <f>IF('Benny (2)'!M16='Benny (3)'!M16, "SAME","DIFFERENT")</f>
        <v>SAME</v>
      </c>
      <c r="N16" s="46"/>
    </row>
    <row r="17" spans="1:14" x14ac:dyDescent="0.2">
      <c r="A17" s="61"/>
      <c r="B17" s="201"/>
      <c r="C17" s="55"/>
      <c r="D17" s="55"/>
      <c r="E17" s="195"/>
      <c r="F17" s="55"/>
      <c r="G17" s="55"/>
      <c r="H17" s="55"/>
      <c r="I17" s="55"/>
      <c r="J17" s="195"/>
      <c r="K17" s="55"/>
      <c r="L17" s="55"/>
      <c r="M17" s="56"/>
      <c r="N17" s="46"/>
    </row>
    <row r="18" spans="1:14" s="6" customFormat="1" ht="15.75" x14ac:dyDescent="0.2">
      <c r="A18" s="12" t="s">
        <v>37</v>
      </c>
      <c r="B18" s="201"/>
      <c r="C18" s="62"/>
      <c r="D18" s="62"/>
      <c r="E18" s="195"/>
      <c r="F18" s="62"/>
      <c r="G18" s="62"/>
      <c r="H18" s="62"/>
      <c r="I18" s="62"/>
      <c r="J18" s="195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201"/>
      <c r="C19" s="62"/>
      <c r="D19" s="62"/>
      <c r="E19" s="195"/>
      <c r="F19" s="62"/>
      <c r="G19" s="62"/>
      <c r="H19" s="62"/>
      <c r="I19" s="62"/>
      <c r="J19" s="195"/>
      <c r="K19" s="62"/>
      <c r="L19" s="62"/>
      <c r="M19" s="63"/>
      <c r="N19" s="54"/>
    </row>
    <row r="20" spans="1:14" ht="30" x14ac:dyDescent="0.2">
      <c r="A20" s="11" t="s">
        <v>39</v>
      </c>
      <c r="B20" s="201"/>
      <c r="C20" s="55" t="str">
        <f>IF('Benny (2)'!C20='Benny (3)'!C20, "SAME","DIFFERENT")</f>
        <v>DIFFERENT</v>
      </c>
      <c r="D20" s="55" t="str">
        <f>IF('Benny (2)'!D20='Benny (3)'!D20, "SAME","DIFFERENT")</f>
        <v>SAME</v>
      </c>
      <c r="E20" s="195"/>
      <c r="F20" s="55" t="str">
        <f>IF('Benny (2)'!F20='Benny (3)'!F20, "SAME","DIFFERENT")</f>
        <v>DIFFERENT</v>
      </c>
      <c r="G20" s="55" t="str">
        <f>IF('Benny (2)'!G20='Benny (3)'!G20, "SAME","DIFFERENT")</f>
        <v>DIFFERENT</v>
      </c>
      <c r="H20" s="55" t="str">
        <f>IF('Benny (2)'!H20='Benny (3)'!H20, "SAME","DIFFERENT")</f>
        <v>DIFFERENT</v>
      </c>
      <c r="I20" s="55" t="str">
        <f>IF('Benny (2)'!I20='Benny (3)'!I20, "SAME","DIFFERENT")</f>
        <v>SAME</v>
      </c>
      <c r="J20" s="195"/>
      <c r="K20" s="55" t="str">
        <f>IF('Benny (2)'!K20='Benny (3)'!K20, "SAME","DIFFERENT")</f>
        <v>DIFFERENT</v>
      </c>
      <c r="L20" s="55" t="str">
        <f>IF('Benny (2)'!L20='Benny (3)'!L20, "SAME","DIFFERENT")</f>
        <v>DIFFERENT</v>
      </c>
      <c r="M20" s="55" t="str">
        <f>IF('Benny (2)'!M20='Benny (3)'!M20, "SAME","DIFFERENT")</f>
        <v>SAME</v>
      </c>
      <c r="N20" s="46"/>
    </row>
    <row r="21" spans="1:14" x14ac:dyDescent="0.2">
      <c r="A21" s="11" t="s">
        <v>47</v>
      </c>
      <c r="B21" s="201"/>
      <c r="C21" s="55" t="str">
        <f>IF('Benny (2)'!C21='Benny (3)'!C21, "SAME","DIFFERENT")</f>
        <v>DIFFERENT</v>
      </c>
      <c r="D21" s="55" t="str">
        <f>IF('Benny (2)'!D21='Benny (3)'!D21, "SAME","DIFFERENT")</f>
        <v>SAME</v>
      </c>
      <c r="E21" s="195"/>
      <c r="F21" s="55" t="str">
        <f>IF('Benny (2)'!F21='Benny (3)'!F21, "SAME","DIFFERENT")</f>
        <v>DIFFERENT</v>
      </c>
      <c r="G21" s="55" t="str">
        <f>IF('Benny (2)'!G21='Benny (3)'!G21, "SAME","DIFFERENT")</f>
        <v>SAME</v>
      </c>
      <c r="H21" s="55" t="str">
        <f>IF('Benny (2)'!H21='Benny (3)'!H21, "SAME","DIFFERENT")</f>
        <v>SAME</v>
      </c>
      <c r="I21" s="55" t="str">
        <f>IF('Benny (2)'!I21='Benny (3)'!I21, "SAME","DIFFERENT")</f>
        <v>DIFFERENT</v>
      </c>
      <c r="J21" s="195"/>
      <c r="K21" s="55" t="str">
        <f>IF('Benny (2)'!K21='Benny (3)'!K21, "SAME","DIFFERENT")</f>
        <v>SAME</v>
      </c>
      <c r="L21" s="55" t="str">
        <f>IF('Benny (2)'!L21='Benny (3)'!L21, "SAME","DIFFERENT")</f>
        <v>SAME</v>
      </c>
      <c r="M21" s="55" t="str">
        <f>IF('Benny (2)'!M21='Benny (3)'!M21, "SAME","DIFFERENT")</f>
        <v>SAME</v>
      </c>
      <c r="N21" s="46"/>
    </row>
    <row r="22" spans="1:14" ht="30" x14ac:dyDescent="0.2">
      <c r="A22" s="11" t="s">
        <v>52</v>
      </c>
      <c r="B22" s="201"/>
      <c r="C22" s="55" t="str">
        <f>IF('Benny (2)'!C22='Benny (3)'!C22, "SAME","DIFFERENT")</f>
        <v>SAME</v>
      </c>
      <c r="D22" s="55" t="str">
        <f>IF('Benny (2)'!D22='Benny (3)'!D22, "SAME","DIFFERENT")</f>
        <v>SAME</v>
      </c>
      <c r="E22" s="195"/>
      <c r="F22" s="55" t="str">
        <f>IF('Benny (2)'!F22='Benny (3)'!F22, "SAME","DIFFERENT")</f>
        <v>SAME</v>
      </c>
      <c r="G22" s="55" t="str">
        <f>IF('Benny (2)'!G22='Benny (3)'!G22, "SAME","DIFFERENT")</f>
        <v>SAME</v>
      </c>
      <c r="H22" s="55" t="str">
        <f>IF('Benny (2)'!H22='Benny (3)'!H22, "SAME","DIFFERENT")</f>
        <v>SAME</v>
      </c>
      <c r="I22" s="55" t="str">
        <f>IF('Benny (2)'!I22='Benny (3)'!I22, "SAME","DIFFERENT")</f>
        <v>DIFFERENT</v>
      </c>
      <c r="J22" s="195"/>
      <c r="K22" s="55" t="str">
        <f>IF('Benny (2)'!K22='Benny (3)'!K22, "SAME","DIFFERENT")</f>
        <v>SAME</v>
      </c>
      <c r="L22" s="55" t="str">
        <f>IF('Benny (2)'!L22='Benny (3)'!L22, "SAME","DIFFERENT")</f>
        <v>SAME</v>
      </c>
      <c r="M22" s="55" t="str">
        <f>IF('Benny (2)'!M22='Benny (3)'!M22, "SAME","DIFFERENT")</f>
        <v>SAME</v>
      </c>
      <c r="N22" s="46"/>
    </row>
    <row r="23" spans="1:14" s="6" customFormat="1" ht="15.75" x14ac:dyDescent="0.2">
      <c r="A23" s="12" t="s">
        <v>53</v>
      </c>
      <c r="B23" s="201"/>
      <c r="C23" s="62"/>
      <c r="D23" s="62"/>
      <c r="E23" s="195"/>
      <c r="F23" s="62"/>
      <c r="G23" s="62"/>
      <c r="H23" s="62"/>
      <c r="I23" s="62"/>
      <c r="J23" s="195"/>
      <c r="K23" s="62"/>
      <c r="L23" s="62"/>
      <c r="M23" s="63"/>
      <c r="N23" s="54"/>
    </row>
    <row r="24" spans="1:14" x14ac:dyDescent="0.2">
      <c r="A24" s="11" t="s">
        <v>54</v>
      </c>
      <c r="B24" s="201"/>
      <c r="C24" s="55" t="str">
        <f>IF('Benny (2)'!C24='Benny (3)'!C24, "SAME","DIFFERENT")</f>
        <v>DIFFERENT</v>
      </c>
      <c r="D24" s="55" t="str">
        <f>IF('Benny (2)'!D24='Benny (3)'!D24, "SAME","DIFFERENT")</f>
        <v>DIFFERENT</v>
      </c>
      <c r="E24" s="195"/>
      <c r="F24" s="55" t="str">
        <f>IF('Benny (2)'!F24='Benny (3)'!F24, "SAME","DIFFERENT")</f>
        <v>DIFFERENT</v>
      </c>
      <c r="G24" s="55" t="str">
        <f>IF('Benny (2)'!G24='Benny (3)'!G24, "SAME","DIFFERENT")</f>
        <v>DIFFERENT</v>
      </c>
      <c r="H24" s="55" t="str">
        <f>IF('Benny (2)'!H24='Benny (3)'!H24, "SAME","DIFFERENT")</f>
        <v>DIFFERENT</v>
      </c>
      <c r="I24" s="55" t="str">
        <f>IF('Benny (2)'!I24='Benny (3)'!I24, "SAME","DIFFERENT")</f>
        <v>DIFFERENT</v>
      </c>
      <c r="J24" s="195"/>
      <c r="K24" s="55" t="str">
        <f>IF('Benny (2)'!K24='Benny (3)'!K24, "SAME","DIFFERENT")</f>
        <v>DIFFERENT</v>
      </c>
      <c r="L24" s="55" t="str">
        <f>IF('Benny (2)'!L24='Benny (3)'!L24, "SAME","DIFFERENT")</f>
        <v>DIFFERENT</v>
      </c>
      <c r="M24" s="55" t="str">
        <f>IF('Benny (2)'!M24='Benny (3)'!M24, "SAME","DIFFERENT")</f>
        <v>DIFFERENT</v>
      </c>
      <c r="N24" s="46"/>
    </row>
    <row r="25" spans="1:14" x14ac:dyDescent="0.2">
      <c r="A25" s="11" t="s">
        <v>55</v>
      </c>
      <c r="B25" s="201"/>
      <c r="C25" s="55" t="str">
        <f>IF('Benny (2)'!C25='Benny (3)'!C25, "SAME","DIFFERENT")</f>
        <v>SAME</v>
      </c>
      <c r="D25" s="55" t="str">
        <f>IF('Benny (2)'!D25='Benny (3)'!D25, "SAME","DIFFERENT")</f>
        <v>SAME</v>
      </c>
      <c r="E25" s="195"/>
      <c r="F25" s="55" t="str">
        <f>IF('Benny (2)'!F25='Benny (3)'!F25, "SAME","DIFFERENT")</f>
        <v>DIFFERENT</v>
      </c>
      <c r="G25" s="55" t="str">
        <f>IF('Benny (2)'!G25='Benny (3)'!G25, "SAME","DIFFERENT")</f>
        <v>DIFFERENT</v>
      </c>
      <c r="H25" s="55" t="str">
        <f>IF('Benny (2)'!H25='Benny (3)'!H25, "SAME","DIFFERENT")</f>
        <v>SAME</v>
      </c>
      <c r="I25" s="55" t="str">
        <f>IF('Benny (2)'!I25='Benny (3)'!I25, "SAME","DIFFERENT")</f>
        <v>SAME</v>
      </c>
      <c r="J25" s="195"/>
      <c r="K25" s="55" t="str">
        <f>IF('Benny (2)'!K25='Benny (3)'!K25, "SAME","DIFFERENT")</f>
        <v>DIFFERENT</v>
      </c>
      <c r="L25" s="55" t="str">
        <f>IF('Benny (2)'!L25='Benny (3)'!L25, "SAME","DIFFERENT")</f>
        <v>DIFFERENT</v>
      </c>
      <c r="M25" s="55" t="str">
        <f>IF('Benny (2)'!M25='Benny (3)'!M25, "SAME","DIFFERENT")</f>
        <v>DIFFERENT</v>
      </c>
      <c r="N25" s="46"/>
    </row>
    <row r="26" spans="1:14" ht="60" x14ac:dyDescent="0.2">
      <c r="A26" s="11" t="s">
        <v>59</v>
      </c>
      <c r="B26" s="201"/>
      <c r="C26" s="55" t="str">
        <f>IF('Benny (2)'!C26='Benny (3)'!C26, "SAME","DIFFERENT")</f>
        <v>DIFFERENT</v>
      </c>
      <c r="D26" s="55" t="str">
        <f>IF('Benny (2)'!D26='Benny (3)'!D26, "SAME","DIFFERENT")</f>
        <v>DIFFERENT</v>
      </c>
      <c r="E26" s="195"/>
      <c r="F26" s="55" t="str">
        <f>IF('Benny (2)'!F26='Benny (3)'!F26, "SAME","DIFFERENT")</f>
        <v>DIFFERENT</v>
      </c>
      <c r="G26" s="55" t="str">
        <f>IF('Benny (2)'!G26='Benny (3)'!G26, "SAME","DIFFERENT")</f>
        <v>SAME</v>
      </c>
      <c r="H26" s="55" t="str">
        <f>IF('Benny (2)'!H26='Benny (3)'!H26, "SAME","DIFFERENT")</f>
        <v>SAME</v>
      </c>
      <c r="I26" s="55" t="str">
        <f>IF('Benny (2)'!I26='Benny (3)'!I26, "SAME","DIFFERENT")</f>
        <v>SAME</v>
      </c>
      <c r="J26" s="195"/>
      <c r="K26" s="55"/>
      <c r="L26" s="55" t="s">
        <v>24</v>
      </c>
      <c r="M26" s="56" t="s">
        <v>24</v>
      </c>
      <c r="N26" s="7" t="s">
        <v>226</v>
      </c>
    </row>
    <row r="27" spans="1:14" s="6" customFormat="1" ht="15.75" x14ac:dyDescent="0.2">
      <c r="A27" s="12" t="s">
        <v>60</v>
      </c>
      <c r="B27" s="201"/>
      <c r="C27" s="62"/>
      <c r="D27" s="62"/>
      <c r="E27" s="195"/>
      <c r="F27" s="62"/>
      <c r="G27" s="62"/>
      <c r="H27" s="62"/>
      <c r="I27" s="62"/>
      <c r="J27" s="195"/>
      <c r="K27" s="62"/>
      <c r="L27" s="62"/>
      <c r="M27" s="63"/>
      <c r="N27" s="54"/>
    </row>
    <row r="28" spans="1:14" x14ac:dyDescent="0.2">
      <c r="A28" s="11" t="s">
        <v>61</v>
      </c>
      <c r="B28" s="201"/>
      <c r="C28" s="55" t="str">
        <f>IF('Benny (2)'!C28='Benny (3)'!C28, "SAME","DIFFERENT")</f>
        <v>DIFFERENT</v>
      </c>
      <c r="D28" s="55" t="str">
        <f>IF('Benny (2)'!D28='Benny (3)'!D28, "SAME","DIFFERENT")</f>
        <v>DIFFERENT</v>
      </c>
      <c r="E28" s="195"/>
      <c r="F28" s="55" t="str">
        <f>IF('Benny (2)'!F28='Benny (3)'!F28, "SAME","DIFFERENT")</f>
        <v>SAME</v>
      </c>
      <c r="G28" s="55" t="str">
        <f>IF('Benny (2)'!G28='Benny (3)'!G28, "SAME","DIFFERENT")</f>
        <v>SAME</v>
      </c>
      <c r="H28" s="55"/>
      <c r="I28" s="55" t="str">
        <f>IF('Benny (2)'!I28='Benny (3)'!I28, "SAME","DIFFERENT")</f>
        <v>DIFFERENT</v>
      </c>
      <c r="J28" s="195"/>
      <c r="K28" s="55"/>
      <c r="L28" s="55"/>
      <c r="M28" s="56"/>
      <c r="N28" s="46"/>
    </row>
    <row r="29" spans="1:14" x14ac:dyDescent="0.2">
      <c r="A29" s="11" t="s">
        <v>64</v>
      </c>
      <c r="B29" s="201"/>
      <c r="C29" s="55" t="str">
        <f>IF('Benny (2)'!C29='Benny (3)'!C29, "SAME","DIFFERENT")</f>
        <v>DIFFERENT</v>
      </c>
      <c r="D29" s="55"/>
      <c r="E29" s="195"/>
      <c r="F29" s="55" t="str">
        <f>IF('Benny (2)'!F29='Benny (3)'!F29, "SAME","DIFFERENT")</f>
        <v>DIFFERENT</v>
      </c>
      <c r="G29" s="55" t="str">
        <f>IF('Benny (2)'!G29='Benny (3)'!G29, "SAME","DIFFERENT")</f>
        <v>DIFFERENT</v>
      </c>
      <c r="H29" s="55"/>
      <c r="I29" s="55"/>
      <c r="J29" s="195"/>
      <c r="K29" s="55" t="str">
        <f>IF('Benny (2)'!K29='Benny (3)'!K29, "SAME","DIFFERENT")</f>
        <v>SAME</v>
      </c>
      <c r="L29" s="55" t="str">
        <f>IF('Benny (2)'!L29='Benny (3)'!L29, "SAME","DIFFERENT")</f>
        <v>SAME</v>
      </c>
      <c r="M29" s="56"/>
      <c r="N29" s="46"/>
    </row>
    <row r="30" spans="1:14" ht="60" x14ac:dyDescent="0.2">
      <c r="A30" s="11" t="s">
        <v>65</v>
      </c>
      <c r="B30" s="201"/>
      <c r="C30" s="55" t="str">
        <f>IF('Benny (2)'!C30='Benny (3)'!C30, "SAME","DIFFERENT")</f>
        <v>DIFFERENT</v>
      </c>
      <c r="D30" s="55" t="str">
        <f>IF('Benny (2)'!D30='Benny (3)'!D30, "SAME","DIFFERENT")</f>
        <v>DIFFERENT</v>
      </c>
      <c r="E30" s="195"/>
      <c r="F30" s="55" t="str">
        <f>IF('Benny (2)'!F30='Benny (3)'!F30, "SAME","DIFFERENT")</f>
        <v>DIFFERENT</v>
      </c>
      <c r="G30" s="55" t="str">
        <f>IF('Benny (2)'!G30='Benny (3)'!G30, "SAME","DIFFERENT")</f>
        <v>DIFFERENT</v>
      </c>
      <c r="H30" s="55" t="str">
        <f>IF('Benny (2)'!H30='Benny (3)'!H30, "SAME","DIFFERENT")</f>
        <v>DIFFERENT</v>
      </c>
      <c r="I30" s="55" t="str">
        <f>IF('Benny (2)'!I30='Benny (3)'!I30, "SAME","DIFFERENT")</f>
        <v>DIFFERENT</v>
      </c>
      <c r="J30" s="195"/>
      <c r="K30" s="55" t="str">
        <f>IF('Benny (2)'!K30='Benny (3)'!K30, "SAME","DIFFERENT")</f>
        <v>DIFFERENT</v>
      </c>
      <c r="L30" s="55" t="str">
        <f>IF('Benny (2)'!L30='Benny (3)'!L30, "SAME","DIFFERENT")</f>
        <v>DIFFERENT</v>
      </c>
      <c r="M30" s="55" t="str">
        <f>IF('Benny (2)'!M30='Benny (3)'!M30, "SAME","DIFFERENT")</f>
        <v>DIFFERENT</v>
      </c>
      <c r="N30" s="7" t="s">
        <v>226</v>
      </c>
    </row>
    <row r="31" spans="1:14" x14ac:dyDescent="0.2">
      <c r="A31" s="11" t="s">
        <v>66</v>
      </c>
      <c r="B31" s="201"/>
      <c r="C31" s="55"/>
      <c r="D31" s="55"/>
      <c r="E31" s="195"/>
      <c r="F31" s="55" t="str">
        <f>IF('Benny (2)'!F31='Benny (3)'!F31, "SAME","DIFFERENT")</f>
        <v>DIFFERENT</v>
      </c>
      <c r="G31" s="55"/>
      <c r="H31" s="55"/>
      <c r="I31" s="55"/>
      <c r="J31" s="195"/>
      <c r="K31" s="55"/>
      <c r="L31" s="55"/>
      <c r="M31" s="56"/>
      <c r="N31" s="46"/>
    </row>
    <row r="32" spans="1:14" s="6" customFormat="1" ht="15.75" x14ac:dyDescent="0.2">
      <c r="A32" s="12" t="s">
        <v>67</v>
      </c>
      <c r="B32" s="201"/>
      <c r="C32" s="62"/>
      <c r="D32" s="62"/>
      <c r="E32" s="195"/>
      <c r="F32" s="62"/>
      <c r="G32" s="62"/>
      <c r="H32" s="62"/>
      <c r="I32" s="62"/>
      <c r="J32" s="195"/>
      <c r="K32" s="62"/>
      <c r="L32" s="62"/>
      <c r="M32" s="63"/>
      <c r="N32" s="54"/>
    </row>
    <row r="33" spans="1:14" x14ac:dyDescent="0.2">
      <c r="A33" s="11" t="s">
        <v>68</v>
      </c>
      <c r="B33" s="201"/>
      <c r="C33" s="55" t="str">
        <f>IF('Benny (2)'!C33='Benny (3)'!C33, "SAME","DIFFERENT")</f>
        <v>DIFFERENT</v>
      </c>
      <c r="D33" s="55" t="str">
        <f>IF('Benny (2)'!D33='Benny (3)'!D33, "SAME","DIFFERENT")</f>
        <v>DIFFERENT</v>
      </c>
      <c r="E33" s="195"/>
      <c r="F33" s="55" t="str">
        <f>IF('Benny (2)'!F33='Benny (3)'!F33, "SAME","DIFFERENT")</f>
        <v>DIFFERENT</v>
      </c>
      <c r="G33" s="55"/>
      <c r="H33" s="55" t="str">
        <f>IF('Benny (2)'!H33='Benny (3)'!H33, "SAME","DIFFERENT")</f>
        <v>DIFFERENT</v>
      </c>
      <c r="I33" s="55"/>
      <c r="J33" s="195"/>
      <c r="K33" s="55" t="str">
        <f>IF('Benny (2)'!K33='Benny (3)'!K33, "SAME","DIFFERENT")</f>
        <v>SAME</v>
      </c>
      <c r="L33" s="55" t="str">
        <f>IF('Benny (2)'!L33='Benny (3)'!L33, "SAME","DIFFERENT")</f>
        <v>SAME</v>
      </c>
      <c r="M33" s="56"/>
      <c r="N33" s="46"/>
    </row>
    <row r="34" spans="1:14" ht="15.75" thickBot="1" x14ac:dyDescent="0.25">
      <c r="A34" s="64"/>
      <c r="B34" s="201"/>
      <c r="C34" s="65"/>
      <c r="D34" s="65"/>
      <c r="E34" s="195"/>
      <c r="F34" s="65"/>
      <c r="G34" s="65"/>
      <c r="H34" s="65"/>
      <c r="I34" s="65"/>
      <c r="J34" s="195"/>
      <c r="K34" s="65"/>
      <c r="L34" s="65"/>
      <c r="M34" s="66"/>
      <c r="N34" s="46"/>
    </row>
    <row r="35" spans="1:14" s="6" customFormat="1" ht="31.5" x14ac:dyDescent="0.2">
      <c r="A35" s="10" t="s">
        <v>74</v>
      </c>
      <c r="B35" s="201"/>
      <c r="C35" s="52"/>
      <c r="D35" s="52"/>
      <c r="E35" s="195"/>
      <c r="F35" s="52"/>
      <c r="G35" s="52"/>
      <c r="H35" s="52"/>
      <c r="I35" s="52"/>
      <c r="J35" s="195"/>
      <c r="K35" s="52"/>
      <c r="L35" s="52"/>
      <c r="M35" s="53"/>
      <c r="N35" s="54"/>
    </row>
    <row r="36" spans="1:14" s="6" customFormat="1" ht="15.75" x14ac:dyDescent="0.2">
      <c r="A36" s="12" t="s">
        <v>75</v>
      </c>
      <c r="B36" s="201"/>
      <c r="C36" s="62">
        <f>AVERAGE(C37:C39)</f>
        <v>2</v>
      </c>
      <c r="D36" s="62">
        <f>AVERAGE(D37:D39)</f>
        <v>2</v>
      </c>
      <c r="E36" s="195"/>
      <c r="F36" s="62">
        <f>AVERAGE(F37:F39)</f>
        <v>2.3333333333333335</v>
      </c>
      <c r="G36" s="62">
        <f>AVERAGE(G37:G39)</f>
        <v>2.3333333333333335</v>
      </c>
      <c r="H36" s="62">
        <f>AVERAGE(H37:H39)</f>
        <v>2.3333333333333335</v>
      </c>
      <c r="I36" s="62">
        <f>AVERAGE(I37:I39)</f>
        <v>2</v>
      </c>
      <c r="J36" s="195"/>
      <c r="K36" s="62">
        <f>AVERAGE(K37:K39)</f>
        <v>2.3333333333333335</v>
      </c>
      <c r="L36" s="62">
        <f>AVERAGE(L37:L39)</f>
        <v>2</v>
      </c>
      <c r="M36" s="62">
        <f>AVERAGE(M37:M39)</f>
        <v>2</v>
      </c>
      <c r="N36" s="54"/>
    </row>
    <row r="37" spans="1:14" x14ac:dyDescent="0.2">
      <c r="A37" s="11" t="s">
        <v>76</v>
      </c>
      <c r="B37" s="201"/>
      <c r="C37" s="55">
        <v>2</v>
      </c>
      <c r="D37" s="55">
        <v>2</v>
      </c>
      <c r="E37" s="195"/>
      <c r="F37" s="55">
        <v>2</v>
      </c>
      <c r="G37" s="55">
        <v>2</v>
      </c>
      <c r="H37" s="55">
        <v>2</v>
      </c>
      <c r="I37" s="55">
        <v>2</v>
      </c>
      <c r="J37" s="195"/>
      <c r="K37" s="55">
        <v>2</v>
      </c>
      <c r="L37" s="55">
        <v>2</v>
      </c>
      <c r="M37" s="56">
        <v>2</v>
      </c>
      <c r="N37" s="46"/>
    </row>
    <row r="38" spans="1:14" x14ac:dyDescent="0.2">
      <c r="A38" s="11" t="s">
        <v>77</v>
      </c>
      <c r="B38" s="201"/>
      <c r="C38" s="55">
        <v>2</v>
      </c>
      <c r="D38" s="55">
        <v>2</v>
      </c>
      <c r="E38" s="195"/>
      <c r="F38" s="55">
        <v>2</v>
      </c>
      <c r="G38" s="55">
        <v>2</v>
      </c>
      <c r="H38" s="55">
        <v>2</v>
      </c>
      <c r="I38" s="55">
        <v>2</v>
      </c>
      <c r="J38" s="195"/>
      <c r="K38" s="55">
        <v>2</v>
      </c>
      <c r="L38" s="55">
        <v>2</v>
      </c>
      <c r="M38" s="56">
        <v>2</v>
      </c>
      <c r="N38" s="46"/>
    </row>
    <row r="39" spans="1:14" ht="30" x14ac:dyDescent="0.2">
      <c r="A39" s="11" t="s">
        <v>78</v>
      </c>
      <c r="B39" s="201"/>
      <c r="C39" s="55">
        <v>2</v>
      </c>
      <c r="D39" s="55">
        <v>2</v>
      </c>
      <c r="E39" s="195"/>
      <c r="F39" s="55">
        <v>3</v>
      </c>
      <c r="G39" s="55">
        <v>3</v>
      </c>
      <c r="H39" s="55">
        <v>3</v>
      </c>
      <c r="I39" s="55">
        <v>2</v>
      </c>
      <c r="J39" s="195"/>
      <c r="K39" s="55">
        <v>3</v>
      </c>
      <c r="L39" s="55">
        <v>2</v>
      </c>
      <c r="M39" s="56">
        <v>2</v>
      </c>
      <c r="N39" s="46"/>
    </row>
    <row r="40" spans="1:14" s="6" customFormat="1" ht="15.75" x14ac:dyDescent="0.2">
      <c r="A40" s="12" t="s">
        <v>79</v>
      </c>
      <c r="B40" s="201"/>
      <c r="C40" s="62">
        <f>AVERAGE(C41:C42)</f>
        <v>1.5</v>
      </c>
      <c r="D40" s="62">
        <f>AVERAGE(D41:D42)</f>
        <v>2</v>
      </c>
      <c r="E40" s="195"/>
      <c r="F40" s="62">
        <f>AVERAGE(F41:F42)</f>
        <v>2</v>
      </c>
      <c r="G40" s="62">
        <f>AVERAGE(G41:G42)</f>
        <v>2</v>
      </c>
      <c r="H40" s="62">
        <f>AVERAGE(H41:H42)</f>
        <v>2</v>
      </c>
      <c r="I40" s="62">
        <f>AVERAGE(I41:I42)</f>
        <v>2</v>
      </c>
      <c r="J40" s="195"/>
      <c r="K40" s="62">
        <f t="shared" ref="K40:M40" si="0">AVERAGE(K41:K42)</f>
        <v>2</v>
      </c>
      <c r="L40" s="62">
        <f t="shared" si="0"/>
        <v>2</v>
      </c>
      <c r="M40" s="62">
        <f t="shared" si="0"/>
        <v>2</v>
      </c>
      <c r="N40" s="54"/>
    </row>
    <row r="41" spans="1:14" x14ac:dyDescent="0.2">
      <c r="A41" s="11" t="s">
        <v>80</v>
      </c>
      <c r="B41" s="201"/>
      <c r="C41" s="55">
        <v>2</v>
      </c>
      <c r="D41" s="55">
        <v>2</v>
      </c>
      <c r="E41" s="195"/>
      <c r="F41" s="55">
        <v>2</v>
      </c>
      <c r="G41" s="55">
        <v>2</v>
      </c>
      <c r="H41" s="55">
        <v>2</v>
      </c>
      <c r="I41" s="55">
        <v>2</v>
      </c>
      <c r="J41" s="195"/>
      <c r="K41" s="55">
        <v>2</v>
      </c>
      <c r="L41" s="55">
        <v>2</v>
      </c>
      <c r="M41" s="55">
        <v>2</v>
      </c>
      <c r="N41" s="46"/>
    </row>
    <row r="42" spans="1:14" x14ac:dyDescent="0.2">
      <c r="A42" s="11" t="s">
        <v>81</v>
      </c>
      <c r="B42" s="201"/>
      <c r="C42" s="55">
        <v>1</v>
      </c>
      <c r="D42" s="55">
        <v>2</v>
      </c>
      <c r="E42" s="195"/>
      <c r="F42" s="55">
        <v>2</v>
      </c>
      <c r="G42" s="55">
        <v>2</v>
      </c>
      <c r="H42" s="55">
        <v>2</v>
      </c>
      <c r="I42" s="55">
        <v>2</v>
      </c>
      <c r="J42" s="195"/>
      <c r="K42" s="55">
        <v>2</v>
      </c>
      <c r="L42" s="55">
        <v>2</v>
      </c>
      <c r="M42" s="55">
        <v>2</v>
      </c>
      <c r="N42" s="46"/>
    </row>
    <row r="43" spans="1:14" s="6" customFormat="1" ht="15.75" x14ac:dyDescent="0.2">
      <c r="A43" s="12" t="s">
        <v>82</v>
      </c>
      <c r="B43" s="201"/>
      <c r="C43" s="62">
        <f>AVERAGE(C44:C46)</f>
        <v>2</v>
      </c>
      <c r="D43" s="62">
        <f>AVERAGE(D44:D46)</f>
        <v>2.6666666666666665</v>
      </c>
      <c r="E43" s="195"/>
      <c r="F43" s="62">
        <f>AVERAGE(F44:F46)</f>
        <v>2.3333333333333335</v>
      </c>
      <c r="G43" s="62">
        <f>AVERAGE(G44:G46)</f>
        <v>2.6666666666666665</v>
      </c>
      <c r="H43" s="62">
        <f>AVERAGE(H44:H46)</f>
        <v>3</v>
      </c>
      <c r="I43" s="62">
        <f>AVERAGE(I44:I46)</f>
        <v>3</v>
      </c>
      <c r="J43" s="195"/>
      <c r="K43" s="62">
        <f>AVERAGE(K44:K46)</f>
        <v>3</v>
      </c>
      <c r="L43" s="62">
        <f>AVERAGE(L44:L46)</f>
        <v>2.3333333333333335</v>
      </c>
      <c r="M43" s="62">
        <f>AVERAGE(M44:M46)</f>
        <v>2</v>
      </c>
      <c r="N43" s="54"/>
    </row>
    <row r="44" spans="1:14" x14ac:dyDescent="0.2">
      <c r="A44" s="11" t="s">
        <v>83</v>
      </c>
      <c r="B44" s="201"/>
      <c r="C44" s="55">
        <v>2</v>
      </c>
      <c r="D44" s="55">
        <v>3</v>
      </c>
      <c r="E44" s="195"/>
      <c r="F44" s="55">
        <v>2</v>
      </c>
      <c r="G44" s="55">
        <v>3</v>
      </c>
      <c r="H44" s="55">
        <v>3</v>
      </c>
      <c r="I44" s="55">
        <v>3</v>
      </c>
      <c r="J44" s="195"/>
      <c r="K44" s="55">
        <v>3</v>
      </c>
      <c r="L44" s="55">
        <v>2</v>
      </c>
      <c r="M44" s="56">
        <v>2</v>
      </c>
      <c r="N44" s="46"/>
    </row>
    <row r="45" spans="1:14" ht="30" x14ac:dyDescent="0.2">
      <c r="A45" s="11" t="s">
        <v>84</v>
      </c>
      <c r="B45" s="201"/>
      <c r="C45" s="55">
        <v>3</v>
      </c>
      <c r="D45" s="55">
        <v>3</v>
      </c>
      <c r="E45" s="195"/>
      <c r="F45" s="55">
        <v>3</v>
      </c>
      <c r="G45" s="55">
        <v>3</v>
      </c>
      <c r="H45" s="55">
        <v>3</v>
      </c>
      <c r="I45" s="55">
        <v>3</v>
      </c>
      <c r="J45" s="195"/>
      <c r="K45" s="55">
        <v>3</v>
      </c>
      <c r="L45" s="55">
        <v>2</v>
      </c>
      <c r="M45" s="56">
        <v>2</v>
      </c>
      <c r="N45" s="46"/>
    </row>
    <row r="46" spans="1:14" ht="30" x14ac:dyDescent="0.2">
      <c r="A46" s="11" t="s">
        <v>85</v>
      </c>
      <c r="B46" s="201"/>
      <c r="C46" s="55">
        <v>1</v>
      </c>
      <c r="D46" s="55">
        <v>2</v>
      </c>
      <c r="E46" s="195"/>
      <c r="F46" s="55">
        <v>2</v>
      </c>
      <c r="G46" s="55">
        <v>2</v>
      </c>
      <c r="H46" s="55">
        <v>3</v>
      </c>
      <c r="I46" s="55">
        <v>3</v>
      </c>
      <c r="J46" s="195"/>
      <c r="K46" s="55">
        <v>3</v>
      </c>
      <c r="L46" s="55">
        <v>3</v>
      </c>
      <c r="M46" s="56">
        <v>2</v>
      </c>
      <c r="N46" s="46"/>
    </row>
    <row r="47" spans="1:14" s="6" customFormat="1" ht="15.75" x14ac:dyDescent="0.2">
      <c r="A47" s="12" t="s">
        <v>86</v>
      </c>
      <c r="B47" s="201"/>
      <c r="C47" s="62">
        <f>AVERAGE(C48:C51)</f>
        <v>2</v>
      </c>
      <c r="D47" s="62">
        <f>AVERAGE(D48:D51)</f>
        <v>2</v>
      </c>
      <c r="E47" s="195"/>
      <c r="F47" s="62">
        <f>AVERAGE(F48:F51)</f>
        <v>2.3333333333333335</v>
      </c>
      <c r="G47" s="62">
        <f>AVERAGE(G48:G51)</f>
        <v>2.5</v>
      </c>
      <c r="H47" s="62">
        <f>AVERAGE(H48:H51)</f>
        <v>2</v>
      </c>
      <c r="I47" s="62">
        <f>AVERAGE(I48:I51)</f>
        <v>2.3333333333333335</v>
      </c>
      <c r="J47" s="195"/>
      <c r="K47" s="62">
        <f>AVERAGE(K48:K51)</f>
        <v>2</v>
      </c>
      <c r="L47" s="62">
        <f>AVERAGE(L48:L51)</f>
        <v>1</v>
      </c>
      <c r="M47" s="62">
        <f>AVERAGE(M48:M51)</f>
        <v>1</v>
      </c>
      <c r="N47" s="54"/>
    </row>
    <row r="48" spans="1:14" x14ac:dyDescent="0.2">
      <c r="A48" s="11" t="s">
        <v>87</v>
      </c>
      <c r="B48" s="201"/>
      <c r="C48" s="55">
        <v>2</v>
      </c>
      <c r="D48" s="55">
        <v>2</v>
      </c>
      <c r="E48" s="195"/>
      <c r="F48" s="55">
        <v>3</v>
      </c>
      <c r="G48" s="55">
        <v>3</v>
      </c>
      <c r="H48" s="55">
        <v>2</v>
      </c>
      <c r="I48" s="55">
        <v>3</v>
      </c>
      <c r="J48" s="195"/>
      <c r="K48" s="55">
        <v>2</v>
      </c>
      <c r="L48" s="55">
        <v>1</v>
      </c>
      <c r="M48" s="56">
        <v>1</v>
      </c>
      <c r="N48" s="46"/>
    </row>
    <row r="49" spans="1:14" x14ac:dyDescent="0.2">
      <c r="A49" s="11" t="s">
        <v>88</v>
      </c>
      <c r="B49" s="201"/>
      <c r="C49" s="55" t="s">
        <v>24</v>
      </c>
      <c r="D49" s="55" t="s">
        <v>24</v>
      </c>
      <c r="E49" s="195"/>
      <c r="F49" s="55">
        <v>2</v>
      </c>
      <c r="G49" s="55" t="s">
        <v>24</v>
      </c>
      <c r="H49" s="55" t="s">
        <v>24</v>
      </c>
      <c r="I49" s="55">
        <v>2</v>
      </c>
      <c r="J49" s="195"/>
      <c r="K49" s="55" t="s">
        <v>24</v>
      </c>
      <c r="L49" s="55">
        <v>0</v>
      </c>
      <c r="M49" s="56">
        <v>0</v>
      </c>
      <c r="N49" s="46"/>
    </row>
    <row r="50" spans="1:14" ht="30" x14ac:dyDescent="0.2">
      <c r="A50" s="11" t="s">
        <v>89</v>
      </c>
      <c r="B50" s="201"/>
      <c r="C50" s="55">
        <v>2</v>
      </c>
      <c r="D50" s="55">
        <v>2</v>
      </c>
      <c r="E50" s="195"/>
      <c r="F50" s="55">
        <v>2</v>
      </c>
      <c r="G50" s="55">
        <v>2</v>
      </c>
      <c r="H50" s="55">
        <v>2</v>
      </c>
      <c r="I50" s="55">
        <v>2</v>
      </c>
      <c r="J50" s="195"/>
      <c r="K50" s="55">
        <v>2</v>
      </c>
      <c r="L50" s="55">
        <v>2</v>
      </c>
      <c r="M50" s="56">
        <v>2</v>
      </c>
      <c r="N50" s="7" t="s">
        <v>243</v>
      </c>
    </row>
    <row r="51" spans="1:14" x14ac:dyDescent="0.2">
      <c r="A51" s="11" t="s">
        <v>90</v>
      </c>
      <c r="B51" s="201"/>
      <c r="C51" s="55" t="s">
        <v>24</v>
      </c>
      <c r="D51" s="55" t="s">
        <v>24</v>
      </c>
      <c r="E51" s="195"/>
      <c r="F51" s="55" t="s">
        <v>24</v>
      </c>
      <c r="G51" s="55" t="s">
        <v>24</v>
      </c>
      <c r="H51" s="55" t="s">
        <v>24</v>
      </c>
      <c r="I51" s="55" t="s">
        <v>24</v>
      </c>
      <c r="J51" s="195"/>
      <c r="K51" s="55" t="s">
        <v>24</v>
      </c>
      <c r="L51" s="55" t="s">
        <v>24</v>
      </c>
      <c r="M51" s="56" t="s">
        <v>24</v>
      </c>
      <c r="N51" s="46"/>
    </row>
    <row r="52" spans="1:14" s="6" customFormat="1" ht="15.75" x14ac:dyDescent="0.2">
      <c r="A52" s="12" t="s">
        <v>54</v>
      </c>
      <c r="B52" s="201"/>
      <c r="C52" s="62">
        <f>AVERAGE(C53:C55)</f>
        <v>2</v>
      </c>
      <c r="D52" s="62">
        <f>AVERAGE(D53:D55)</f>
        <v>2</v>
      </c>
      <c r="E52" s="195"/>
      <c r="F52" s="62">
        <f>AVERAGE(F53:F55)</f>
        <v>2</v>
      </c>
      <c r="G52" s="62">
        <f>AVERAGE(G53:G55)</f>
        <v>2</v>
      </c>
      <c r="H52" s="62">
        <f>AVERAGE(H53:H55)</f>
        <v>2</v>
      </c>
      <c r="I52" s="62">
        <f>AVERAGE(I53:I55)</f>
        <v>2</v>
      </c>
      <c r="J52" s="195"/>
      <c r="K52" s="62">
        <f>AVERAGE(K53:K55)</f>
        <v>2</v>
      </c>
      <c r="L52" s="62">
        <f>AVERAGE(L53:L55)</f>
        <v>2</v>
      </c>
      <c r="M52" s="62">
        <f>AVERAGE(M53:M55)</f>
        <v>2</v>
      </c>
      <c r="N52" s="54"/>
    </row>
    <row r="53" spans="1:14" ht="30" x14ac:dyDescent="0.2">
      <c r="A53" s="11" t="s">
        <v>91</v>
      </c>
      <c r="B53" s="201"/>
      <c r="C53" s="55">
        <v>2</v>
      </c>
      <c r="D53" s="55">
        <v>2</v>
      </c>
      <c r="E53" s="195"/>
      <c r="F53" s="55">
        <v>2</v>
      </c>
      <c r="G53" s="55">
        <v>2</v>
      </c>
      <c r="H53" s="55">
        <v>2</v>
      </c>
      <c r="I53" s="55">
        <v>2</v>
      </c>
      <c r="J53" s="195"/>
      <c r="K53" s="55">
        <v>2</v>
      </c>
      <c r="L53" s="55">
        <v>2</v>
      </c>
      <c r="M53" s="56">
        <v>2</v>
      </c>
      <c r="N53" s="46"/>
    </row>
    <row r="54" spans="1:14" x14ac:dyDescent="0.2">
      <c r="A54" s="11" t="s">
        <v>92</v>
      </c>
      <c r="B54" s="201"/>
      <c r="C54" s="55" t="s">
        <v>24</v>
      </c>
      <c r="D54" s="55" t="s">
        <v>24</v>
      </c>
      <c r="E54" s="195"/>
      <c r="F54" s="55" t="s">
        <v>24</v>
      </c>
      <c r="G54" s="55" t="s">
        <v>24</v>
      </c>
      <c r="H54" s="55" t="s">
        <v>24</v>
      </c>
      <c r="I54" s="55" t="s">
        <v>24</v>
      </c>
      <c r="J54" s="195"/>
      <c r="K54" s="55" t="s">
        <v>24</v>
      </c>
      <c r="L54" s="55" t="s">
        <v>24</v>
      </c>
      <c r="M54" s="56" t="s">
        <v>24</v>
      </c>
      <c r="N54" s="46"/>
    </row>
    <row r="55" spans="1:14" ht="30.75" thickBot="1" x14ac:dyDescent="0.25">
      <c r="A55" s="9" t="s">
        <v>93</v>
      </c>
      <c r="B55" s="202"/>
      <c r="C55" s="67" t="s">
        <v>24</v>
      </c>
      <c r="D55" s="67" t="s">
        <v>24</v>
      </c>
      <c r="E55" s="196"/>
      <c r="F55" s="67" t="s">
        <v>24</v>
      </c>
      <c r="G55" s="67" t="s">
        <v>24</v>
      </c>
      <c r="H55" s="67" t="s">
        <v>24</v>
      </c>
      <c r="I55" s="67" t="s">
        <v>24</v>
      </c>
      <c r="J55" s="196"/>
      <c r="K55" s="67" t="s">
        <v>24</v>
      </c>
      <c r="L55" s="67" t="s">
        <v>24</v>
      </c>
      <c r="M55" s="68" t="s">
        <v>24</v>
      </c>
      <c r="N55" s="46"/>
    </row>
    <row r="56" spans="1:14" x14ac:dyDescent="0.2">
      <c r="E56" s="3"/>
    </row>
  </sheetData>
  <mergeCells count="3">
    <mergeCell ref="B6:B55"/>
    <mergeCell ref="E6:E55"/>
    <mergeCell ref="J6:J55"/>
  </mergeCells>
  <pageMargins left="0.7" right="0.7" top="0.78740157499999996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A6447-AAF0-4707-81F9-2F98C15E7378}">
  <sheetPr>
    <tabColor rgb="FFFFFF00"/>
  </sheetPr>
  <dimension ref="A1:Q55"/>
  <sheetViews>
    <sheetView topLeftCell="A31" workbookViewId="0">
      <selection activeCell="F36" sqref="F36"/>
    </sheetView>
  </sheetViews>
  <sheetFormatPr baseColWidth="10" defaultColWidth="11.5546875" defaultRowHeight="15" x14ac:dyDescent="0.2"/>
  <cols>
    <col min="1" max="1" width="22.21875" customWidth="1"/>
  </cols>
  <sheetData>
    <row r="1" spans="1:15" x14ac:dyDescent="0.2">
      <c r="A1" s="1" t="s">
        <v>0</v>
      </c>
      <c r="B1" t="s">
        <v>606</v>
      </c>
    </row>
    <row r="2" spans="1:15" x14ac:dyDescent="0.2">
      <c r="A2" s="1" t="s">
        <v>3</v>
      </c>
    </row>
    <row r="3" spans="1:15" ht="15.75" thickBot="1" x14ac:dyDescent="0.25"/>
    <row r="4" spans="1:15" x14ac:dyDescent="0.2">
      <c r="A4" s="8" t="s">
        <v>5</v>
      </c>
      <c r="B4" s="14"/>
      <c r="C4" s="15"/>
      <c r="D4" s="15"/>
      <c r="E4" s="15"/>
      <c r="F4" s="15"/>
      <c r="G4" s="15"/>
    </row>
    <row r="5" spans="1:15" ht="15.75" thickBot="1" x14ac:dyDescent="0.25">
      <c r="A5" s="9" t="s">
        <v>6</v>
      </c>
      <c r="B5" s="110">
        <v>44491</v>
      </c>
      <c r="C5" s="110">
        <v>44863</v>
      </c>
      <c r="D5" s="17">
        <v>44505</v>
      </c>
      <c r="E5" s="18">
        <v>44512</v>
      </c>
      <c r="F5" s="18">
        <v>44891</v>
      </c>
      <c r="G5" s="18">
        <v>44533</v>
      </c>
    </row>
    <row r="6" spans="1:15" s="6" customFormat="1" ht="15.75" x14ac:dyDescent="0.2">
      <c r="A6" s="10" t="s">
        <v>7</v>
      </c>
      <c r="B6" s="91"/>
      <c r="C6" s="92"/>
      <c r="D6" s="95"/>
      <c r="E6" s="96"/>
      <c r="F6" s="95"/>
      <c r="G6" s="95"/>
      <c r="H6"/>
      <c r="I6"/>
      <c r="J6"/>
      <c r="K6"/>
      <c r="L6"/>
      <c r="M6"/>
    </row>
    <row r="7" spans="1:15" ht="105" x14ac:dyDescent="0.2">
      <c r="A7" s="11" t="s">
        <v>12</v>
      </c>
      <c r="B7" s="103" t="s">
        <v>607</v>
      </c>
      <c r="C7" s="103" t="s">
        <v>608</v>
      </c>
      <c r="D7" s="103" t="s">
        <v>609</v>
      </c>
      <c r="E7" s="103" t="s">
        <v>610</v>
      </c>
      <c r="F7" s="103" t="s">
        <v>56</v>
      </c>
      <c r="G7" s="103"/>
    </row>
    <row r="8" spans="1:15" ht="30" x14ac:dyDescent="0.2">
      <c r="A8" s="11" t="s">
        <v>15</v>
      </c>
      <c r="B8" s="103" t="s">
        <v>13</v>
      </c>
      <c r="C8" s="103" t="s">
        <v>13</v>
      </c>
      <c r="D8" s="103" t="s">
        <v>13</v>
      </c>
      <c r="E8" s="103" t="s">
        <v>13</v>
      </c>
      <c r="F8" s="103" t="s">
        <v>13</v>
      </c>
      <c r="G8" s="103"/>
      <c r="H8" s="103"/>
      <c r="I8" s="103"/>
      <c r="J8" s="103"/>
      <c r="K8" s="103"/>
      <c r="L8" s="103"/>
      <c r="M8" s="103"/>
    </row>
    <row r="9" spans="1:15" x14ac:dyDescent="0.2">
      <c r="A9" s="11" t="s">
        <v>18</v>
      </c>
      <c r="B9" s="103" t="s">
        <v>611</v>
      </c>
      <c r="C9" s="103" t="s">
        <v>13</v>
      </c>
      <c r="D9" s="103" t="s">
        <v>13</v>
      </c>
      <c r="E9" s="103" t="s">
        <v>13</v>
      </c>
      <c r="F9" s="103" t="s">
        <v>13</v>
      </c>
      <c r="G9" s="103"/>
      <c r="H9" s="103"/>
      <c r="I9" s="103"/>
      <c r="J9" s="103"/>
      <c r="K9" s="103"/>
      <c r="L9" s="103"/>
      <c r="M9" s="103"/>
      <c r="N9" s="103"/>
      <c r="O9" s="103"/>
    </row>
    <row r="10" spans="1:15" ht="75" x14ac:dyDescent="0.2">
      <c r="A10" s="11" t="s">
        <v>23</v>
      </c>
      <c r="B10" s="103" t="s">
        <v>612</v>
      </c>
      <c r="C10" s="103" t="s">
        <v>613</v>
      </c>
      <c r="D10" s="103" t="s">
        <v>614</v>
      </c>
      <c r="E10" s="103" t="s">
        <v>615</v>
      </c>
      <c r="F10" s="103" t="s">
        <v>616</v>
      </c>
      <c r="G10" s="103"/>
      <c r="H10" s="103"/>
      <c r="I10" s="103"/>
      <c r="J10" s="103"/>
      <c r="K10" s="103"/>
      <c r="L10" s="103"/>
      <c r="M10" s="103"/>
    </row>
    <row r="11" spans="1:15" ht="60" x14ac:dyDescent="0.2">
      <c r="A11" s="11" t="s">
        <v>25</v>
      </c>
      <c r="B11" s="103" t="s">
        <v>617</v>
      </c>
      <c r="C11" s="103" t="s">
        <v>618</v>
      </c>
      <c r="D11" s="103" t="s">
        <v>618</v>
      </c>
      <c r="E11" s="103" t="s">
        <v>618</v>
      </c>
      <c r="F11" s="103" t="s">
        <v>618</v>
      </c>
      <c r="G11" s="103"/>
      <c r="H11" s="103"/>
      <c r="I11" s="103"/>
      <c r="J11" s="103"/>
      <c r="K11" s="103"/>
      <c r="L11" s="103"/>
      <c r="M11" s="103"/>
    </row>
    <row r="12" spans="1:15" ht="45" x14ac:dyDescent="0.2">
      <c r="A12" s="11" t="s">
        <v>26</v>
      </c>
      <c r="B12" s="103" t="s">
        <v>619</v>
      </c>
      <c r="C12" s="103" t="s">
        <v>13</v>
      </c>
      <c r="D12" s="103" t="s">
        <v>13</v>
      </c>
      <c r="E12" s="103" t="s">
        <v>13</v>
      </c>
      <c r="F12" s="103" t="s">
        <v>13</v>
      </c>
      <c r="G12" s="103"/>
      <c r="H12" s="103"/>
      <c r="I12" s="103"/>
      <c r="J12" s="103"/>
      <c r="K12" s="103"/>
      <c r="L12" s="103"/>
      <c r="M12" s="103"/>
    </row>
    <row r="13" spans="1:15" x14ac:dyDescent="0.2">
      <c r="A13" s="11" t="s">
        <v>27</v>
      </c>
      <c r="B13" s="103" t="s">
        <v>13</v>
      </c>
      <c r="C13" s="103" t="s">
        <v>13</v>
      </c>
      <c r="D13" s="103" t="s">
        <v>13</v>
      </c>
      <c r="E13" s="103" t="s">
        <v>13</v>
      </c>
      <c r="F13" s="103" t="s">
        <v>13</v>
      </c>
      <c r="G13" s="103"/>
      <c r="H13" s="103"/>
      <c r="I13" s="103"/>
      <c r="J13" s="103"/>
      <c r="K13" s="103"/>
      <c r="L13" s="103"/>
      <c r="M13" s="103"/>
    </row>
    <row r="14" spans="1:15" x14ac:dyDescent="0.2">
      <c r="A14" s="11" t="s">
        <v>30</v>
      </c>
      <c r="B14" s="103" t="s">
        <v>13</v>
      </c>
      <c r="C14" s="103" t="s">
        <v>615</v>
      </c>
      <c r="D14" s="103" t="s">
        <v>56</v>
      </c>
      <c r="E14" s="103" t="s">
        <v>615</v>
      </c>
      <c r="F14" s="103" t="s">
        <v>56</v>
      </c>
      <c r="G14" s="103"/>
      <c r="H14" s="103"/>
      <c r="I14" s="103"/>
      <c r="J14" s="103"/>
      <c r="K14" s="103"/>
      <c r="L14" s="103"/>
      <c r="M14" s="103"/>
    </row>
    <row r="15" spans="1:15" ht="45" x14ac:dyDescent="0.2">
      <c r="A15" s="11" t="s">
        <v>32</v>
      </c>
      <c r="B15" s="103" t="s">
        <v>620</v>
      </c>
      <c r="C15" s="103" t="s">
        <v>621</v>
      </c>
      <c r="D15" s="103" t="s">
        <v>621</v>
      </c>
      <c r="E15" s="103" t="s">
        <v>621</v>
      </c>
      <c r="F15" s="103" t="s">
        <v>621</v>
      </c>
      <c r="G15" s="103"/>
      <c r="H15" s="103"/>
      <c r="I15" s="103"/>
      <c r="J15" s="103"/>
      <c r="K15" s="103"/>
      <c r="L15" s="103"/>
      <c r="M15" s="103"/>
    </row>
    <row r="16" spans="1:15" ht="60" x14ac:dyDescent="0.2">
      <c r="A16" s="11" t="s">
        <v>36</v>
      </c>
      <c r="B16" s="103" t="s">
        <v>622</v>
      </c>
      <c r="C16" s="103" t="s">
        <v>623</v>
      </c>
      <c r="D16" s="103" t="s">
        <v>624</v>
      </c>
      <c r="E16" s="103" t="s">
        <v>625</v>
      </c>
      <c r="F16" s="103" t="s">
        <v>137</v>
      </c>
      <c r="G16" s="103"/>
    </row>
    <row r="17" spans="1:17" x14ac:dyDescent="0.2">
      <c r="A17" s="11"/>
      <c r="B17" s="103"/>
      <c r="C17" s="103"/>
      <c r="D17" s="103"/>
      <c r="E17" s="103"/>
      <c r="F17" s="103"/>
      <c r="G17" s="103"/>
    </row>
    <row r="18" spans="1:17" s="6" customFormat="1" ht="15.75" x14ac:dyDescent="0.2">
      <c r="A18" s="12" t="s">
        <v>37</v>
      </c>
      <c r="B18" s="93"/>
      <c r="C18" s="94"/>
      <c r="D18" s="101"/>
      <c r="E18" s="99"/>
      <c r="F18" s="101"/>
      <c r="G18" s="101"/>
      <c r="H18"/>
      <c r="I18"/>
      <c r="J18"/>
      <c r="K18"/>
      <c r="L18"/>
      <c r="M18"/>
      <c r="N18"/>
      <c r="O18"/>
      <c r="P18"/>
      <c r="Q18"/>
    </row>
    <row r="19" spans="1:17" s="6" customFormat="1" ht="15.75" x14ac:dyDescent="0.2">
      <c r="A19" s="12" t="s">
        <v>38</v>
      </c>
      <c r="B19" s="93"/>
      <c r="C19" s="94"/>
      <c r="D19" s="101"/>
      <c r="E19" s="99"/>
      <c r="F19" s="101"/>
      <c r="G19" s="101"/>
      <c r="H19"/>
      <c r="I19"/>
      <c r="J19"/>
      <c r="K19"/>
      <c r="L19"/>
      <c r="M19"/>
      <c r="N19"/>
      <c r="O19"/>
      <c r="P19"/>
      <c r="Q19"/>
    </row>
    <row r="20" spans="1:17" ht="90" x14ac:dyDescent="0.2">
      <c r="A20" s="11" t="s">
        <v>39</v>
      </c>
      <c r="B20" s="103" t="s">
        <v>626</v>
      </c>
      <c r="C20" s="103" t="s">
        <v>627</v>
      </c>
      <c r="D20" s="103" t="s">
        <v>628</v>
      </c>
      <c r="E20" s="103" t="s">
        <v>629</v>
      </c>
      <c r="F20" s="103" t="s">
        <v>630</v>
      </c>
      <c r="G20" s="103"/>
    </row>
    <row r="21" spans="1:17" ht="90" x14ac:dyDescent="0.2">
      <c r="A21" s="11" t="s">
        <v>47</v>
      </c>
      <c r="B21" s="103" t="s">
        <v>631</v>
      </c>
      <c r="C21" s="103" t="s">
        <v>632</v>
      </c>
      <c r="D21" s="103" t="s">
        <v>633</v>
      </c>
      <c r="E21" s="103" t="s">
        <v>632</v>
      </c>
      <c r="F21" s="103" t="s">
        <v>634</v>
      </c>
      <c r="G21" s="103"/>
      <c r="H21" s="103"/>
      <c r="I21" s="103"/>
      <c r="J21" s="103"/>
      <c r="K21" s="103"/>
      <c r="L21" s="103"/>
      <c r="M21" s="103"/>
    </row>
    <row r="22" spans="1:17" ht="45" x14ac:dyDescent="0.2">
      <c r="A22" s="11" t="s">
        <v>52</v>
      </c>
      <c r="B22" s="103" t="s">
        <v>635</v>
      </c>
      <c r="C22" s="103" t="s">
        <v>636</v>
      </c>
      <c r="D22" s="103" t="s">
        <v>636</v>
      </c>
      <c r="E22" s="103" t="s">
        <v>636</v>
      </c>
      <c r="F22" s="103" t="s">
        <v>636</v>
      </c>
      <c r="G22" s="103"/>
    </row>
    <row r="23" spans="1:17" s="6" customFormat="1" ht="15.75" x14ac:dyDescent="0.2">
      <c r="A23" s="12" t="s">
        <v>53</v>
      </c>
      <c r="B23" s="93"/>
      <c r="C23" s="94"/>
      <c r="D23" s="94"/>
      <c r="E23" s="99"/>
      <c r="F23" s="94"/>
      <c r="G23" s="94"/>
      <c r="H23"/>
      <c r="I23"/>
      <c r="J23"/>
      <c r="K23"/>
      <c r="L23"/>
      <c r="M23"/>
      <c r="N23"/>
      <c r="O23"/>
      <c r="P23"/>
      <c r="Q23"/>
    </row>
    <row r="24" spans="1:17" ht="75" x14ac:dyDescent="0.2">
      <c r="A24" s="11" t="s">
        <v>54</v>
      </c>
      <c r="B24" s="103" t="s">
        <v>637</v>
      </c>
      <c r="C24" s="103" t="s">
        <v>638</v>
      </c>
      <c r="D24" s="103" t="s">
        <v>639</v>
      </c>
      <c r="E24" s="103" t="s">
        <v>640</v>
      </c>
      <c r="F24" s="103" t="s">
        <v>56</v>
      </c>
      <c r="G24" s="103"/>
    </row>
    <row r="25" spans="1:17" x14ac:dyDescent="0.2">
      <c r="A25" s="11" t="s">
        <v>55</v>
      </c>
      <c r="B25" s="103" t="s">
        <v>641</v>
      </c>
      <c r="C25" s="103" t="s">
        <v>591</v>
      </c>
      <c r="D25" s="103" t="s">
        <v>591</v>
      </c>
      <c r="E25" s="103" t="s">
        <v>591</v>
      </c>
      <c r="F25" s="103" t="s">
        <v>591</v>
      </c>
      <c r="G25" s="103"/>
    </row>
    <row r="26" spans="1:17" ht="30" x14ac:dyDescent="0.2">
      <c r="A26" s="11" t="s">
        <v>59</v>
      </c>
      <c r="B26" s="103" t="s">
        <v>642</v>
      </c>
      <c r="C26" s="103" t="s">
        <v>593</v>
      </c>
      <c r="D26" s="103" t="s">
        <v>593</v>
      </c>
      <c r="E26" s="103" t="s">
        <v>593</v>
      </c>
      <c r="F26" s="103" t="s">
        <v>593</v>
      </c>
      <c r="G26" s="103"/>
    </row>
    <row r="27" spans="1:17" s="6" customFormat="1" ht="15.75" x14ac:dyDescent="0.2">
      <c r="A27" s="12" t="s">
        <v>60</v>
      </c>
      <c r="B27" s="93"/>
      <c r="C27" s="94"/>
      <c r="D27" s="101"/>
      <c r="E27" s="99"/>
      <c r="F27" s="101"/>
      <c r="G27" s="101"/>
      <c r="H27"/>
      <c r="I27"/>
      <c r="J27"/>
      <c r="K27"/>
      <c r="L27"/>
      <c r="M27"/>
      <c r="N27"/>
      <c r="O27"/>
      <c r="P27"/>
      <c r="Q27"/>
    </row>
    <row r="28" spans="1:17" ht="105" x14ac:dyDescent="0.2">
      <c r="A28" s="11" t="s">
        <v>61</v>
      </c>
      <c r="B28" s="103" t="s">
        <v>643</v>
      </c>
      <c r="C28" s="103" t="s">
        <v>644</v>
      </c>
      <c r="D28" s="103" t="s">
        <v>645</v>
      </c>
      <c r="E28" s="103" t="s">
        <v>644</v>
      </c>
      <c r="F28" s="103" t="s">
        <v>646</v>
      </c>
      <c r="G28" s="103"/>
    </row>
    <row r="29" spans="1:17" ht="45" x14ac:dyDescent="0.2">
      <c r="A29" s="11" t="s">
        <v>64</v>
      </c>
      <c r="B29" s="103" t="s">
        <v>647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1:17" ht="30" x14ac:dyDescent="0.2">
      <c r="A30" s="11" t="s">
        <v>65</v>
      </c>
      <c r="B30" s="103"/>
      <c r="C30" s="103"/>
      <c r="D30" s="103" t="s">
        <v>648</v>
      </c>
      <c r="E30" s="103" t="s">
        <v>648</v>
      </c>
      <c r="F30" s="103" t="s">
        <v>648</v>
      </c>
      <c r="G30" s="103"/>
    </row>
    <row r="31" spans="1:17" x14ac:dyDescent="0.2">
      <c r="A31" s="11" t="s">
        <v>66</v>
      </c>
      <c r="B31" s="103"/>
      <c r="C31" s="103"/>
      <c r="D31" s="103"/>
      <c r="E31" s="103"/>
      <c r="F31" s="103"/>
      <c r="G31" s="103"/>
    </row>
    <row r="32" spans="1:17" s="6" customFormat="1" ht="15.75" x14ac:dyDescent="0.2">
      <c r="A32" s="12" t="s">
        <v>67</v>
      </c>
      <c r="B32" s="93"/>
      <c r="C32" s="94"/>
      <c r="D32" s="101"/>
      <c r="E32" s="99"/>
      <c r="F32" s="101"/>
      <c r="G32" s="101"/>
      <c r="H32"/>
      <c r="I32"/>
      <c r="J32"/>
      <c r="K32"/>
      <c r="L32"/>
      <c r="M32"/>
      <c r="N32"/>
      <c r="O32"/>
      <c r="P32"/>
      <c r="Q32"/>
    </row>
    <row r="33" spans="1:17" ht="75" x14ac:dyDescent="0.2">
      <c r="A33" s="11" t="s">
        <v>68</v>
      </c>
      <c r="B33" s="103" t="s">
        <v>649</v>
      </c>
      <c r="C33" s="103" t="s">
        <v>56</v>
      </c>
      <c r="D33" s="103" t="s">
        <v>70</v>
      </c>
      <c r="E33" s="103" t="s">
        <v>70</v>
      </c>
      <c r="F33" s="103" t="s">
        <v>70</v>
      </c>
      <c r="G33" s="103"/>
    </row>
    <row r="34" spans="1:17" ht="15.75" thickBot="1" x14ac:dyDescent="0.25">
      <c r="A34" s="13"/>
      <c r="B34" s="103"/>
      <c r="C34" s="103"/>
      <c r="D34" s="103"/>
      <c r="E34" s="103"/>
      <c r="F34" s="103"/>
      <c r="G34" s="103"/>
    </row>
    <row r="35" spans="1:17" s="6" customFormat="1" ht="31.5" x14ac:dyDescent="0.2">
      <c r="A35" s="10" t="s">
        <v>74</v>
      </c>
      <c r="B35" s="93"/>
      <c r="C35" s="94"/>
      <c r="D35" s="95"/>
      <c r="E35" s="99"/>
      <c r="F35" s="95"/>
      <c r="G35" s="95"/>
      <c r="H35"/>
      <c r="I35"/>
      <c r="J35"/>
      <c r="K35"/>
      <c r="L35"/>
      <c r="M35"/>
      <c r="N35"/>
      <c r="O35"/>
      <c r="P35"/>
      <c r="Q35"/>
    </row>
    <row r="36" spans="1:17" s="6" customFormat="1" ht="15.75" x14ac:dyDescent="0.2">
      <c r="A36" s="12" t="s">
        <v>75</v>
      </c>
      <c r="B36" s="93">
        <f>SUM(B37:B39)/3</f>
        <v>2.3333333333333335</v>
      </c>
      <c r="C36" s="93">
        <f t="shared" ref="C36:G36" si="0">SUM(C37:C39)/3</f>
        <v>2.3333333333333335</v>
      </c>
      <c r="D36" s="93">
        <f t="shared" si="0"/>
        <v>2.3333333333333335</v>
      </c>
      <c r="E36" s="93">
        <f t="shared" si="0"/>
        <v>2.6666666666666665</v>
      </c>
      <c r="F36" s="93">
        <f t="shared" si="0"/>
        <v>2.6666666666666665</v>
      </c>
      <c r="G36" s="93">
        <f t="shared" si="0"/>
        <v>0</v>
      </c>
      <c r="H36"/>
      <c r="I36"/>
      <c r="J36"/>
      <c r="K36"/>
      <c r="L36"/>
      <c r="M36"/>
      <c r="N36"/>
      <c r="O36"/>
      <c r="P36"/>
      <c r="Q36"/>
    </row>
    <row r="37" spans="1:17" x14ac:dyDescent="0.2">
      <c r="A37" s="11" t="s">
        <v>76</v>
      </c>
      <c r="B37" s="103">
        <v>2</v>
      </c>
      <c r="C37" s="103">
        <v>2</v>
      </c>
      <c r="D37" s="103">
        <v>2</v>
      </c>
      <c r="E37" s="103">
        <v>2</v>
      </c>
      <c r="F37" s="103">
        <v>2</v>
      </c>
      <c r="G37" s="103"/>
    </row>
    <row r="38" spans="1:17" x14ac:dyDescent="0.2">
      <c r="A38" s="11" t="s">
        <v>77</v>
      </c>
      <c r="B38" s="103">
        <v>2</v>
      </c>
      <c r="C38" s="103">
        <v>2</v>
      </c>
      <c r="D38" s="103">
        <v>2</v>
      </c>
      <c r="E38" s="103">
        <v>3</v>
      </c>
      <c r="F38" s="103">
        <v>3</v>
      </c>
      <c r="G38" s="103"/>
    </row>
    <row r="39" spans="1:17" ht="30" x14ac:dyDescent="0.2">
      <c r="A39" s="11" t="s">
        <v>78</v>
      </c>
      <c r="B39" s="103">
        <v>3</v>
      </c>
      <c r="C39" s="103">
        <v>3</v>
      </c>
      <c r="D39" s="103">
        <v>3</v>
      </c>
      <c r="E39" s="103">
        <v>3</v>
      </c>
      <c r="F39" s="103">
        <v>3</v>
      </c>
      <c r="G39" s="103"/>
    </row>
    <row r="40" spans="1:17" s="6" customFormat="1" ht="15.75" x14ac:dyDescent="0.2">
      <c r="A40" s="12" t="s">
        <v>79</v>
      </c>
      <c r="B40" s="93">
        <f>SUM(B41:B42)/2</f>
        <v>1</v>
      </c>
      <c r="C40" s="93">
        <f t="shared" ref="C40:G40" si="1">SUM(C41:C42)/2</f>
        <v>1</v>
      </c>
      <c r="D40" s="93">
        <f t="shared" si="1"/>
        <v>1</v>
      </c>
      <c r="E40" s="93">
        <f t="shared" si="1"/>
        <v>1</v>
      </c>
      <c r="F40" s="93">
        <f t="shared" si="1"/>
        <v>1</v>
      </c>
      <c r="G40" s="93">
        <f t="shared" si="1"/>
        <v>0</v>
      </c>
      <c r="H40"/>
      <c r="I40"/>
      <c r="J40"/>
      <c r="K40"/>
      <c r="L40"/>
      <c r="M40"/>
      <c r="N40"/>
      <c r="O40"/>
      <c r="P40"/>
      <c r="Q40"/>
    </row>
    <row r="41" spans="1:17" x14ac:dyDescent="0.2">
      <c r="A41" s="11" t="s">
        <v>80</v>
      </c>
      <c r="B41" s="103"/>
      <c r="C41" s="103"/>
      <c r="D41" s="103"/>
      <c r="E41" s="103"/>
      <c r="F41" s="103"/>
      <c r="G41" s="103"/>
    </row>
    <row r="42" spans="1:17" x14ac:dyDescent="0.2">
      <c r="A42" s="11" t="s">
        <v>81</v>
      </c>
      <c r="B42" s="103">
        <v>2</v>
      </c>
      <c r="C42" s="103">
        <v>2</v>
      </c>
      <c r="D42" s="103">
        <v>2</v>
      </c>
      <c r="E42" s="103">
        <v>2</v>
      </c>
      <c r="F42" s="103">
        <v>2</v>
      </c>
      <c r="G42" s="103"/>
    </row>
    <row r="43" spans="1:17" s="6" customFormat="1" ht="15.75" x14ac:dyDescent="0.2">
      <c r="A43" s="12" t="s">
        <v>82</v>
      </c>
      <c r="B43" s="93">
        <f>SUM(B44:B46)/3</f>
        <v>1.3333333333333333</v>
      </c>
      <c r="C43" s="93">
        <f t="shared" ref="C43:G43" si="2">SUM(C44:C46)/3</f>
        <v>1.3333333333333333</v>
      </c>
      <c r="D43" s="93">
        <f t="shared" si="2"/>
        <v>1.3333333333333333</v>
      </c>
      <c r="E43" s="93">
        <f t="shared" si="2"/>
        <v>1.3333333333333333</v>
      </c>
      <c r="F43" s="93">
        <f t="shared" si="2"/>
        <v>1.6666666666666667</v>
      </c>
      <c r="G43" s="93">
        <f t="shared" si="2"/>
        <v>0</v>
      </c>
      <c r="H43"/>
      <c r="I43"/>
      <c r="J43"/>
      <c r="K43"/>
      <c r="L43"/>
      <c r="M43"/>
      <c r="N43"/>
      <c r="O43"/>
      <c r="P43"/>
      <c r="Q43"/>
    </row>
    <row r="44" spans="1:17" x14ac:dyDescent="0.2">
      <c r="A44" s="11" t="s">
        <v>83</v>
      </c>
      <c r="B44" s="103">
        <v>2</v>
      </c>
      <c r="C44" s="103">
        <v>2</v>
      </c>
      <c r="D44" s="103">
        <v>2</v>
      </c>
      <c r="E44" s="103">
        <v>2</v>
      </c>
      <c r="F44" s="103">
        <v>2</v>
      </c>
      <c r="G44" s="103"/>
    </row>
    <row r="45" spans="1:17" ht="30" x14ac:dyDescent="0.2">
      <c r="A45" s="11" t="s">
        <v>84</v>
      </c>
      <c r="B45" s="103">
        <v>2</v>
      </c>
      <c r="C45" s="103">
        <v>2</v>
      </c>
      <c r="D45" s="103">
        <v>2</v>
      </c>
      <c r="E45" s="103">
        <v>2</v>
      </c>
      <c r="F45" s="103">
        <v>2</v>
      </c>
      <c r="G45" s="103"/>
    </row>
    <row r="46" spans="1:17" ht="30" x14ac:dyDescent="0.2">
      <c r="A46" s="11" t="s">
        <v>85</v>
      </c>
      <c r="B46" s="103"/>
      <c r="C46" s="103"/>
      <c r="D46" s="103"/>
      <c r="E46" s="103"/>
      <c r="F46" s="103">
        <v>1</v>
      </c>
      <c r="G46" s="103"/>
    </row>
    <row r="47" spans="1:17" s="6" customFormat="1" ht="15.75" x14ac:dyDescent="0.2">
      <c r="A47" s="12" t="s">
        <v>86</v>
      </c>
      <c r="B47" s="93">
        <f>SUM(B48:B51)/4</f>
        <v>2.25</v>
      </c>
      <c r="C47" s="93">
        <f t="shared" ref="C47:G47" si="3">SUM(C48:C51)/4</f>
        <v>2.25</v>
      </c>
      <c r="D47" s="93">
        <f t="shared" si="3"/>
        <v>2.25</v>
      </c>
      <c r="E47" s="93">
        <f t="shared" si="3"/>
        <v>2.5</v>
      </c>
      <c r="F47" s="93">
        <f t="shared" si="3"/>
        <v>2.5</v>
      </c>
      <c r="G47" s="93">
        <f t="shared" si="3"/>
        <v>0</v>
      </c>
      <c r="H47"/>
      <c r="I47"/>
      <c r="J47"/>
      <c r="K47"/>
      <c r="L47"/>
      <c r="M47"/>
      <c r="N47"/>
      <c r="O47"/>
      <c r="P47"/>
      <c r="Q47"/>
    </row>
    <row r="48" spans="1:17" x14ac:dyDescent="0.2">
      <c r="A48" s="11" t="s">
        <v>87</v>
      </c>
      <c r="B48" s="103">
        <v>2</v>
      </c>
      <c r="C48" s="103">
        <v>2</v>
      </c>
      <c r="D48" s="103">
        <v>2</v>
      </c>
      <c r="E48" s="103">
        <v>2</v>
      </c>
      <c r="F48" s="103">
        <v>2</v>
      </c>
      <c r="G48" s="103"/>
    </row>
    <row r="49" spans="1:17" x14ac:dyDescent="0.2">
      <c r="A49" s="11" t="s">
        <v>88</v>
      </c>
      <c r="B49" s="103">
        <v>2</v>
      </c>
      <c r="C49" s="103">
        <v>2</v>
      </c>
      <c r="D49" s="103">
        <v>2</v>
      </c>
      <c r="E49" s="103">
        <v>2</v>
      </c>
      <c r="F49" s="103">
        <v>2</v>
      </c>
      <c r="G49" s="103"/>
      <c r="H49" s="103"/>
      <c r="I49" s="103"/>
      <c r="J49" s="103"/>
      <c r="K49" s="103"/>
      <c r="L49" s="103"/>
      <c r="M49" s="103"/>
    </row>
    <row r="50" spans="1:17" ht="30" x14ac:dyDescent="0.2">
      <c r="A50" s="11" t="s">
        <v>89</v>
      </c>
      <c r="B50" s="103">
        <v>2</v>
      </c>
      <c r="C50" s="103">
        <v>2</v>
      </c>
      <c r="D50" s="103">
        <v>2</v>
      </c>
      <c r="E50" s="103">
        <v>3</v>
      </c>
      <c r="F50" s="103">
        <v>3</v>
      </c>
      <c r="G50" s="103"/>
    </row>
    <row r="51" spans="1:17" x14ac:dyDescent="0.2">
      <c r="A51" s="11" t="s">
        <v>90</v>
      </c>
      <c r="B51" s="103">
        <v>3</v>
      </c>
      <c r="C51" s="103">
        <v>3</v>
      </c>
      <c r="D51" s="103">
        <v>3</v>
      </c>
      <c r="E51" s="103">
        <v>3</v>
      </c>
      <c r="F51" s="103">
        <v>3</v>
      </c>
      <c r="G51" s="103"/>
    </row>
    <row r="52" spans="1:17" s="6" customFormat="1" ht="15.75" x14ac:dyDescent="0.2">
      <c r="A52" s="12" t="s">
        <v>54</v>
      </c>
      <c r="B52" s="93">
        <f>SUM(B53:B55)/3</f>
        <v>2</v>
      </c>
      <c r="C52" s="93">
        <f t="shared" ref="C52:G52" si="4">SUM(C53:C55)/3</f>
        <v>2</v>
      </c>
      <c r="D52" s="93">
        <f t="shared" si="4"/>
        <v>2</v>
      </c>
      <c r="E52" s="93">
        <f t="shared" si="4"/>
        <v>2</v>
      </c>
      <c r="F52" s="93">
        <f t="shared" si="4"/>
        <v>2</v>
      </c>
      <c r="G52" s="93">
        <f t="shared" si="4"/>
        <v>0</v>
      </c>
      <c r="H52"/>
      <c r="I52"/>
      <c r="J52"/>
      <c r="K52"/>
      <c r="L52"/>
      <c r="M52"/>
      <c r="N52"/>
      <c r="O52"/>
      <c r="P52"/>
      <c r="Q52"/>
    </row>
    <row r="53" spans="1:17" ht="30" x14ac:dyDescent="0.2">
      <c r="A53" s="11" t="s">
        <v>91</v>
      </c>
      <c r="B53" s="103">
        <v>2</v>
      </c>
      <c r="C53" s="103">
        <v>2</v>
      </c>
      <c r="D53" s="103">
        <v>2</v>
      </c>
      <c r="E53" s="103">
        <v>2</v>
      </c>
      <c r="F53" s="103">
        <v>2</v>
      </c>
      <c r="G53" s="103"/>
    </row>
    <row r="54" spans="1:17" x14ac:dyDescent="0.2">
      <c r="A54" s="11" t="s">
        <v>92</v>
      </c>
      <c r="B54" s="103">
        <v>2</v>
      </c>
      <c r="C54" s="103">
        <v>2</v>
      </c>
      <c r="D54" s="103">
        <v>2</v>
      </c>
      <c r="E54" s="103">
        <v>2</v>
      </c>
      <c r="F54" s="103">
        <v>2</v>
      </c>
      <c r="G54" s="103"/>
    </row>
    <row r="55" spans="1:17" ht="30" customHeight="1" thickBot="1" x14ac:dyDescent="0.25">
      <c r="A55" s="9" t="s">
        <v>93</v>
      </c>
      <c r="B55" s="103">
        <v>2</v>
      </c>
      <c r="C55" s="103">
        <v>2</v>
      </c>
      <c r="D55" s="103">
        <v>2</v>
      </c>
      <c r="E55" s="103">
        <v>2</v>
      </c>
      <c r="F55" s="103">
        <v>2</v>
      </c>
      <c r="G55" s="103"/>
    </row>
  </sheetData>
  <pageMargins left="0.7" right="0.7" top="0.78740157499999996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4489-FC75-49C5-96EE-6987B554585F}">
  <sheetPr>
    <tabColor rgb="FFFFFF00"/>
  </sheetPr>
  <dimension ref="A1:Q63"/>
  <sheetViews>
    <sheetView workbookViewId="0">
      <selection activeCell="A34" sqref="A34:XFD34"/>
    </sheetView>
  </sheetViews>
  <sheetFormatPr baseColWidth="10" defaultColWidth="11.5546875" defaultRowHeight="15" x14ac:dyDescent="0.2"/>
  <cols>
    <col min="1" max="1" width="22.21875" customWidth="1"/>
  </cols>
  <sheetData>
    <row r="1" spans="1:15" x14ac:dyDescent="0.2">
      <c r="A1" s="1" t="s">
        <v>302</v>
      </c>
      <c r="B1" t="s">
        <v>606</v>
      </c>
    </row>
    <row r="2" spans="1:15" x14ac:dyDescent="0.2">
      <c r="A2" s="1" t="s">
        <v>3</v>
      </c>
    </row>
    <row r="4" spans="1:15" x14ac:dyDescent="0.2">
      <c r="A4" s="8" t="s">
        <v>5</v>
      </c>
      <c r="B4" s="14"/>
      <c r="C4" s="15"/>
      <c r="D4" s="15"/>
      <c r="E4" s="15"/>
      <c r="F4" s="15"/>
      <c r="G4" s="15"/>
    </row>
    <row r="5" spans="1:15" x14ac:dyDescent="0.2">
      <c r="A5" s="9" t="s">
        <v>6</v>
      </c>
      <c r="B5" s="110">
        <v>44491</v>
      </c>
      <c r="C5" s="110">
        <v>44863</v>
      </c>
      <c r="D5" s="17">
        <v>44505</v>
      </c>
      <c r="E5" s="18">
        <v>44512</v>
      </c>
      <c r="F5" s="18">
        <v>44891</v>
      </c>
      <c r="G5" s="18">
        <v>44533</v>
      </c>
    </row>
    <row r="6" spans="1:15" s="6" customFormat="1" ht="15.75" x14ac:dyDescent="0.2">
      <c r="A6" s="10" t="s">
        <v>7</v>
      </c>
      <c r="B6" s="91"/>
      <c r="C6" s="92"/>
      <c r="D6" s="95"/>
      <c r="E6" s="96"/>
      <c r="F6" s="95"/>
      <c r="G6" s="95"/>
      <c r="H6"/>
      <c r="I6"/>
      <c r="J6"/>
      <c r="K6"/>
      <c r="L6"/>
      <c r="M6"/>
    </row>
    <row r="7" spans="1:15" x14ac:dyDescent="0.2">
      <c r="A7" s="11" t="s">
        <v>12</v>
      </c>
      <c r="B7" s="103">
        <v>2</v>
      </c>
      <c r="C7" s="103">
        <v>1</v>
      </c>
      <c r="D7" s="103">
        <v>1</v>
      </c>
      <c r="E7" s="103">
        <v>2</v>
      </c>
      <c r="F7" s="103">
        <v>2</v>
      </c>
      <c r="G7" s="103"/>
    </row>
    <row r="8" spans="1:15" ht="30" x14ac:dyDescent="0.2">
      <c r="A8" s="11" t="s">
        <v>15</v>
      </c>
      <c r="B8" s="103">
        <v>2</v>
      </c>
      <c r="C8" s="103">
        <v>2</v>
      </c>
      <c r="D8" s="103">
        <v>2</v>
      </c>
      <c r="E8" s="103">
        <v>2</v>
      </c>
      <c r="F8" s="103">
        <v>2</v>
      </c>
      <c r="G8" s="103"/>
      <c r="H8" s="103"/>
      <c r="I8" s="103"/>
      <c r="J8" s="103"/>
      <c r="K8" s="103"/>
      <c r="L8" s="103"/>
      <c r="M8" s="103"/>
    </row>
    <row r="9" spans="1:15" x14ac:dyDescent="0.2">
      <c r="A9" s="11" t="s">
        <v>18</v>
      </c>
      <c r="B9" s="103">
        <v>2</v>
      </c>
      <c r="C9" s="103">
        <v>2</v>
      </c>
      <c r="D9" s="103">
        <v>2</v>
      </c>
      <c r="E9" s="103">
        <v>2</v>
      </c>
      <c r="F9" s="103">
        <v>2</v>
      </c>
      <c r="G9" s="103"/>
      <c r="H9" s="103"/>
      <c r="I9" s="103"/>
      <c r="J9" s="103"/>
      <c r="K9" s="103"/>
      <c r="L9" s="103"/>
      <c r="M9" s="103"/>
      <c r="N9" s="103"/>
      <c r="O9" s="103"/>
    </row>
    <row r="10" spans="1:15" x14ac:dyDescent="0.2">
      <c r="A10" s="11" t="s">
        <v>23</v>
      </c>
      <c r="B10" s="103">
        <v>2</v>
      </c>
      <c r="C10" s="103">
        <v>2</v>
      </c>
      <c r="D10" s="103">
        <v>2</v>
      </c>
      <c r="E10" s="103">
        <v>2</v>
      </c>
      <c r="F10" s="103">
        <v>3</v>
      </c>
      <c r="G10" s="103"/>
      <c r="H10" s="103"/>
      <c r="I10" s="103"/>
      <c r="J10" s="103"/>
      <c r="K10" s="103"/>
      <c r="L10" s="103"/>
      <c r="M10" s="103"/>
    </row>
    <row r="11" spans="1:15" x14ac:dyDescent="0.2">
      <c r="A11" s="11" t="s">
        <v>25</v>
      </c>
      <c r="B11" s="103">
        <v>3</v>
      </c>
      <c r="C11" s="103">
        <v>3</v>
      </c>
      <c r="D11" s="103">
        <v>3</v>
      </c>
      <c r="E11" s="103">
        <v>3</v>
      </c>
      <c r="F11" s="103">
        <v>3</v>
      </c>
      <c r="G11" s="103"/>
      <c r="H11" s="103"/>
      <c r="I11" s="103"/>
      <c r="J11" s="103"/>
      <c r="K11" s="103"/>
      <c r="L11" s="103"/>
      <c r="M11" s="103"/>
    </row>
    <row r="12" spans="1:15" ht="30" x14ac:dyDescent="0.2">
      <c r="A12" s="11" t="s">
        <v>26</v>
      </c>
      <c r="B12" s="103">
        <v>2</v>
      </c>
      <c r="C12" s="103">
        <v>2</v>
      </c>
      <c r="D12" s="103">
        <v>2</v>
      </c>
      <c r="E12" s="103">
        <v>2</v>
      </c>
      <c r="F12" s="103">
        <v>2</v>
      </c>
      <c r="G12" s="103"/>
      <c r="H12" s="103"/>
      <c r="I12" s="103"/>
      <c r="J12" s="103"/>
      <c r="K12" s="103"/>
      <c r="L12" s="103"/>
      <c r="M12" s="103"/>
    </row>
    <row r="13" spans="1:15" x14ac:dyDescent="0.2">
      <c r="A13" s="11" t="s">
        <v>27</v>
      </c>
      <c r="B13" s="103">
        <v>2</v>
      </c>
      <c r="C13" s="103">
        <v>2</v>
      </c>
      <c r="D13" s="103">
        <v>2</v>
      </c>
      <c r="E13" s="103">
        <v>2</v>
      </c>
      <c r="F13" s="103">
        <v>2</v>
      </c>
      <c r="G13" s="103"/>
      <c r="H13" s="103"/>
      <c r="I13" s="103"/>
      <c r="J13" s="103"/>
      <c r="K13" s="103"/>
      <c r="L13" s="103"/>
      <c r="M13" s="103"/>
    </row>
    <row r="14" spans="1:15" x14ac:dyDescent="0.2">
      <c r="A14" s="11" t="s">
        <v>30</v>
      </c>
      <c r="B14" s="103">
        <v>2</v>
      </c>
      <c r="C14" s="103">
        <v>3</v>
      </c>
      <c r="D14" s="103">
        <v>3</v>
      </c>
      <c r="E14" s="103">
        <v>3</v>
      </c>
      <c r="F14" s="103">
        <v>3</v>
      </c>
      <c r="G14" s="103"/>
      <c r="H14" s="103"/>
      <c r="I14" s="103"/>
      <c r="J14" s="103"/>
      <c r="K14" s="103"/>
      <c r="L14" s="103"/>
      <c r="M14" s="103"/>
    </row>
    <row r="15" spans="1:15" x14ac:dyDescent="0.2">
      <c r="A15" s="11" t="s">
        <v>32</v>
      </c>
      <c r="B15" s="103">
        <v>2</v>
      </c>
      <c r="C15" s="103">
        <v>3</v>
      </c>
      <c r="D15" s="103">
        <v>3</v>
      </c>
      <c r="E15" s="103">
        <v>3</v>
      </c>
      <c r="F15" s="103">
        <v>3</v>
      </c>
      <c r="G15" s="103"/>
      <c r="H15" s="103"/>
      <c r="I15" s="103"/>
      <c r="J15" s="103"/>
      <c r="K15" s="103"/>
      <c r="L15" s="103"/>
      <c r="M15" s="103"/>
    </row>
    <row r="16" spans="1:15" x14ac:dyDescent="0.2">
      <c r="A16" s="11" t="s">
        <v>36</v>
      </c>
      <c r="B16" s="103">
        <v>1</v>
      </c>
      <c r="C16" s="103">
        <v>1</v>
      </c>
      <c r="D16" s="103">
        <v>1</v>
      </c>
      <c r="E16" s="103">
        <v>0</v>
      </c>
      <c r="F16" s="103">
        <v>0</v>
      </c>
      <c r="G16" s="103"/>
    </row>
    <row r="17" spans="1:17" s="136" customFormat="1" x14ac:dyDescent="0.2">
      <c r="A17" s="127" t="s">
        <v>94</v>
      </c>
      <c r="B17" s="147">
        <f>AVERAGE(B7:B16)</f>
        <v>2</v>
      </c>
      <c r="C17" s="147">
        <f>AVERAGE(C7:C16)</f>
        <v>2.1</v>
      </c>
      <c r="D17" s="147">
        <f>AVERAGE(D7:D16)</f>
        <v>2.1</v>
      </c>
      <c r="E17" s="147">
        <f>AVERAGE(E7:E16)</f>
        <v>2.1</v>
      </c>
      <c r="F17" s="147">
        <f>AVERAGE(F7:F16)</f>
        <v>2.2000000000000002</v>
      </c>
      <c r="G17" s="147"/>
    </row>
    <row r="18" spans="1:17" s="6" customFormat="1" ht="15.75" x14ac:dyDescent="0.2">
      <c r="A18" s="12" t="s">
        <v>37</v>
      </c>
      <c r="B18" s="93"/>
      <c r="C18" s="94"/>
      <c r="D18" s="101"/>
      <c r="E18" s="99"/>
      <c r="F18" s="101"/>
      <c r="G18" s="101"/>
      <c r="H18"/>
      <c r="I18"/>
      <c r="J18"/>
      <c r="K18"/>
      <c r="L18"/>
      <c r="M18"/>
      <c r="N18"/>
      <c r="O18"/>
      <c r="P18"/>
      <c r="Q18"/>
    </row>
    <row r="19" spans="1:17" s="6" customFormat="1" ht="15.75" x14ac:dyDescent="0.2">
      <c r="A19" s="12" t="s">
        <v>38</v>
      </c>
      <c r="B19" s="93"/>
      <c r="C19" s="94"/>
      <c r="D19" s="101"/>
      <c r="E19" s="99"/>
      <c r="F19" s="101"/>
      <c r="G19" s="101"/>
      <c r="H19"/>
      <c r="I19"/>
      <c r="J19"/>
      <c r="K19"/>
      <c r="L19"/>
      <c r="M19"/>
      <c r="N19"/>
      <c r="O19"/>
      <c r="P19"/>
      <c r="Q19"/>
    </row>
    <row r="20" spans="1:17" ht="30" x14ac:dyDescent="0.2">
      <c r="A20" s="11" t="s">
        <v>39</v>
      </c>
      <c r="B20" s="103">
        <v>2</v>
      </c>
      <c r="C20" s="103">
        <v>2</v>
      </c>
      <c r="D20" s="103">
        <v>2</v>
      </c>
      <c r="E20" s="103">
        <v>3</v>
      </c>
      <c r="F20" s="103">
        <v>3</v>
      </c>
      <c r="G20" s="103"/>
    </row>
    <row r="21" spans="1:17" x14ac:dyDescent="0.2">
      <c r="A21" s="11" t="s">
        <v>47</v>
      </c>
      <c r="B21" s="103">
        <v>2</v>
      </c>
      <c r="C21" s="103">
        <v>2</v>
      </c>
      <c r="D21" s="103">
        <v>2</v>
      </c>
      <c r="E21" s="103">
        <v>2</v>
      </c>
      <c r="F21" s="103">
        <v>2</v>
      </c>
      <c r="G21" s="103"/>
      <c r="H21" s="103"/>
      <c r="I21" s="103"/>
      <c r="J21" s="103"/>
      <c r="K21" s="103"/>
      <c r="L21" s="103"/>
      <c r="M21" s="103"/>
    </row>
    <row r="22" spans="1:17" ht="30" x14ac:dyDescent="0.2">
      <c r="A22" s="11" t="s">
        <v>52</v>
      </c>
      <c r="B22" s="103">
        <v>2</v>
      </c>
      <c r="C22" s="103">
        <v>2</v>
      </c>
      <c r="D22" s="103">
        <v>2</v>
      </c>
      <c r="E22" s="103">
        <v>2</v>
      </c>
      <c r="F22" s="103">
        <v>2</v>
      </c>
      <c r="G22" s="103"/>
    </row>
    <row r="23" spans="1:17" s="136" customFormat="1" x14ac:dyDescent="0.2">
      <c r="A23" s="127" t="s">
        <v>94</v>
      </c>
      <c r="B23" s="147">
        <f>AVERAGE(B20:B22)</f>
        <v>2</v>
      </c>
      <c r="C23" s="147">
        <f>AVERAGE(C20:C22)</f>
        <v>2</v>
      </c>
      <c r="D23" s="147">
        <f>AVERAGE(D20:D22)</f>
        <v>2</v>
      </c>
      <c r="E23" s="147">
        <f>AVERAGE(E20:E22)</f>
        <v>2.3333333333333335</v>
      </c>
      <c r="F23" s="147">
        <f>AVERAGE(F20:F22)</f>
        <v>2.3333333333333335</v>
      </c>
      <c r="G23" s="147"/>
    </row>
    <row r="24" spans="1:17" s="6" customFormat="1" ht="15.75" x14ac:dyDescent="0.2">
      <c r="A24" s="12" t="s">
        <v>53</v>
      </c>
      <c r="B24" s="93"/>
      <c r="C24" s="94"/>
      <c r="D24" s="94"/>
      <c r="E24" s="99"/>
      <c r="F24" s="94"/>
      <c r="G24" s="94"/>
      <c r="H24"/>
      <c r="I24"/>
      <c r="J24"/>
      <c r="K24"/>
      <c r="L24"/>
      <c r="M24"/>
      <c r="N24"/>
      <c r="O24"/>
      <c r="P24"/>
      <c r="Q24"/>
    </row>
    <row r="25" spans="1:17" x14ac:dyDescent="0.2">
      <c r="A25" s="11" t="s">
        <v>54</v>
      </c>
      <c r="B25" s="103">
        <v>1</v>
      </c>
      <c r="C25" s="103">
        <v>1</v>
      </c>
      <c r="D25" s="103">
        <v>2</v>
      </c>
      <c r="E25" s="103">
        <v>2</v>
      </c>
      <c r="F25" s="103">
        <v>2</v>
      </c>
      <c r="G25" s="103"/>
    </row>
    <row r="26" spans="1:17" x14ac:dyDescent="0.2">
      <c r="A26" s="11" t="s">
        <v>55</v>
      </c>
      <c r="B26" s="103">
        <v>3</v>
      </c>
      <c r="C26" s="103">
        <v>3</v>
      </c>
      <c r="D26" s="103">
        <v>3</v>
      </c>
      <c r="E26" s="103">
        <v>3</v>
      </c>
      <c r="F26" s="103">
        <v>3</v>
      </c>
      <c r="G26" s="103"/>
    </row>
    <row r="27" spans="1:17" x14ac:dyDescent="0.2">
      <c r="A27" s="11" t="s">
        <v>59</v>
      </c>
      <c r="B27" s="103">
        <v>3</v>
      </c>
      <c r="C27" s="103">
        <v>3</v>
      </c>
      <c r="D27" s="103">
        <v>3</v>
      </c>
      <c r="E27" s="103">
        <v>3</v>
      </c>
      <c r="F27" s="103">
        <v>3</v>
      </c>
      <c r="G27" s="103"/>
    </row>
    <row r="28" spans="1:17" s="136" customFormat="1" x14ac:dyDescent="0.2">
      <c r="A28" s="127" t="s">
        <v>94</v>
      </c>
      <c r="B28" s="147">
        <f>AVERAGE(B25:B27)</f>
        <v>2.3333333333333335</v>
      </c>
      <c r="C28" s="147">
        <f>AVERAGE(C25:C27)</f>
        <v>2.3333333333333335</v>
      </c>
      <c r="D28" s="147">
        <f>AVERAGE(D25:D27)</f>
        <v>2.6666666666666665</v>
      </c>
      <c r="E28" s="147">
        <f>AVERAGE(E25:E27)</f>
        <v>2.6666666666666665</v>
      </c>
      <c r="F28" s="147">
        <f>AVERAGE(F25:F27)</f>
        <v>2.6666666666666665</v>
      </c>
      <c r="G28" s="147"/>
    </row>
    <row r="29" spans="1:17" s="6" customFormat="1" ht="15.75" x14ac:dyDescent="0.2">
      <c r="A29" s="12" t="s">
        <v>60</v>
      </c>
      <c r="B29" s="93"/>
      <c r="C29" s="94"/>
      <c r="D29" s="101"/>
      <c r="E29" s="99"/>
      <c r="F29" s="101"/>
      <c r="G29" s="101"/>
      <c r="H29"/>
      <c r="I29"/>
      <c r="J29"/>
      <c r="K29"/>
      <c r="L29"/>
      <c r="M29"/>
      <c r="N29"/>
      <c r="O29"/>
      <c r="P29"/>
      <c r="Q29"/>
    </row>
    <row r="30" spans="1:17" x14ac:dyDescent="0.2">
      <c r="A30" s="11" t="s">
        <v>61</v>
      </c>
      <c r="B30" s="103">
        <v>1</v>
      </c>
      <c r="C30" s="103">
        <v>1</v>
      </c>
      <c r="D30" s="103">
        <v>1</v>
      </c>
      <c r="E30" s="103">
        <v>1</v>
      </c>
      <c r="F30" s="103">
        <v>2</v>
      </c>
      <c r="G30" s="103"/>
    </row>
    <row r="31" spans="1:17" x14ac:dyDescent="0.2">
      <c r="A31" s="11" t="s">
        <v>64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1:17" x14ac:dyDescent="0.2">
      <c r="A32" s="11" t="s">
        <v>65</v>
      </c>
      <c r="B32" s="103"/>
      <c r="C32" s="103"/>
      <c r="D32" s="103">
        <v>2</v>
      </c>
      <c r="E32" s="103">
        <v>2</v>
      </c>
      <c r="F32" s="103">
        <v>2</v>
      </c>
      <c r="G32" s="103"/>
    </row>
    <row r="33" spans="1:17" x14ac:dyDescent="0.2">
      <c r="A33" s="11" t="s">
        <v>66</v>
      </c>
      <c r="B33" s="103"/>
      <c r="C33" s="103"/>
      <c r="D33" s="103"/>
      <c r="E33" s="103"/>
      <c r="F33" s="103"/>
      <c r="G33" s="103"/>
    </row>
    <row r="34" spans="1:17" s="135" customFormat="1" x14ac:dyDescent="0.2">
      <c r="A34" s="127" t="s">
        <v>94</v>
      </c>
      <c r="B34" s="137">
        <f>AVERAGE(B30:B33)</f>
        <v>1</v>
      </c>
      <c r="C34" s="137">
        <f>AVERAGE(C30:C33)</f>
        <v>1</v>
      </c>
      <c r="D34" s="137">
        <f>AVERAGE(D30:D33)</f>
        <v>1.5</v>
      </c>
      <c r="E34" s="137">
        <f>AVERAGE(E30:E33)</f>
        <v>1.5</v>
      </c>
      <c r="F34" s="137">
        <f>AVERAGE(F30:F33)</f>
        <v>2</v>
      </c>
      <c r="G34" s="137"/>
    </row>
    <row r="35" spans="1:17" s="6" customFormat="1" ht="15.75" x14ac:dyDescent="0.2">
      <c r="A35" s="12" t="s">
        <v>67</v>
      </c>
      <c r="B35" s="93"/>
      <c r="C35" s="94"/>
      <c r="D35" s="101"/>
      <c r="E35" s="99"/>
      <c r="F35" s="101"/>
      <c r="G35" s="101"/>
      <c r="H35"/>
      <c r="I35"/>
      <c r="J35"/>
      <c r="K35"/>
      <c r="L35"/>
      <c r="M35"/>
      <c r="N35"/>
      <c r="O35"/>
      <c r="P35"/>
      <c r="Q35"/>
    </row>
    <row r="36" spans="1:17" x14ac:dyDescent="0.2">
      <c r="A36" s="11" t="s">
        <v>68</v>
      </c>
      <c r="B36" s="103">
        <v>2</v>
      </c>
      <c r="C36" s="103">
        <v>2</v>
      </c>
      <c r="D36" s="103">
        <v>2</v>
      </c>
      <c r="E36" s="103">
        <v>2</v>
      </c>
      <c r="F36" s="103">
        <v>2</v>
      </c>
      <c r="G36" s="103"/>
    </row>
    <row r="37" spans="1:17" s="135" customFormat="1" x14ac:dyDescent="0.2">
      <c r="A37" s="144" t="s">
        <v>94</v>
      </c>
      <c r="B37" s="137">
        <f>AVERAGE(B36)</f>
        <v>2</v>
      </c>
      <c r="C37" s="137">
        <f>AVERAGE(C36)</f>
        <v>2</v>
      </c>
      <c r="D37" s="137">
        <f>AVERAGE(D36)</f>
        <v>2</v>
      </c>
      <c r="E37" s="137">
        <f>AVERAGE(E36)</f>
        <v>2</v>
      </c>
      <c r="F37" s="137">
        <f>AVERAGE(F36)</f>
        <v>2</v>
      </c>
      <c r="G37" s="137"/>
    </row>
    <row r="38" spans="1:17" s="6" customFormat="1" ht="31.5" x14ac:dyDescent="0.2">
      <c r="A38" s="10" t="s">
        <v>74</v>
      </c>
      <c r="B38" s="93"/>
      <c r="C38" s="94"/>
      <c r="D38" s="95"/>
      <c r="E38" s="99"/>
      <c r="F38" s="95"/>
      <c r="G38" s="95"/>
      <c r="H38"/>
      <c r="I38"/>
      <c r="J38"/>
      <c r="K38"/>
      <c r="L38"/>
      <c r="M38"/>
      <c r="N38"/>
      <c r="O38"/>
      <c r="P38"/>
      <c r="Q38"/>
    </row>
    <row r="39" spans="1:17" s="6" customFormat="1" ht="15.75" x14ac:dyDescent="0.2">
      <c r="A39" s="12" t="s">
        <v>75</v>
      </c>
      <c r="B39" s="93">
        <f>SUM(B40:B42)/3</f>
        <v>2.3333333333333335</v>
      </c>
      <c r="C39" s="93">
        <f t="shared" ref="C39:G39" si="0">SUM(C40:C42)/3</f>
        <v>2.3333333333333335</v>
      </c>
      <c r="D39" s="93">
        <f t="shared" si="0"/>
        <v>2.3333333333333335</v>
      </c>
      <c r="E39" s="93">
        <f t="shared" si="0"/>
        <v>2.6666666666666665</v>
      </c>
      <c r="F39" s="93">
        <f t="shared" si="0"/>
        <v>2.6666666666666665</v>
      </c>
      <c r="G39" s="93">
        <f t="shared" si="0"/>
        <v>0</v>
      </c>
      <c r="H39"/>
      <c r="I39"/>
      <c r="J39"/>
      <c r="K39"/>
      <c r="L39"/>
      <c r="M39"/>
      <c r="N39"/>
      <c r="O39"/>
      <c r="P39"/>
      <c r="Q39"/>
    </row>
    <row r="40" spans="1:17" x14ac:dyDescent="0.2">
      <c r="A40" s="11" t="s">
        <v>76</v>
      </c>
      <c r="B40" s="103">
        <v>2</v>
      </c>
      <c r="C40" s="103">
        <v>2</v>
      </c>
      <c r="D40" s="103">
        <v>2</v>
      </c>
      <c r="E40" s="103">
        <v>2</v>
      </c>
      <c r="F40" s="103">
        <v>2</v>
      </c>
      <c r="G40" s="103"/>
    </row>
    <row r="41" spans="1:17" x14ac:dyDescent="0.2">
      <c r="A41" s="11" t="s">
        <v>77</v>
      </c>
      <c r="B41" s="103">
        <v>2</v>
      </c>
      <c r="C41" s="103">
        <v>2</v>
      </c>
      <c r="D41" s="103">
        <v>2</v>
      </c>
      <c r="E41" s="103">
        <v>3</v>
      </c>
      <c r="F41" s="103">
        <v>3</v>
      </c>
      <c r="G41" s="103"/>
    </row>
    <row r="42" spans="1:17" ht="30" x14ac:dyDescent="0.2">
      <c r="A42" s="11" t="s">
        <v>78</v>
      </c>
      <c r="B42" s="103">
        <v>3</v>
      </c>
      <c r="C42" s="103">
        <v>3</v>
      </c>
      <c r="D42" s="103">
        <v>3</v>
      </c>
      <c r="E42" s="103">
        <v>3</v>
      </c>
      <c r="F42" s="103">
        <v>3</v>
      </c>
      <c r="G42" s="103"/>
    </row>
    <row r="43" spans="1:17" s="135" customFormat="1" x14ac:dyDescent="0.2">
      <c r="A43" s="127" t="s">
        <v>94</v>
      </c>
      <c r="B43" s="137">
        <f>AVERAGE(B40:B42)</f>
        <v>2.3333333333333335</v>
      </c>
      <c r="C43" s="137">
        <f>AVERAGE(C40:C42)</f>
        <v>2.3333333333333335</v>
      </c>
      <c r="D43" s="137">
        <f>AVERAGE(D40:D42)</f>
        <v>2.3333333333333335</v>
      </c>
      <c r="E43" s="137">
        <f>AVERAGE(E40:E42)</f>
        <v>2.6666666666666665</v>
      </c>
      <c r="F43" s="137">
        <f>AVERAGE(F40:F42)</f>
        <v>2.6666666666666665</v>
      </c>
      <c r="G43" s="137"/>
    </row>
    <row r="44" spans="1:17" s="6" customFormat="1" ht="15.75" x14ac:dyDescent="0.2">
      <c r="A44" s="12" t="s">
        <v>79</v>
      </c>
      <c r="B44" s="93"/>
      <c r="C44" s="93"/>
      <c r="D44" s="93"/>
      <c r="E44" s="93"/>
      <c r="F44" s="93"/>
      <c r="G44" s="93">
        <f>SUM(G45:G46)/2</f>
        <v>0</v>
      </c>
      <c r="H44"/>
      <c r="I44"/>
      <c r="J44"/>
      <c r="K44"/>
      <c r="L44"/>
      <c r="M44"/>
      <c r="N44"/>
      <c r="O44"/>
      <c r="P44"/>
      <c r="Q44"/>
    </row>
    <row r="45" spans="1:17" x14ac:dyDescent="0.2">
      <c r="A45" s="11" t="s">
        <v>80</v>
      </c>
      <c r="B45" s="103"/>
      <c r="C45" s="103"/>
      <c r="D45" s="103"/>
      <c r="E45" s="103"/>
      <c r="F45" s="103"/>
      <c r="G45" s="103"/>
    </row>
    <row r="46" spans="1:17" x14ac:dyDescent="0.2">
      <c r="A46" s="11" t="s">
        <v>81</v>
      </c>
      <c r="B46" s="103">
        <v>2</v>
      </c>
      <c r="C46" s="103">
        <v>2</v>
      </c>
      <c r="D46" s="103">
        <v>2</v>
      </c>
      <c r="E46" s="103">
        <v>2</v>
      </c>
      <c r="F46" s="103">
        <v>2</v>
      </c>
      <c r="G46" s="103"/>
    </row>
    <row r="47" spans="1:17" s="135" customFormat="1" x14ac:dyDescent="0.2">
      <c r="A47" s="127" t="s">
        <v>94</v>
      </c>
      <c r="B47" s="137">
        <f>AVERAGE(B45:B46)</f>
        <v>2</v>
      </c>
      <c r="C47" s="137">
        <f>AVERAGE(C45:C46)</f>
        <v>2</v>
      </c>
      <c r="D47" s="137">
        <f>AVERAGE(D45:D46)</f>
        <v>2</v>
      </c>
      <c r="E47" s="137">
        <f>AVERAGE(E45:E46)</f>
        <v>2</v>
      </c>
      <c r="F47" s="137">
        <f>AVERAGE(F45:F46)</f>
        <v>2</v>
      </c>
      <c r="G47" s="137"/>
    </row>
    <row r="48" spans="1:17" s="6" customFormat="1" ht="15.75" x14ac:dyDescent="0.2">
      <c r="A48" s="12" t="s">
        <v>82</v>
      </c>
      <c r="B48" s="93"/>
      <c r="C48" s="93"/>
      <c r="D48" s="93"/>
      <c r="E48" s="93"/>
      <c r="F48" s="93"/>
      <c r="G48" s="93"/>
      <c r="H48"/>
      <c r="I48"/>
      <c r="J48"/>
      <c r="K48"/>
      <c r="L48"/>
      <c r="M48"/>
      <c r="N48"/>
      <c r="O48"/>
      <c r="P48"/>
      <c r="Q48"/>
    </row>
    <row r="49" spans="1:17" x14ac:dyDescent="0.2">
      <c r="A49" s="11" t="s">
        <v>83</v>
      </c>
      <c r="B49" s="103">
        <v>2</v>
      </c>
      <c r="C49" s="103">
        <v>2</v>
      </c>
      <c r="D49" s="103">
        <v>2</v>
      </c>
      <c r="E49" s="103">
        <v>2</v>
      </c>
      <c r="F49" s="103">
        <v>2</v>
      </c>
      <c r="G49" s="103"/>
    </row>
    <row r="50" spans="1:17" ht="30" x14ac:dyDescent="0.2">
      <c r="A50" s="11" t="s">
        <v>84</v>
      </c>
      <c r="B50" s="103">
        <v>2</v>
      </c>
      <c r="C50" s="103">
        <v>2</v>
      </c>
      <c r="D50" s="103">
        <v>2</v>
      </c>
      <c r="E50" s="103">
        <v>2</v>
      </c>
      <c r="F50" s="103">
        <v>2</v>
      </c>
      <c r="G50" s="103"/>
    </row>
    <row r="51" spans="1:17" ht="30" x14ac:dyDescent="0.2">
      <c r="A51" s="11" t="s">
        <v>85</v>
      </c>
      <c r="B51" s="103"/>
      <c r="C51" s="103"/>
      <c r="D51" s="103"/>
      <c r="E51" s="103"/>
      <c r="F51" s="103">
        <v>1</v>
      </c>
      <c r="G51" s="103"/>
    </row>
    <row r="52" spans="1:17" s="132" customFormat="1" x14ac:dyDescent="0.2">
      <c r="A52" s="127" t="s">
        <v>94</v>
      </c>
      <c r="B52" s="146">
        <f>AVERAGE(B49:B51)</f>
        <v>2</v>
      </c>
      <c r="C52" s="146">
        <f>AVERAGE(C49:C51)</f>
        <v>2</v>
      </c>
      <c r="D52" s="146">
        <f>AVERAGE(D49:D51)</f>
        <v>2</v>
      </c>
      <c r="E52" s="146">
        <f>AVERAGE(E49:E51)</f>
        <v>2</v>
      </c>
      <c r="F52" s="146">
        <f>AVERAGE(F49:F51)</f>
        <v>1.6666666666666667</v>
      </c>
      <c r="G52" s="146"/>
    </row>
    <row r="53" spans="1:17" s="6" customFormat="1" ht="15.75" x14ac:dyDescent="0.2">
      <c r="A53" s="12" t="s">
        <v>86</v>
      </c>
      <c r="B53" s="93">
        <f>SUM(B54:B57)/4</f>
        <v>2.25</v>
      </c>
      <c r="C53" s="93">
        <f t="shared" ref="C53:G53" si="1">SUM(C54:C57)/4</f>
        <v>2.25</v>
      </c>
      <c r="D53" s="93">
        <f t="shared" si="1"/>
        <v>2.25</v>
      </c>
      <c r="E53" s="93">
        <f t="shared" si="1"/>
        <v>2.5</v>
      </c>
      <c r="F53" s="93">
        <f t="shared" si="1"/>
        <v>2.5</v>
      </c>
      <c r="G53" s="93">
        <f t="shared" si="1"/>
        <v>0</v>
      </c>
      <c r="H53"/>
      <c r="I53"/>
      <c r="J53"/>
      <c r="K53"/>
      <c r="L53"/>
      <c r="M53"/>
      <c r="N53"/>
      <c r="O53"/>
      <c r="P53"/>
      <c r="Q53"/>
    </row>
    <row r="54" spans="1:17" x14ac:dyDescent="0.2">
      <c r="A54" s="11" t="s">
        <v>87</v>
      </c>
      <c r="B54" s="103">
        <v>2</v>
      </c>
      <c r="C54" s="103">
        <v>2</v>
      </c>
      <c r="D54" s="103">
        <v>2</v>
      </c>
      <c r="E54" s="103">
        <v>2</v>
      </c>
      <c r="F54" s="103">
        <v>2</v>
      </c>
      <c r="G54" s="103"/>
    </row>
    <row r="55" spans="1:17" x14ac:dyDescent="0.2">
      <c r="A55" s="11" t="s">
        <v>88</v>
      </c>
      <c r="B55" s="103">
        <v>2</v>
      </c>
      <c r="C55" s="103">
        <v>2</v>
      </c>
      <c r="D55" s="103">
        <v>2</v>
      </c>
      <c r="E55" s="103">
        <v>2</v>
      </c>
      <c r="F55" s="103">
        <v>2</v>
      </c>
      <c r="G55" s="103"/>
      <c r="H55" s="103"/>
      <c r="I55" s="103"/>
      <c r="J55" s="103"/>
      <c r="K55" s="103"/>
      <c r="L55" s="103"/>
      <c r="M55" s="103"/>
    </row>
    <row r="56" spans="1:17" ht="30" x14ac:dyDescent="0.2">
      <c r="A56" s="11" t="s">
        <v>89</v>
      </c>
      <c r="B56" s="103">
        <v>2</v>
      </c>
      <c r="C56" s="103">
        <v>2</v>
      </c>
      <c r="D56" s="103">
        <v>2</v>
      </c>
      <c r="E56" s="103">
        <v>3</v>
      </c>
      <c r="F56" s="103">
        <v>3</v>
      </c>
      <c r="G56" s="103"/>
    </row>
    <row r="57" spans="1:17" x14ac:dyDescent="0.2">
      <c r="A57" s="11" t="s">
        <v>90</v>
      </c>
      <c r="B57" s="103">
        <v>3</v>
      </c>
      <c r="C57" s="103">
        <v>3</v>
      </c>
      <c r="D57" s="103">
        <v>3</v>
      </c>
      <c r="E57" s="103">
        <v>3</v>
      </c>
      <c r="F57" s="103">
        <v>3</v>
      </c>
      <c r="G57" s="103"/>
    </row>
    <row r="58" spans="1:17" s="132" customFormat="1" x14ac:dyDescent="0.2">
      <c r="A58" s="127" t="s">
        <v>94</v>
      </c>
      <c r="B58" s="146">
        <f>AVERAGE(B54:B57)</f>
        <v>2.25</v>
      </c>
      <c r="C58" s="146">
        <f>AVERAGE(C54:C57)</f>
        <v>2.25</v>
      </c>
      <c r="D58" s="146">
        <f>AVERAGE(D54:D57)</f>
        <v>2.25</v>
      </c>
      <c r="E58" s="146">
        <f>AVERAGE(E54:E57)</f>
        <v>2.5</v>
      </c>
      <c r="F58" s="146">
        <f>AVERAGE(F54:F57)</f>
        <v>2.5</v>
      </c>
      <c r="G58" s="146"/>
    </row>
    <row r="59" spans="1:17" s="6" customFormat="1" ht="15.75" x14ac:dyDescent="0.2">
      <c r="A59" s="12" t="s">
        <v>54</v>
      </c>
      <c r="B59" s="93"/>
      <c r="C59" s="93"/>
      <c r="D59" s="93"/>
      <c r="E59" s="93"/>
      <c r="F59" s="93"/>
      <c r="G59" s="124"/>
      <c r="H59"/>
      <c r="I59"/>
      <c r="J59"/>
      <c r="K59"/>
      <c r="L59"/>
      <c r="M59"/>
      <c r="N59"/>
      <c r="O59"/>
      <c r="P59"/>
      <c r="Q59"/>
    </row>
    <row r="60" spans="1:17" ht="30" x14ac:dyDescent="0.2">
      <c r="A60" s="11" t="s">
        <v>91</v>
      </c>
      <c r="B60" s="103">
        <v>2</v>
      </c>
      <c r="C60" s="103">
        <v>2</v>
      </c>
      <c r="D60" s="103">
        <v>2</v>
      </c>
      <c r="E60" s="103">
        <v>2</v>
      </c>
      <c r="F60" s="103">
        <v>2</v>
      </c>
      <c r="G60" s="103"/>
    </row>
    <row r="61" spans="1:17" x14ac:dyDescent="0.2">
      <c r="A61" s="11" t="s">
        <v>92</v>
      </c>
      <c r="B61" s="103">
        <v>2</v>
      </c>
      <c r="C61" s="103">
        <v>2</v>
      </c>
      <c r="D61" s="103">
        <v>2</v>
      </c>
      <c r="E61" s="103">
        <v>2</v>
      </c>
      <c r="F61" s="103">
        <v>2</v>
      </c>
      <c r="G61" s="103"/>
    </row>
    <row r="62" spans="1:17" ht="30" customHeight="1" x14ac:dyDescent="0.2">
      <c r="A62" s="9" t="s">
        <v>93</v>
      </c>
      <c r="B62" s="103">
        <v>2</v>
      </c>
      <c r="C62" s="103">
        <v>2</v>
      </c>
      <c r="D62" s="103">
        <v>2</v>
      </c>
      <c r="E62" s="103">
        <v>2</v>
      </c>
      <c r="F62" s="103">
        <v>2</v>
      </c>
      <c r="G62" s="103"/>
    </row>
    <row r="63" spans="1:17" s="132" customFormat="1" x14ac:dyDescent="0.2">
      <c r="A63" s="132" t="s">
        <v>94</v>
      </c>
      <c r="B63" s="132">
        <f>AVERAGE(B60:B62)</f>
        <v>2</v>
      </c>
      <c r="C63" s="132">
        <f>AVERAGE(C60:C62)</f>
        <v>2</v>
      </c>
      <c r="D63" s="132">
        <f>AVERAGE(D60:D62)</f>
        <v>2</v>
      </c>
      <c r="E63" s="132">
        <f>AVERAGE(E60:E62)</f>
        <v>2</v>
      </c>
      <c r="F63" s="132">
        <f>AVERAGE(F60:F62)</f>
        <v>2</v>
      </c>
    </row>
  </sheetData>
  <pageMargins left="0.7" right="0.7" top="0.78740157499999996" bottom="0.78740157499999996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12219-AAE4-4655-B5F4-50D7749BB55A}">
  <sheetPr>
    <tabColor rgb="FFFFFF00"/>
  </sheetPr>
  <dimension ref="A1:Q55"/>
  <sheetViews>
    <sheetView topLeftCell="A13" workbookViewId="0">
      <selection activeCell="J32" sqref="J32"/>
    </sheetView>
  </sheetViews>
  <sheetFormatPr baseColWidth="10" defaultColWidth="11.5546875" defaultRowHeight="15" x14ac:dyDescent="0.2"/>
  <cols>
    <col min="1" max="1" width="22.21875" customWidth="1"/>
  </cols>
  <sheetData>
    <row r="1" spans="1:15" x14ac:dyDescent="0.2">
      <c r="A1" s="1" t="s">
        <v>0</v>
      </c>
      <c r="B1" t="s">
        <v>606</v>
      </c>
    </row>
    <row r="2" spans="1:15" x14ac:dyDescent="0.2">
      <c r="A2" s="1" t="s">
        <v>3</v>
      </c>
    </row>
    <row r="4" spans="1:15" x14ac:dyDescent="0.2">
      <c r="A4" s="8" t="s">
        <v>5</v>
      </c>
      <c r="B4" s="14"/>
      <c r="C4" s="15"/>
      <c r="D4" s="15"/>
      <c r="E4" s="15"/>
      <c r="F4" s="15"/>
      <c r="G4" s="15"/>
    </row>
    <row r="5" spans="1:15" x14ac:dyDescent="0.2">
      <c r="A5" s="9" t="s">
        <v>6</v>
      </c>
      <c r="B5" s="110">
        <v>44491</v>
      </c>
      <c r="C5" s="110">
        <v>44863</v>
      </c>
      <c r="D5" s="17">
        <v>44505</v>
      </c>
      <c r="E5" s="18">
        <v>44512</v>
      </c>
      <c r="F5" s="18">
        <v>44891</v>
      </c>
      <c r="G5" s="18">
        <v>44533</v>
      </c>
    </row>
    <row r="6" spans="1:15" s="6" customFormat="1" ht="15.75" x14ac:dyDescent="0.2">
      <c r="A6" s="10" t="s">
        <v>7</v>
      </c>
      <c r="B6" s="91">
        <f>AVERAGE(B7:B16)</f>
        <v>2.4444444444444446</v>
      </c>
      <c r="C6" s="91">
        <f t="shared" ref="C6:G6" si="0">AVERAGE(C7:C16)</f>
        <v>2.3333333333333335</v>
      </c>
      <c r="D6" s="91">
        <f t="shared" si="0"/>
        <v>2.2000000000000002</v>
      </c>
      <c r="E6" s="91">
        <f t="shared" si="0"/>
        <v>2.4</v>
      </c>
      <c r="F6" s="91">
        <f t="shared" si="0"/>
        <v>2.5</v>
      </c>
      <c r="G6" s="91" t="e">
        <f t="shared" si="0"/>
        <v>#DIV/0!</v>
      </c>
      <c r="H6"/>
      <c r="I6"/>
      <c r="J6"/>
      <c r="K6"/>
      <c r="L6"/>
      <c r="M6"/>
    </row>
    <row r="7" spans="1:15" x14ac:dyDescent="0.2">
      <c r="A7" s="11" t="s">
        <v>12</v>
      </c>
      <c r="B7" s="103">
        <v>2</v>
      </c>
      <c r="C7" s="103">
        <v>1</v>
      </c>
      <c r="D7" s="103">
        <v>1</v>
      </c>
      <c r="E7" s="103">
        <v>2</v>
      </c>
      <c r="F7" s="103">
        <v>3</v>
      </c>
      <c r="G7" s="103"/>
    </row>
    <row r="8" spans="1:15" ht="30" x14ac:dyDescent="0.2">
      <c r="A8" s="11" t="s">
        <v>15</v>
      </c>
      <c r="B8" s="103">
        <v>2</v>
      </c>
      <c r="C8" s="103">
        <v>2</v>
      </c>
      <c r="D8" s="103">
        <v>2</v>
      </c>
      <c r="E8" s="103">
        <v>2</v>
      </c>
      <c r="F8" s="103">
        <v>2</v>
      </c>
      <c r="G8" s="103"/>
      <c r="H8" s="103"/>
      <c r="I8" s="103"/>
      <c r="J8" s="103"/>
      <c r="K8" s="103"/>
      <c r="L8" s="103"/>
      <c r="M8" s="103"/>
    </row>
    <row r="9" spans="1:15" x14ac:dyDescent="0.2">
      <c r="A9" s="11" t="s">
        <v>18</v>
      </c>
      <c r="B9" s="103">
        <v>2</v>
      </c>
      <c r="C9" s="103">
        <v>2</v>
      </c>
      <c r="D9" s="103">
        <v>2</v>
      </c>
      <c r="E9" s="103">
        <v>2</v>
      </c>
      <c r="F9" s="103">
        <v>2</v>
      </c>
      <c r="G9" s="103"/>
      <c r="H9" s="103"/>
      <c r="I9" s="103"/>
      <c r="J9" s="103"/>
      <c r="K9" s="103"/>
      <c r="L9" s="103"/>
      <c r="M9" s="103"/>
      <c r="N9" s="103"/>
      <c r="O9" s="103"/>
    </row>
    <row r="10" spans="1:15" x14ac:dyDescent="0.2">
      <c r="A10" s="11" t="s">
        <v>23</v>
      </c>
      <c r="B10" s="103">
        <v>2</v>
      </c>
      <c r="C10" s="103">
        <v>2</v>
      </c>
      <c r="D10" s="103">
        <v>2</v>
      </c>
      <c r="E10" s="103">
        <v>3</v>
      </c>
      <c r="F10" s="103">
        <v>4</v>
      </c>
      <c r="G10" s="103"/>
      <c r="H10" s="103"/>
      <c r="I10" s="103"/>
      <c r="J10" s="103"/>
      <c r="K10" s="103"/>
      <c r="L10" s="103"/>
      <c r="M10" s="103"/>
    </row>
    <row r="11" spans="1:15" x14ac:dyDescent="0.2">
      <c r="A11" s="11" t="s">
        <v>25</v>
      </c>
      <c r="B11" s="103">
        <v>3</v>
      </c>
      <c r="C11" s="103">
        <v>3</v>
      </c>
      <c r="D11" s="103">
        <v>3</v>
      </c>
      <c r="E11" s="103">
        <v>3</v>
      </c>
      <c r="F11" s="103">
        <v>3</v>
      </c>
      <c r="G11" s="103"/>
      <c r="H11" s="103"/>
      <c r="I11" s="103"/>
      <c r="J11" s="103"/>
      <c r="K11" s="103"/>
      <c r="L11" s="103"/>
      <c r="M11" s="103"/>
    </row>
    <row r="12" spans="1:15" ht="30" x14ac:dyDescent="0.2">
      <c r="A12" s="11" t="s">
        <v>26</v>
      </c>
      <c r="B12" s="103">
        <v>3</v>
      </c>
      <c r="C12" s="103">
        <v>2</v>
      </c>
      <c r="D12" s="103">
        <v>2</v>
      </c>
      <c r="E12" s="103">
        <v>2</v>
      </c>
      <c r="F12" s="103">
        <v>2</v>
      </c>
      <c r="G12" s="103"/>
      <c r="H12" s="103"/>
      <c r="I12" s="103"/>
      <c r="J12" s="103"/>
      <c r="K12" s="103"/>
      <c r="L12" s="103"/>
      <c r="M12" s="103"/>
    </row>
    <row r="13" spans="1:15" x14ac:dyDescent="0.2">
      <c r="A13" s="11" t="s">
        <v>27</v>
      </c>
      <c r="B13" s="103">
        <v>2</v>
      </c>
      <c r="C13" s="103">
        <v>2</v>
      </c>
      <c r="D13" s="103">
        <v>2</v>
      </c>
      <c r="E13" s="103">
        <v>2</v>
      </c>
      <c r="F13" s="103">
        <v>2</v>
      </c>
      <c r="G13" s="103"/>
      <c r="H13" s="103"/>
      <c r="I13" s="103"/>
      <c r="J13" s="103"/>
      <c r="K13" s="103"/>
      <c r="L13" s="103"/>
      <c r="M13" s="103"/>
    </row>
    <row r="14" spans="1:15" x14ac:dyDescent="0.2">
      <c r="A14" s="11" t="s">
        <v>30</v>
      </c>
      <c r="B14" s="103">
        <v>2</v>
      </c>
      <c r="C14" s="103">
        <v>3</v>
      </c>
      <c r="D14" s="103">
        <v>3</v>
      </c>
      <c r="E14" s="103">
        <v>3</v>
      </c>
      <c r="F14" s="103">
        <v>3</v>
      </c>
      <c r="G14" s="103"/>
      <c r="H14" s="103"/>
      <c r="I14" s="103"/>
      <c r="J14" s="103"/>
      <c r="K14" s="103"/>
      <c r="L14" s="103"/>
      <c r="M14" s="103"/>
    </row>
    <row r="15" spans="1:15" x14ac:dyDescent="0.2">
      <c r="A15" s="11" t="s">
        <v>32</v>
      </c>
      <c r="B15" s="103">
        <v>4</v>
      </c>
      <c r="C15" s="103">
        <v>4</v>
      </c>
      <c r="D15" s="103">
        <v>4</v>
      </c>
      <c r="E15" s="103">
        <v>4</v>
      </c>
      <c r="F15" s="103">
        <v>4</v>
      </c>
      <c r="G15" s="103"/>
      <c r="H15" s="103"/>
      <c r="I15" s="103"/>
      <c r="J15" s="103"/>
      <c r="K15" s="103"/>
      <c r="L15" s="103"/>
      <c r="M15" s="103"/>
    </row>
    <row r="16" spans="1:15" x14ac:dyDescent="0.2">
      <c r="A16" s="11" t="s">
        <v>36</v>
      </c>
      <c r="B16" s="103"/>
      <c r="C16" s="103"/>
      <c r="D16" s="103">
        <v>1</v>
      </c>
      <c r="E16" s="103">
        <v>1</v>
      </c>
      <c r="F16" s="103">
        <v>0</v>
      </c>
      <c r="G16" s="103"/>
    </row>
    <row r="17" spans="1:17" x14ac:dyDescent="0.2">
      <c r="A17" s="11"/>
      <c r="B17" s="103"/>
      <c r="C17" s="103"/>
      <c r="D17" s="103"/>
      <c r="E17" s="103"/>
      <c r="F17" s="103"/>
      <c r="G17" s="103"/>
    </row>
    <row r="18" spans="1:17" s="6" customFormat="1" ht="15.75" x14ac:dyDescent="0.2">
      <c r="A18" s="12" t="s">
        <v>37</v>
      </c>
      <c r="B18" s="93"/>
      <c r="C18" s="94"/>
      <c r="D18" s="101"/>
      <c r="E18" s="99"/>
      <c r="F18" s="101"/>
      <c r="G18" s="101"/>
      <c r="H18"/>
      <c r="I18"/>
      <c r="J18"/>
      <c r="K18"/>
      <c r="L18"/>
      <c r="M18"/>
      <c r="N18"/>
      <c r="O18"/>
      <c r="P18"/>
      <c r="Q18"/>
    </row>
    <row r="19" spans="1:17" s="6" customFormat="1" ht="15.75" x14ac:dyDescent="0.2">
      <c r="A19" s="12" t="s">
        <v>38</v>
      </c>
      <c r="B19" s="93">
        <f>AVERAGE(B20:B22)</f>
        <v>3</v>
      </c>
      <c r="C19" s="93">
        <f t="shared" ref="C19:F19" si="1">AVERAGE(C20:C22)</f>
        <v>2.3333333333333335</v>
      </c>
      <c r="D19" s="93">
        <f t="shared" si="1"/>
        <v>2</v>
      </c>
      <c r="E19" s="93">
        <f t="shared" si="1"/>
        <v>2.3333333333333335</v>
      </c>
      <c r="F19" s="93">
        <f t="shared" si="1"/>
        <v>2.3333333333333335</v>
      </c>
      <c r="G19" s="93"/>
      <c r="H19"/>
      <c r="I19"/>
      <c r="J19"/>
      <c r="K19"/>
      <c r="L19"/>
      <c r="M19"/>
      <c r="N19"/>
      <c r="O19"/>
      <c r="P19"/>
      <c r="Q19"/>
    </row>
    <row r="20" spans="1:17" ht="30" x14ac:dyDescent="0.2">
      <c r="A20" s="11" t="s">
        <v>39</v>
      </c>
      <c r="B20" s="103">
        <v>4</v>
      </c>
      <c r="C20" s="103">
        <v>4</v>
      </c>
      <c r="D20" s="103">
        <v>3</v>
      </c>
      <c r="E20" s="103">
        <v>4</v>
      </c>
      <c r="F20" s="103">
        <v>4</v>
      </c>
      <c r="G20" s="103"/>
    </row>
    <row r="21" spans="1:17" x14ac:dyDescent="0.2">
      <c r="A21" s="11" t="s">
        <v>47</v>
      </c>
      <c r="B21" s="103">
        <v>4</v>
      </c>
      <c r="C21" s="103">
        <v>2</v>
      </c>
      <c r="D21" s="103">
        <v>2</v>
      </c>
      <c r="E21" s="103">
        <v>2</v>
      </c>
      <c r="F21" s="103">
        <v>2</v>
      </c>
      <c r="G21" s="103"/>
      <c r="H21" s="103"/>
      <c r="I21" s="103"/>
      <c r="J21" s="103"/>
      <c r="K21" s="103"/>
      <c r="L21" s="103"/>
      <c r="M21" s="103"/>
    </row>
    <row r="22" spans="1:17" ht="30" x14ac:dyDescent="0.2">
      <c r="A22" s="11" t="s">
        <v>52</v>
      </c>
      <c r="B22" s="103">
        <v>1</v>
      </c>
      <c r="C22" s="103">
        <v>1</v>
      </c>
      <c r="D22" s="103">
        <v>1</v>
      </c>
      <c r="E22" s="103">
        <v>1</v>
      </c>
      <c r="F22" s="103">
        <v>1</v>
      </c>
      <c r="G22" s="103"/>
    </row>
    <row r="23" spans="1:17" s="6" customFormat="1" ht="15.75" x14ac:dyDescent="0.2">
      <c r="A23" s="12" t="s">
        <v>53</v>
      </c>
      <c r="B23" s="93">
        <f t="shared" ref="B23:F23" si="2">AVERAGE(B24:B26)</f>
        <v>2.3333333333333335</v>
      </c>
      <c r="C23" s="93">
        <f t="shared" si="2"/>
        <v>2.3333333333333335</v>
      </c>
      <c r="D23" s="93">
        <f t="shared" si="2"/>
        <v>2.3333333333333335</v>
      </c>
      <c r="E23" s="93">
        <f t="shared" si="2"/>
        <v>2.6666666666666665</v>
      </c>
      <c r="F23" s="93">
        <f t="shared" si="2"/>
        <v>3</v>
      </c>
      <c r="G23" s="94"/>
      <c r="H23"/>
      <c r="I23"/>
      <c r="J23"/>
      <c r="K23"/>
      <c r="L23"/>
      <c r="M23"/>
      <c r="N23"/>
      <c r="O23"/>
      <c r="P23"/>
      <c r="Q23"/>
    </row>
    <row r="24" spans="1:17" x14ac:dyDescent="0.2">
      <c r="A24" s="11" t="s">
        <v>54</v>
      </c>
      <c r="B24" s="103">
        <v>1</v>
      </c>
      <c r="C24" s="103">
        <v>1</v>
      </c>
      <c r="D24" s="103">
        <v>1</v>
      </c>
      <c r="E24" s="103">
        <v>2</v>
      </c>
      <c r="F24" s="103">
        <v>3</v>
      </c>
      <c r="G24" s="103"/>
    </row>
    <row r="25" spans="1:17" x14ac:dyDescent="0.2">
      <c r="A25" s="11" t="s">
        <v>55</v>
      </c>
      <c r="B25" s="103">
        <v>3</v>
      </c>
      <c r="C25" s="103">
        <v>3</v>
      </c>
      <c r="D25" s="103">
        <v>3</v>
      </c>
      <c r="E25" s="103">
        <v>3</v>
      </c>
      <c r="F25" s="103">
        <v>3</v>
      </c>
      <c r="G25" s="103"/>
    </row>
    <row r="26" spans="1:17" x14ac:dyDescent="0.2">
      <c r="A26" s="11" t="s">
        <v>59</v>
      </c>
      <c r="B26" s="103">
        <v>3</v>
      </c>
      <c r="C26" s="103">
        <v>3</v>
      </c>
      <c r="D26" s="103">
        <v>3</v>
      </c>
      <c r="E26" s="103">
        <v>3</v>
      </c>
      <c r="F26" s="103">
        <v>3</v>
      </c>
      <c r="G26" s="103"/>
    </row>
    <row r="27" spans="1:17" s="6" customFormat="1" ht="15.75" x14ac:dyDescent="0.2">
      <c r="A27" s="12" t="s">
        <v>60</v>
      </c>
      <c r="B27" s="93">
        <f>AVERAGE(B28:B31)</f>
        <v>1</v>
      </c>
      <c r="C27" s="93">
        <f t="shared" ref="C27:F27" si="3">AVERAGE(C28:C31)</f>
        <v>1</v>
      </c>
      <c r="D27" s="93">
        <f t="shared" si="3"/>
        <v>2</v>
      </c>
      <c r="E27" s="93">
        <f t="shared" si="3"/>
        <v>2</v>
      </c>
      <c r="F27" s="93">
        <f t="shared" si="3"/>
        <v>2.5</v>
      </c>
      <c r="G27" s="101"/>
      <c r="H27"/>
      <c r="I27"/>
      <c r="J27"/>
      <c r="K27"/>
      <c r="L27"/>
      <c r="M27"/>
      <c r="N27"/>
      <c r="O27"/>
      <c r="P27"/>
      <c r="Q27"/>
    </row>
    <row r="28" spans="1:17" x14ac:dyDescent="0.2">
      <c r="A28" s="11" t="s">
        <v>61</v>
      </c>
      <c r="B28" s="103">
        <v>1</v>
      </c>
      <c r="C28" s="103">
        <v>1</v>
      </c>
      <c r="D28" s="103">
        <v>1</v>
      </c>
      <c r="E28" s="103">
        <v>1</v>
      </c>
      <c r="F28" s="103">
        <v>2</v>
      </c>
      <c r="G28" s="103"/>
    </row>
    <row r="29" spans="1:17" x14ac:dyDescent="0.2">
      <c r="A29" s="11" t="s">
        <v>64</v>
      </c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1:17" x14ac:dyDescent="0.2">
      <c r="A30" s="11" t="s">
        <v>65</v>
      </c>
      <c r="B30" s="103"/>
      <c r="C30" s="103"/>
      <c r="D30" s="103">
        <v>3</v>
      </c>
      <c r="E30" s="103">
        <v>3</v>
      </c>
      <c r="F30" s="103">
        <v>3</v>
      </c>
      <c r="G30" s="103"/>
    </row>
    <row r="31" spans="1:17" x14ac:dyDescent="0.2">
      <c r="A31" s="11" t="s">
        <v>66</v>
      </c>
      <c r="B31" s="103"/>
      <c r="C31" s="103"/>
      <c r="D31" s="103"/>
      <c r="E31" s="103"/>
      <c r="F31" s="103"/>
      <c r="G31" s="103"/>
    </row>
    <row r="32" spans="1:17" s="6" customFormat="1" ht="15.75" x14ac:dyDescent="0.2">
      <c r="A32" s="12" t="s">
        <v>67</v>
      </c>
      <c r="B32" s="93">
        <f>AVERAGE(B33)</f>
        <v>3</v>
      </c>
      <c r="C32" s="93">
        <f t="shared" ref="C32:F32" si="4">AVERAGE(C33)</f>
        <v>3</v>
      </c>
      <c r="D32" s="93">
        <f t="shared" si="4"/>
        <v>3</v>
      </c>
      <c r="E32" s="93">
        <f t="shared" si="4"/>
        <v>3</v>
      </c>
      <c r="F32" s="93">
        <f t="shared" si="4"/>
        <v>3</v>
      </c>
      <c r="G32" s="101"/>
      <c r="H32"/>
      <c r="I32"/>
      <c r="J32"/>
      <c r="K32"/>
      <c r="L32"/>
      <c r="M32"/>
      <c r="N32"/>
      <c r="O32"/>
      <c r="P32"/>
      <c r="Q32"/>
    </row>
    <row r="33" spans="1:17" x14ac:dyDescent="0.2">
      <c r="A33" s="11" t="s">
        <v>68</v>
      </c>
      <c r="B33" s="103">
        <v>3</v>
      </c>
      <c r="C33" s="103">
        <v>3</v>
      </c>
      <c r="D33" s="103">
        <v>3</v>
      </c>
      <c r="E33" s="103">
        <v>3</v>
      </c>
      <c r="F33" s="103">
        <v>3</v>
      </c>
      <c r="G33" s="103"/>
    </row>
    <row r="34" spans="1:17" x14ac:dyDescent="0.2">
      <c r="A34" s="13"/>
      <c r="B34" s="103"/>
      <c r="C34" s="103"/>
      <c r="D34" s="103"/>
      <c r="E34" s="103"/>
      <c r="F34" s="103"/>
      <c r="G34" s="103"/>
    </row>
    <row r="35" spans="1:17" s="6" customFormat="1" ht="31.5" x14ac:dyDescent="0.2">
      <c r="A35" s="10" t="s">
        <v>74</v>
      </c>
      <c r="B35" s="93"/>
      <c r="C35" s="94"/>
      <c r="D35" s="95"/>
      <c r="E35" s="99"/>
      <c r="F35" s="95"/>
      <c r="G35" s="95"/>
      <c r="H35"/>
      <c r="I35"/>
      <c r="J35"/>
      <c r="K35"/>
      <c r="L35"/>
      <c r="M35"/>
      <c r="N35"/>
      <c r="O35"/>
      <c r="P35"/>
      <c r="Q35"/>
    </row>
    <row r="36" spans="1:17" s="6" customFormat="1" ht="15.75" x14ac:dyDescent="0.2">
      <c r="A36" s="12" t="s">
        <v>75</v>
      </c>
      <c r="B36" s="93">
        <f>SUM(B37:B39)/3</f>
        <v>2.3333333333333335</v>
      </c>
      <c r="C36" s="93">
        <f t="shared" ref="C36:G36" si="5">SUM(C37:C39)/3</f>
        <v>2.3333333333333335</v>
      </c>
      <c r="D36" s="93">
        <f t="shared" si="5"/>
        <v>2.3333333333333335</v>
      </c>
      <c r="E36" s="93">
        <f t="shared" si="5"/>
        <v>2.6666666666666665</v>
      </c>
      <c r="F36" s="93">
        <f t="shared" si="5"/>
        <v>2.6666666666666665</v>
      </c>
      <c r="G36" s="93">
        <f t="shared" si="5"/>
        <v>0</v>
      </c>
      <c r="H36"/>
      <c r="I36"/>
      <c r="J36"/>
      <c r="K36"/>
      <c r="L36"/>
      <c r="M36"/>
      <c r="N36"/>
      <c r="O36"/>
      <c r="P36"/>
      <c r="Q36"/>
    </row>
    <row r="37" spans="1:17" x14ac:dyDescent="0.2">
      <c r="A37" s="11" t="s">
        <v>76</v>
      </c>
      <c r="B37" s="103">
        <v>2</v>
      </c>
      <c r="C37" s="103">
        <v>2</v>
      </c>
      <c r="D37" s="103">
        <v>2</v>
      </c>
      <c r="E37" s="103">
        <v>2</v>
      </c>
      <c r="F37" s="103">
        <v>2</v>
      </c>
      <c r="G37" s="103"/>
    </row>
    <row r="38" spans="1:17" x14ac:dyDescent="0.2">
      <c r="A38" s="11" t="s">
        <v>77</v>
      </c>
      <c r="B38" s="103">
        <v>2</v>
      </c>
      <c r="C38" s="103">
        <v>2</v>
      </c>
      <c r="D38" s="103">
        <v>2</v>
      </c>
      <c r="E38" s="103">
        <v>3</v>
      </c>
      <c r="F38" s="103">
        <v>3</v>
      </c>
      <c r="G38" s="103"/>
    </row>
    <row r="39" spans="1:17" ht="30" x14ac:dyDescent="0.2">
      <c r="A39" s="11" t="s">
        <v>78</v>
      </c>
      <c r="B39" s="103">
        <v>3</v>
      </c>
      <c r="C39" s="103">
        <v>3</v>
      </c>
      <c r="D39" s="103">
        <v>3</v>
      </c>
      <c r="E39" s="103">
        <v>3</v>
      </c>
      <c r="F39" s="103">
        <v>3</v>
      </c>
      <c r="G39" s="103"/>
    </row>
    <row r="40" spans="1:17" s="6" customFormat="1" ht="15.75" x14ac:dyDescent="0.2">
      <c r="A40" s="12" t="s">
        <v>79</v>
      </c>
      <c r="B40" s="93">
        <f>SUM(B41:B42)/2</f>
        <v>1</v>
      </c>
      <c r="C40" s="93">
        <f t="shared" ref="C40:G40" si="6">SUM(C41:C42)/2</f>
        <v>1</v>
      </c>
      <c r="D40" s="93">
        <f t="shared" si="6"/>
        <v>1</v>
      </c>
      <c r="E40" s="93">
        <f t="shared" si="6"/>
        <v>1</v>
      </c>
      <c r="F40" s="93">
        <f t="shared" si="6"/>
        <v>1</v>
      </c>
      <c r="G40" s="93">
        <f t="shared" si="6"/>
        <v>0</v>
      </c>
      <c r="H40"/>
      <c r="I40"/>
      <c r="J40"/>
      <c r="K40"/>
      <c r="L40"/>
      <c r="M40"/>
      <c r="N40"/>
      <c r="O40"/>
      <c r="P40"/>
      <c r="Q40"/>
    </row>
    <row r="41" spans="1:17" x14ac:dyDescent="0.2">
      <c r="A41" s="11" t="s">
        <v>80</v>
      </c>
      <c r="B41" s="103"/>
      <c r="C41" s="103"/>
      <c r="D41" s="103"/>
      <c r="E41" s="103"/>
      <c r="F41" s="103"/>
      <c r="G41" s="103"/>
    </row>
    <row r="42" spans="1:17" x14ac:dyDescent="0.2">
      <c r="A42" s="11" t="s">
        <v>81</v>
      </c>
      <c r="B42" s="103">
        <v>2</v>
      </c>
      <c r="C42" s="103">
        <v>2</v>
      </c>
      <c r="D42" s="103">
        <v>2</v>
      </c>
      <c r="E42" s="103">
        <v>2</v>
      </c>
      <c r="F42" s="103">
        <v>2</v>
      </c>
      <c r="G42" s="103"/>
    </row>
    <row r="43" spans="1:17" s="6" customFormat="1" ht="15.75" x14ac:dyDescent="0.2">
      <c r="A43" s="12" t="s">
        <v>82</v>
      </c>
      <c r="B43" s="93">
        <f>SUM(B44:B46)/3</f>
        <v>1.3333333333333333</v>
      </c>
      <c r="C43" s="93">
        <f t="shared" ref="C43:G43" si="7">SUM(C44:C46)/3</f>
        <v>1.3333333333333333</v>
      </c>
      <c r="D43" s="93">
        <f t="shared" si="7"/>
        <v>1.3333333333333333</v>
      </c>
      <c r="E43" s="93">
        <f t="shared" si="7"/>
        <v>1.3333333333333333</v>
      </c>
      <c r="F43" s="93">
        <f t="shared" si="7"/>
        <v>1.6666666666666667</v>
      </c>
      <c r="G43" s="93">
        <f t="shared" si="7"/>
        <v>0</v>
      </c>
      <c r="H43"/>
      <c r="I43"/>
      <c r="J43"/>
      <c r="K43"/>
      <c r="L43"/>
      <c r="M43"/>
      <c r="N43"/>
      <c r="O43"/>
      <c r="P43"/>
      <c r="Q43"/>
    </row>
    <row r="44" spans="1:17" x14ac:dyDescent="0.2">
      <c r="A44" s="11" t="s">
        <v>83</v>
      </c>
      <c r="B44" s="103">
        <v>2</v>
      </c>
      <c r="C44" s="103">
        <v>2</v>
      </c>
      <c r="D44" s="103">
        <v>2</v>
      </c>
      <c r="E44" s="103">
        <v>2</v>
      </c>
      <c r="F44" s="103">
        <v>2</v>
      </c>
      <c r="G44" s="103"/>
    </row>
    <row r="45" spans="1:17" ht="30" x14ac:dyDescent="0.2">
      <c r="A45" s="11" t="s">
        <v>84</v>
      </c>
      <c r="B45" s="103">
        <v>2</v>
      </c>
      <c r="C45" s="103">
        <v>2</v>
      </c>
      <c r="D45" s="103">
        <v>2</v>
      </c>
      <c r="E45" s="103">
        <v>2</v>
      </c>
      <c r="F45" s="103">
        <v>2</v>
      </c>
      <c r="G45" s="103"/>
    </row>
    <row r="46" spans="1:17" ht="30" x14ac:dyDescent="0.2">
      <c r="A46" s="11" t="s">
        <v>85</v>
      </c>
      <c r="B46" s="103"/>
      <c r="C46" s="103"/>
      <c r="D46" s="103"/>
      <c r="E46" s="103"/>
      <c r="F46" s="103">
        <v>1</v>
      </c>
      <c r="G46" s="103"/>
    </row>
    <row r="47" spans="1:17" s="6" customFormat="1" ht="15.75" x14ac:dyDescent="0.2">
      <c r="A47" s="12" t="s">
        <v>86</v>
      </c>
      <c r="B47" s="93">
        <f>SUM(B48:B51)/4</f>
        <v>2.25</v>
      </c>
      <c r="C47" s="93">
        <f t="shared" ref="C47:G47" si="8">SUM(C48:C51)/4</f>
        <v>2.25</v>
      </c>
      <c r="D47" s="93">
        <f t="shared" si="8"/>
        <v>2.25</v>
      </c>
      <c r="E47" s="93">
        <f t="shared" si="8"/>
        <v>2.5</v>
      </c>
      <c r="F47" s="93">
        <f t="shared" si="8"/>
        <v>2.5</v>
      </c>
      <c r="G47" s="93">
        <f t="shared" si="8"/>
        <v>0</v>
      </c>
      <c r="H47"/>
      <c r="I47"/>
      <c r="J47"/>
      <c r="K47"/>
      <c r="L47"/>
      <c r="M47"/>
      <c r="N47"/>
      <c r="O47"/>
      <c r="P47"/>
      <c r="Q47"/>
    </row>
    <row r="48" spans="1:17" x14ac:dyDescent="0.2">
      <c r="A48" s="11" t="s">
        <v>87</v>
      </c>
      <c r="B48" s="103">
        <v>2</v>
      </c>
      <c r="C48" s="103">
        <v>2</v>
      </c>
      <c r="D48" s="103">
        <v>2</v>
      </c>
      <c r="E48" s="103">
        <v>2</v>
      </c>
      <c r="F48" s="103">
        <v>2</v>
      </c>
      <c r="G48" s="103"/>
    </row>
    <row r="49" spans="1:17" x14ac:dyDescent="0.2">
      <c r="A49" s="11" t="s">
        <v>88</v>
      </c>
      <c r="B49" s="103">
        <v>2</v>
      </c>
      <c r="C49" s="103">
        <v>2</v>
      </c>
      <c r="D49" s="103">
        <v>2</v>
      </c>
      <c r="E49" s="103">
        <v>2</v>
      </c>
      <c r="F49" s="103">
        <v>2</v>
      </c>
      <c r="G49" s="103"/>
      <c r="H49" s="103"/>
      <c r="I49" s="103"/>
      <c r="J49" s="103"/>
      <c r="K49" s="103"/>
      <c r="L49" s="103"/>
      <c r="M49" s="103"/>
    </row>
    <row r="50" spans="1:17" ht="30" x14ac:dyDescent="0.2">
      <c r="A50" s="11" t="s">
        <v>89</v>
      </c>
      <c r="B50" s="103">
        <v>2</v>
      </c>
      <c r="C50" s="103">
        <v>2</v>
      </c>
      <c r="D50" s="103">
        <v>2</v>
      </c>
      <c r="E50" s="103">
        <v>3</v>
      </c>
      <c r="F50" s="103">
        <v>3</v>
      </c>
      <c r="G50" s="103"/>
    </row>
    <row r="51" spans="1:17" x14ac:dyDescent="0.2">
      <c r="A51" s="11" t="s">
        <v>90</v>
      </c>
      <c r="B51" s="103">
        <v>3</v>
      </c>
      <c r="C51" s="103">
        <v>3</v>
      </c>
      <c r="D51" s="103">
        <v>3</v>
      </c>
      <c r="E51" s="103">
        <v>3</v>
      </c>
      <c r="F51" s="103">
        <v>3</v>
      </c>
      <c r="G51" s="103"/>
    </row>
    <row r="52" spans="1:17" s="6" customFormat="1" ht="15.75" x14ac:dyDescent="0.2">
      <c r="A52" s="12" t="s">
        <v>54</v>
      </c>
      <c r="B52" s="93">
        <f>SUM(B53:B55)/3</f>
        <v>2</v>
      </c>
      <c r="C52" s="93">
        <f t="shared" ref="C52:G52" si="9">SUM(C53:C55)/3</f>
        <v>2</v>
      </c>
      <c r="D52" s="93">
        <f t="shared" si="9"/>
        <v>2</v>
      </c>
      <c r="E52" s="93">
        <f t="shared" si="9"/>
        <v>2</v>
      </c>
      <c r="F52" s="93">
        <f t="shared" si="9"/>
        <v>2</v>
      </c>
      <c r="G52" s="93">
        <f t="shared" si="9"/>
        <v>0</v>
      </c>
      <c r="H52"/>
      <c r="I52"/>
      <c r="J52"/>
      <c r="K52"/>
      <c r="L52"/>
      <c r="M52"/>
      <c r="N52"/>
      <c r="O52"/>
      <c r="P52"/>
      <c r="Q52"/>
    </row>
    <row r="53" spans="1:17" ht="30" x14ac:dyDescent="0.2">
      <c r="A53" s="11" t="s">
        <v>91</v>
      </c>
      <c r="B53" s="103">
        <v>2</v>
      </c>
      <c r="C53" s="103">
        <v>2</v>
      </c>
      <c r="D53" s="103">
        <v>2</v>
      </c>
      <c r="E53" s="103">
        <v>2</v>
      </c>
      <c r="F53" s="103">
        <v>2</v>
      </c>
      <c r="G53" s="103"/>
    </row>
    <row r="54" spans="1:17" x14ac:dyDescent="0.2">
      <c r="A54" s="11" t="s">
        <v>92</v>
      </c>
      <c r="B54" s="103">
        <v>2</v>
      </c>
      <c r="C54" s="103">
        <v>2</v>
      </c>
      <c r="D54" s="103">
        <v>2</v>
      </c>
      <c r="E54" s="103">
        <v>2</v>
      </c>
      <c r="F54" s="103">
        <v>2</v>
      </c>
      <c r="G54" s="103"/>
    </row>
    <row r="55" spans="1:17" ht="30" customHeight="1" x14ac:dyDescent="0.2">
      <c r="A55" s="9" t="s">
        <v>93</v>
      </c>
      <c r="B55" s="103">
        <v>2</v>
      </c>
      <c r="C55" s="103">
        <v>2</v>
      </c>
      <c r="D55" s="103">
        <v>2</v>
      </c>
      <c r="E55" s="103">
        <v>2</v>
      </c>
      <c r="F55" s="103">
        <v>2</v>
      </c>
      <c r="G55" s="103"/>
    </row>
  </sheetData>
  <pageMargins left="0.7" right="0.7" top="0.78740157499999996" bottom="0.78740157499999996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60B8-1780-48C6-97E5-126E385CF571}">
  <sheetPr>
    <tabColor rgb="FFFFFF00"/>
  </sheetPr>
  <dimension ref="A1:Q55"/>
  <sheetViews>
    <sheetView topLeftCell="A31" workbookViewId="0">
      <selection activeCell="B47" sqref="B47"/>
    </sheetView>
  </sheetViews>
  <sheetFormatPr baseColWidth="10" defaultColWidth="11.5546875" defaultRowHeight="15" x14ac:dyDescent="0.2"/>
  <cols>
    <col min="1" max="1" width="22.21875" customWidth="1"/>
  </cols>
  <sheetData>
    <row r="1" spans="1:13" x14ac:dyDescent="0.2">
      <c r="A1" s="1" t="s">
        <v>0</v>
      </c>
      <c r="B1" t="s">
        <v>650</v>
      </c>
    </row>
    <row r="2" spans="1:13" x14ac:dyDescent="0.2">
      <c r="A2" s="1" t="s">
        <v>3</v>
      </c>
    </row>
    <row r="3" spans="1:13" ht="15.75" thickBot="1" x14ac:dyDescent="0.25"/>
    <row r="4" spans="1:13" x14ac:dyDescent="0.2">
      <c r="A4" s="8" t="s">
        <v>5</v>
      </c>
      <c r="B4" s="14"/>
      <c r="C4" s="15"/>
      <c r="D4" s="15"/>
      <c r="E4" s="15"/>
      <c r="F4" s="15"/>
      <c r="G4" s="15"/>
    </row>
    <row r="5" spans="1:13" ht="15.75" thickBot="1" x14ac:dyDescent="0.25">
      <c r="A5" s="9" t="s">
        <v>6</v>
      </c>
      <c r="B5" s="110">
        <v>44491</v>
      </c>
      <c r="C5" s="110">
        <v>44863</v>
      </c>
      <c r="D5" s="17">
        <v>44505</v>
      </c>
      <c r="E5" s="18">
        <v>44512</v>
      </c>
      <c r="F5" s="18">
        <v>44891</v>
      </c>
      <c r="G5" s="18">
        <v>44533</v>
      </c>
    </row>
    <row r="6" spans="1:13" s="6" customFormat="1" ht="15.75" x14ac:dyDescent="0.2">
      <c r="A6" s="10" t="s">
        <v>7</v>
      </c>
      <c r="B6" s="91"/>
      <c r="C6" s="92"/>
      <c r="D6" s="95"/>
      <c r="E6" s="96"/>
      <c r="F6" s="95"/>
      <c r="G6" s="95"/>
      <c r="H6"/>
      <c r="I6"/>
      <c r="J6"/>
      <c r="K6"/>
      <c r="L6"/>
      <c r="M6"/>
    </row>
    <row r="7" spans="1:13" ht="45" x14ac:dyDescent="0.2">
      <c r="A7" s="11" t="s">
        <v>12</v>
      </c>
      <c r="B7" s="103"/>
      <c r="C7" s="103" t="s">
        <v>651</v>
      </c>
      <c r="D7" s="103" t="s">
        <v>652</v>
      </c>
      <c r="E7" s="103" t="s">
        <v>13</v>
      </c>
      <c r="F7" s="103" t="s">
        <v>13</v>
      </c>
      <c r="G7" s="103" t="s">
        <v>13</v>
      </c>
    </row>
    <row r="8" spans="1:13" ht="30" x14ac:dyDescent="0.2">
      <c r="A8" s="11" t="s">
        <v>15</v>
      </c>
      <c r="B8" s="103"/>
      <c r="C8" s="103" t="s">
        <v>611</v>
      </c>
      <c r="D8" s="103" t="s">
        <v>13</v>
      </c>
      <c r="E8" s="103" t="s">
        <v>13</v>
      </c>
      <c r="F8" s="103" t="s">
        <v>13</v>
      </c>
      <c r="G8" s="103" t="s">
        <v>13</v>
      </c>
      <c r="H8" s="103"/>
      <c r="I8" s="103"/>
      <c r="J8" s="103"/>
      <c r="K8" s="103"/>
      <c r="L8" s="103"/>
      <c r="M8" s="103"/>
    </row>
    <row r="9" spans="1:13" x14ac:dyDescent="0.2">
      <c r="A9" s="11" t="s">
        <v>18</v>
      </c>
      <c r="B9" s="103"/>
      <c r="C9" s="103" t="s">
        <v>653</v>
      </c>
      <c r="D9" s="103" t="s">
        <v>13</v>
      </c>
      <c r="E9" s="103" t="s">
        <v>13</v>
      </c>
      <c r="F9" s="103" t="s">
        <v>13</v>
      </c>
      <c r="G9" s="103" t="s">
        <v>13</v>
      </c>
      <c r="H9" s="103"/>
      <c r="I9" s="103"/>
      <c r="J9" s="103"/>
      <c r="K9" s="103"/>
      <c r="L9" s="103"/>
      <c r="M9" s="103"/>
    </row>
    <row r="10" spans="1:13" ht="60" x14ac:dyDescent="0.2">
      <c r="A10" s="11" t="s">
        <v>23</v>
      </c>
      <c r="B10" s="103"/>
      <c r="C10" s="103" t="s">
        <v>654</v>
      </c>
      <c r="D10" s="103" t="s">
        <v>655</v>
      </c>
      <c r="E10" s="103" t="s">
        <v>656</v>
      </c>
      <c r="F10" s="103" t="s">
        <v>657</v>
      </c>
      <c r="G10" s="103" t="s">
        <v>657</v>
      </c>
      <c r="H10" s="103"/>
      <c r="I10" s="103"/>
      <c r="J10" s="103"/>
      <c r="K10" s="103"/>
      <c r="L10" s="103"/>
      <c r="M10" s="103"/>
    </row>
    <row r="11" spans="1:13" x14ac:dyDescent="0.2">
      <c r="A11" s="11" t="s">
        <v>25</v>
      </c>
      <c r="B11" s="103"/>
      <c r="C11" s="103" t="s">
        <v>13</v>
      </c>
      <c r="D11" s="103" t="s">
        <v>13</v>
      </c>
      <c r="E11" s="103" t="s">
        <v>13</v>
      </c>
      <c r="F11" s="103" t="s">
        <v>13</v>
      </c>
      <c r="G11" s="103" t="s">
        <v>13</v>
      </c>
      <c r="H11" s="103"/>
      <c r="I11" s="103"/>
      <c r="J11" s="103"/>
      <c r="K11" s="103"/>
      <c r="L11" s="103"/>
      <c r="M11" s="103"/>
    </row>
    <row r="12" spans="1:13" ht="45" x14ac:dyDescent="0.2">
      <c r="A12" s="11" t="s">
        <v>26</v>
      </c>
      <c r="B12" s="103"/>
      <c r="C12" s="103" t="s">
        <v>658</v>
      </c>
      <c r="D12" s="103" t="s">
        <v>13</v>
      </c>
      <c r="E12" s="103" t="s">
        <v>13</v>
      </c>
      <c r="F12" s="103" t="s">
        <v>13</v>
      </c>
      <c r="G12" s="103" t="s">
        <v>13</v>
      </c>
      <c r="H12" s="103"/>
      <c r="I12" s="103"/>
      <c r="J12" s="103"/>
      <c r="K12" s="103"/>
      <c r="L12" s="103"/>
      <c r="M12" s="103"/>
    </row>
    <row r="13" spans="1:13" x14ac:dyDescent="0.2">
      <c r="A13" s="11" t="s">
        <v>27</v>
      </c>
      <c r="B13" s="103"/>
      <c r="C13" s="103" t="s">
        <v>13</v>
      </c>
      <c r="D13" s="103" t="s">
        <v>13</v>
      </c>
      <c r="E13" s="103" t="s">
        <v>13</v>
      </c>
      <c r="F13" s="103" t="s">
        <v>13</v>
      </c>
      <c r="G13" s="103" t="s">
        <v>13</v>
      </c>
      <c r="H13" s="103"/>
      <c r="I13" s="103"/>
      <c r="J13" s="103"/>
      <c r="K13" s="103"/>
      <c r="L13" s="103"/>
      <c r="M13" s="103"/>
    </row>
    <row r="14" spans="1:13" x14ac:dyDescent="0.2">
      <c r="A14" s="11" t="s">
        <v>30</v>
      </c>
      <c r="B14" s="103"/>
      <c r="C14" s="103" t="s">
        <v>13</v>
      </c>
      <c r="D14" s="103" t="s">
        <v>13</v>
      </c>
      <c r="E14" s="103" t="s">
        <v>13</v>
      </c>
      <c r="F14" s="103" t="s">
        <v>13</v>
      </c>
      <c r="G14" s="103" t="s">
        <v>13</v>
      </c>
      <c r="H14" s="103"/>
      <c r="I14" s="103"/>
      <c r="J14" s="103"/>
      <c r="K14" s="103"/>
      <c r="L14" s="103"/>
      <c r="M14" s="103"/>
    </row>
    <row r="15" spans="1:13" ht="45" x14ac:dyDescent="0.2">
      <c r="A15" s="11" t="s">
        <v>32</v>
      </c>
      <c r="B15" s="103"/>
      <c r="C15" s="103" t="s">
        <v>659</v>
      </c>
      <c r="D15" s="103" t="s">
        <v>660</v>
      </c>
      <c r="E15" s="103" t="s">
        <v>659</v>
      </c>
      <c r="F15" s="103" t="s">
        <v>657</v>
      </c>
      <c r="G15" s="103" t="s">
        <v>657</v>
      </c>
      <c r="H15" s="103"/>
      <c r="I15" s="103"/>
      <c r="J15" s="103"/>
      <c r="K15" s="103"/>
      <c r="L15" s="103"/>
      <c r="M15" s="103"/>
    </row>
    <row r="16" spans="1:13" ht="45" x14ac:dyDescent="0.2">
      <c r="A16" s="11" t="s">
        <v>36</v>
      </c>
      <c r="B16" s="103"/>
      <c r="C16" s="103" t="s">
        <v>51</v>
      </c>
      <c r="D16" s="103" t="s">
        <v>51</v>
      </c>
      <c r="E16" s="103" t="s">
        <v>661</v>
      </c>
      <c r="F16" s="103" t="s">
        <v>51</v>
      </c>
      <c r="G16" s="103" t="s">
        <v>51</v>
      </c>
    </row>
    <row r="17" spans="1:17" x14ac:dyDescent="0.2">
      <c r="A17" s="11"/>
      <c r="B17" s="103"/>
      <c r="C17" s="103"/>
      <c r="D17" s="103"/>
      <c r="E17" s="103"/>
      <c r="F17" s="103"/>
      <c r="G17" s="103"/>
    </row>
    <row r="18" spans="1:17" s="6" customFormat="1" ht="15.75" x14ac:dyDescent="0.2">
      <c r="A18" s="12" t="s">
        <v>37</v>
      </c>
      <c r="B18" s="93"/>
      <c r="C18" s="94"/>
      <c r="D18" s="101"/>
      <c r="E18" s="99"/>
      <c r="F18" s="101"/>
      <c r="G18" s="101"/>
      <c r="H18"/>
      <c r="I18"/>
      <c r="J18"/>
      <c r="K18"/>
      <c r="L18"/>
      <c r="M18"/>
      <c r="N18"/>
      <c r="O18"/>
      <c r="P18"/>
      <c r="Q18"/>
    </row>
    <row r="19" spans="1:17" s="6" customFormat="1" ht="15.75" x14ac:dyDescent="0.2">
      <c r="A19" s="12" t="s">
        <v>38</v>
      </c>
      <c r="B19" s="93"/>
      <c r="C19" s="94"/>
      <c r="D19" s="101"/>
      <c r="E19" s="99"/>
      <c r="F19" s="101"/>
      <c r="G19" s="101"/>
      <c r="H19"/>
      <c r="I19"/>
      <c r="J19"/>
      <c r="K19"/>
      <c r="L19"/>
      <c r="M19"/>
      <c r="N19"/>
      <c r="O19"/>
      <c r="P19"/>
      <c r="Q19"/>
    </row>
    <row r="20" spans="1:17" ht="90" x14ac:dyDescent="0.2">
      <c r="A20" s="11" t="s">
        <v>39</v>
      </c>
      <c r="B20" s="103"/>
      <c r="C20" s="103" t="s">
        <v>662</v>
      </c>
      <c r="D20" s="103" t="s">
        <v>663</v>
      </c>
      <c r="E20" s="103" t="s">
        <v>664</v>
      </c>
      <c r="F20" s="103" t="s">
        <v>664</v>
      </c>
      <c r="G20" s="103" t="s">
        <v>664</v>
      </c>
    </row>
    <row r="21" spans="1:17" ht="75" x14ac:dyDescent="0.2">
      <c r="A21" s="11" t="s">
        <v>47</v>
      </c>
      <c r="B21" s="103"/>
      <c r="C21" s="103" t="s">
        <v>665</v>
      </c>
      <c r="D21" s="103" t="s">
        <v>632</v>
      </c>
      <c r="E21" s="103" t="s">
        <v>632</v>
      </c>
      <c r="F21" s="103" t="s">
        <v>633</v>
      </c>
      <c r="G21" s="103" t="s">
        <v>633</v>
      </c>
      <c r="H21" s="103"/>
      <c r="I21" s="103"/>
      <c r="J21" s="103"/>
      <c r="K21" s="103"/>
      <c r="L21" s="103"/>
      <c r="M21" s="103"/>
    </row>
    <row r="22" spans="1:17" ht="60" x14ac:dyDescent="0.2">
      <c r="A22" s="11" t="s">
        <v>52</v>
      </c>
      <c r="B22" s="103"/>
      <c r="C22" s="103" t="s">
        <v>666</v>
      </c>
      <c r="D22" s="103" t="s">
        <v>666</v>
      </c>
      <c r="E22" s="103" t="s">
        <v>667</v>
      </c>
      <c r="F22" s="103" t="s">
        <v>667</v>
      </c>
      <c r="G22" s="103" t="s">
        <v>667</v>
      </c>
    </row>
    <row r="23" spans="1:17" s="6" customFormat="1" ht="15.75" x14ac:dyDescent="0.2">
      <c r="A23" s="12" t="s">
        <v>53</v>
      </c>
      <c r="B23" s="93"/>
      <c r="C23" s="94"/>
      <c r="D23" s="98"/>
      <c r="E23" s="99"/>
      <c r="F23" s="98"/>
      <c r="G23" s="98"/>
      <c r="H23"/>
      <c r="I23"/>
      <c r="J23"/>
      <c r="K23"/>
      <c r="L23"/>
      <c r="M23"/>
      <c r="N23"/>
      <c r="O23"/>
      <c r="P23"/>
      <c r="Q23"/>
    </row>
    <row r="24" spans="1:17" ht="120" x14ac:dyDescent="0.2">
      <c r="A24" s="11" t="s">
        <v>54</v>
      </c>
      <c r="B24" s="103"/>
      <c r="C24" s="103" t="s">
        <v>668</v>
      </c>
      <c r="D24" s="103" t="s">
        <v>669</v>
      </c>
      <c r="E24" s="103" t="s">
        <v>670</v>
      </c>
      <c r="F24" s="103" t="s">
        <v>671</v>
      </c>
      <c r="G24" s="103" t="s">
        <v>672</v>
      </c>
    </row>
    <row r="25" spans="1:17" ht="45" x14ac:dyDescent="0.2">
      <c r="A25" s="11" t="s">
        <v>55</v>
      </c>
      <c r="B25" s="103"/>
      <c r="C25" s="103" t="s">
        <v>673</v>
      </c>
      <c r="D25" s="103" t="s">
        <v>674</v>
      </c>
      <c r="E25" s="103" t="s">
        <v>674</v>
      </c>
      <c r="F25" s="103" t="s">
        <v>675</v>
      </c>
      <c r="G25" s="103" t="s">
        <v>56</v>
      </c>
    </row>
    <row r="26" spans="1:17" ht="30" x14ac:dyDescent="0.2">
      <c r="A26" s="11" t="s">
        <v>59</v>
      </c>
      <c r="B26" s="103"/>
      <c r="C26" s="103" t="s">
        <v>56</v>
      </c>
      <c r="D26" s="103" t="s">
        <v>56</v>
      </c>
      <c r="E26" s="103" t="s">
        <v>56</v>
      </c>
      <c r="F26" s="103" t="s">
        <v>657</v>
      </c>
      <c r="G26" s="103"/>
    </row>
    <row r="27" spans="1:17" s="6" customFormat="1" ht="15.75" x14ac:dyDescent="0.2">
      <c r="A27" s="12" t="s">
        <v>60</v>
      </c>
      <c r="B27" s="93"/>
      <c r="C27" s="94"/>
      <c r="D27" s="101"/>
      <c r="E27" s="99"/>
      <c r="F27" s="101"/>
      <c r="G27" s="101"/>
      <c r="H27"/>
      <c r="I27"/>
      <c r="J27"/>
      <c r="K27"/>
      <c r="L27"/>
      <c r="M27"/>
      <c r="N27"/>
      <c r="O27"/>
      <c r="P27"/>
      <c r="Q27"/>
    </row>
    <row r="28" spans="1:17" ht="60" x14ac:dyDescent="0.2">
      <c r="A28" s="11" t="s">
        <v>61</v>
      </c>
      <c r="B28" s="103"/>
      <c r="C28" s="103" t="s">
        <v>676</v>
      </c>
      <c r="D28" s="103" t="s">
        <v>676</v>
      </c>
      <c r="E28" s="103" t="s">
        <v>676</v>
      </c>
      <c r="F28" s="103" t="s">
        <v>676</v>
      </c>
      <c r="G28" s="103" t="s">
        <v>676</v>
      </c>
    </row>
    <row r="29" spans="1:17" ht="30" x14ac:dyDescent="0.2">
      <c r="A29" s="11" t="s">
        <v>64</v>
      </c>
      <c r="B29" s="103"/>
      <c r="C29" s="103" t="s">
        <v>677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1:17" ht="60" x14ac:dyDescent="0.2">
      <c r="A30" s="11" t="s">
        <v>65</v>
      </c>
      <c r="B30" s="103"/>
      <c r="C30" s="103" t="s">
        <v>678</v>
      </c>
      <c r="D30" s="103" t="s">
        <v>679</v>
      </c>
      <c r="E30" s="103" t="s">
        <v>679</v>
      </c>
      <c r="F30" s="103" t="s">
        <v>679</v>
      </c>
      <c r="G30" s="103" t="s">
        <v>679</v>
      </c>
    </row>
    <row r="31" spans="1:17" x14ac:dyDescent="0.2">
      <c r="A31" s="11" t="s">
        <v>66</v>
      </c>
      <c r="B31" s="103"/>
      <c r="C31" s="103"/>
      <c r="D31" s="103"/>
      <c r="E31" s="103"/>
      <c r="F31" s="103"/>
      <c r="G31" s="103"/>
    </row>
    <row r="32" spans="1:17" s="6" customFormat="1" ht="15.75" x14ac:dyDescent="0.2">
      <c r="A32" s="12" t="s">
        <v>67</v>
      </c>
      <c r="B32" s="93"/>
      <c r="C32" s="94"/>
      <c r="D32" s="101"/>
      <c r="E32" s="99"/>
      <c r="F32" s="101"/>
      <c r="G32" s="101"/>
      <c r="H32"/>
      <c r="I32"/>
      <c r="J32"/>
      <c r="K32"/>
      <c r="L32"/>
      <c r="M32"/>
      <c r="N32"/>
      <c r="O32"/>
      <c r="P32"/>
      <c r="Q32"/>
    </row>
    <row r="33" spans="1:17" ht="45" x14ac:dyDescent="0.2">
      <c r="A33" s="11" t="s">
        <v>68</v>
      </c>
      <c r="B33" s="103"/>
      <c r="C33" s="103" t="s">
        <v>680</v>
      </c>
      <c r="D33" s="103" t="s">
        <v>680</v>
      </c>
      <c r="E33" s="103" t="s">
        <v>681</v>
      </c>
      <c r="F33" s="103" t="s">
        <v>680</v>
      </c>
      <c r="G33" s="103" t="s">
        <v>680</v>
      </c>
    </row>
    <row r="34" spans="1:17" ht="15.75" thickBot="1" x14ac:dyDescent="0.25">
      <c r="A34" s="13"/>
      <c r="B34" s="103"/>
      <c r="C34" s="103"/>
      <c r="D34" s="103"/>
      <c r="E34" s="103"/>
      <c r="F34" s="103"/>
      <c r="G34" s="103"/>
    </row>
    <row r="35" spans="1:17" s="6" customFormat="1" ht="31.5" x14ac:dyDescent="0.2">
      <c r="A35" s="10" t="s">
        <v>74</v>
      </c>
      <c r="B35" s="93"/>
      <c r="C35" s="94"/>
      <c r="D35" s="95"/>
      <c r="E35" s="99"/>
      <c r="F35" s="95"/>
      <c r="G35" s="95"/>
      <c r="H35"/>
      <c r="I35"/>
      <c r="J35"/>
      <c r="K35"/>
      <c r="L35"/>
      <c r="M35"/>
      <c r="N35"/>
      <c r="O35"/>
      <c r="P35"/>
      <c r="Q35"/>
    </row>
    <row r="36" spans="1:17" s="6" customFormat="1" ht="15.75" x14ac:dyDescent="0.2">
      <c r="A36" s="12" t="s">
        <v>75</v>
      </c>
      <c r="B36" s="93">
        <f t="shared" ref="B36:G36" si="0">SUM(B37:B39)/3</f>
        <v>0</v>
      </c>
      <c r="C36" s="93">
        <f t="shared" si="0"/>
        <v>1.3333333333333333</v>
      </c>
      <c r="D36" s="93">
        <f t="shared" si="0"/>
        <v>1.3333333333333333</v>
      </c>
      <c r="E36" s="93">
        <f t="shared" si="0"/>
        <v>1.6666666666666667</v>
      </c>
      <c r="F36" s="93">
        <f t="shared" si="0"/>
        <v>2</v>
      </c>
      <c r="G36" s="93">
        <f t="shared" si="0"/>
        <v>2</v>
      </c>
      <c r="H36"/>
      <c r="I36"/>
      <c r="J36"/>
      <c r="K36"/>
      <c r="L36"/>
      <c r="M36"/>
      <c r="N36"/>
      <c r="O36"/>
      <c r="P36"/>
      <c r="Q36"/>
    </row>
    <row r="37" spans="1:17" x14ac:dyDescent="0.2">
      <c r="A37" s="11" t="s">
        <v>76</v>
      </c>
      <c r="B37" s="103"/>
      <c r="C37" s="103">
        <v>2</v>
      </c>
      <c r="D37" s="103">
        <v>2</v>
      </c>
      <c r="E37" s="103">
        <v>2</v>
      </c>
      <c r="F37" s="103">
        <v>2</v>
      </c>
      <c r="G37" s="103">
        <v>2</v>
      </c>
    </row>
    <row r="38" spans="1:17" x14ac:dyDescent="0.2">
      <c r="A38" s="11" t="s">
        <v>77</v>
      </c>
      <c r="B38" s="103"/>
      <c r="C38" s="103">
        <v>1</v>
      </c>
      <c r="D38" s="103">
        <v>1</v>
      </c>
      <c r="E38" s="103">
        <v>2</v>
      </c>
      <c r="F38" s="103">
        <v>2</v>
      </c>
      <c r="G38" s="103">
        <v>2</v>
      </c>
    </row>
    <row r="39" spans="1:17" ht="30" x14ac:dyDescent="0.2">
      <c r="A39" s="11" t="s">
        <v>78</v>
      </c>
      <c r="B39" s="103"/>
      <c r="C39" s="103">
        <v>1</v>
      </c>
      <c r="D39" s="103">
        <v>1</v>
      </c>
      <c r="E39" s="103">
        <v>1</v>
      </c>
      <c r="F39" s="103">
        <v>2</v>
      </c>
      <c r="G39" s="103">
        <v>2</v>
      </c>
    </row>
    <row r="40" spans="1:17" s="6" customFormat="1" ht="15.75" x14ac:dyDescent="0.2">
      <c r="A40" s="12" t="s">
        <v>79</v>
      </c>
      <c r="B40" s="93">
        <f t="shared" ref="B40:G40" si="1">SUM(B41:B42)/2</f>
        <v>0</v>
      </c>
      <c r="C40" s="93">
        <f t="shared" si="1"/>
        <v>1</v>
      </c>
      <c r="D40" s="93">
        <f t="shared" si="1"/>
        <v>1</v>
      </c>
      <c r="E40" s="93">
        <f t="shared" si="1"/>
        <v>1</v>
      </c>
      <c r="F40" s="93">
        <f t="shared" si="1"/>
        <v>1</v>
      </c>
      <c r="G40" s="93">
        <f t="shared" si="1"/>
        <v>1</v>
      </c>
      <c r="H40"/>
      <c r="I40"/>
      <c r="J40"/>
      <c r="K40"/>
      <c r="L40"/>
      <c r="M40"/>
      <c r="N40"/>
      <c r="O40"/>
      <c r="P40"/>
      <c r="Q40"/>
    </row>
    <row r="41" spans="1:17" x14ac:dyDescent="0.2">
      <c r="A41" s="11" t="s">
        <v>80</v>
      </c>
      <c r="B41" s="103"/>
      <c r="C41" s="103">
        <v>0</v>
      </c>
      <c r="D41" s="103"/>
      <c r="E41" s="103"/>
      <c r="F41" s="103"/>
      <c r="G41" s="103"/>
    </row>
    <row r="42" spans="1:17" x14ac:dyDescent="0.2">
      <c r="A42" s="11" t="s">
        <v>81</v>
      </c>
      <c r="B42" s="103"/>
      <c r="C42" s="103">
        <v>2</v>
      </c>
      <c r="D42" s="103">
        <v>2</v>
      </c>
      <c r="E42" s="103">
        <v>2</v>
      </c>
      <c r="F42" s="103">
        <v>2</v>
      </c>
      <c r="G42" s="103">
        <v>2</v>
      </c>
    </row>
    <row r="43" spans="1:17" s="6" customFormat="1" ht="15.75" x14ac:dyDescent="0.2">
      <c r="A43" s="12" t="s">
        <v>82</v>
      </c>
      <c r="B43" s="93">
        <f t="shared" ref="B43:G43" si="2">SUM(B44:B46)/3</f>
        <v>0</v>
      </c>
      <c r="C43" s="93">
        <f t="shared" si="2"/>
        <v>1</v>
      </c>
      <c r="D43" s="93">
        <f t="shared" si="2"/>
        <v>1</v>
      </c>
      <c r="E43" s="93">
        <f t="shared" si="2"/>
        <v>1</v>
      </c>
      <c r="F43" s="93">
        <f t="shared" si="2"/>
        <v>1.6666666666666667</v>
      </c>
      <c r="G43" s="93">
        <f t="shared" si="2"/>
        <v>1.6666666666666667</v>
      </c>
      <c r="H43"/>
      <c r="I43"/>
      <c r="J43"/>
      <c r="K43"/>
      <c r="L43"/>
      <c r="M43"/>
      <c r="N43"/>
      <c r="O43"/>
      <c r="P43"/>
      <c r="Q43"/>
    </row>
    <row r="44" spans="1:17" x14ac:dyDescent="0.2">
      <c r="A44" s="11" t="s">
        <v>83</v>
      </c>
      <c r="B44" s="103"/>
      <c r="C44" s="103">
        <v>2</v>
      </c>
      <c r="D44" s="103">
        <v>2</v>
      </c>
      <c r="E44" s="103">
        <v>2</v>
      </c>
      <c r="F44" s="103">
        <v>2</v>
      </c>
      <c r="G44" s="103">
        <v>2</v>
      </c>
    </row>
    <row r="45" spans="1:17" ht="30" x14ac:dyDescent="0.2">
      <c r="A45" s="11" t="s">
        <v>84</v>
      </c>
      <c r="B45" s="103"/>
      <c r="C45" s="103">
        <v>1</v>
      </c>
      <c r="D45" s="103">
        <v>1</v>
      </c>
      <c r="E45" s="103">
        <v>1</v>
      </c>
      <c r="F45" s="103">
        <v>2</v>
      </c>
      <c r="G45" s="103">
        <v>2</v>
      </c>
    </row>
    <row r="46" spans="1:17" ht="30" x14ac:dyDescent="0.2">
      <c r="A46" s="11" t="s">
        <v>85</v>
      </c>
      <c r="B46" s="103"/>
      <c r="C46" s="103"/>
      <c r="D46" s="103"/>
      <c r="E46" s="103"/>
      <c r="F46" s="103">
        <v>1</v>
      </c>
      <c r="G46" s="103">
        <v>1</v>
      </c>
    </row>
    <row r="47" spans="1:17" s="6" customFormat="1" ht="15.75" x14ac:dyDescent="0.2">
      <c r="A47" s="12" t="s">
        <v>86</v>
      </c>
      <c r="B47" s="93">
        <f t="shared" ref="B47:G47" si="3">SUM(B48:B51)/4</f>
        <v>0</v>
      </c>
      <c r="C47" s="93">
        <f t="shared" si="3"/>
        <v>1.75</v>
      </c>
      <c r="D47" s="93">
        <f t="shared" si="3"/>
        <v>1.75</v>
      </c>
      <c r="E47" s="93">
        <f t="shared" si="3"/>
        <v>2</v>
      </c>
      <c r="F47" s="93">
        <f t="shared" si="3"/>
        <v>2.25</v>
      </c>
      <c r="G47" s="93">
        <f t="shared" si="3"/>
        <v>2.25</v>
      </c>
      <c r="H47"/>
      <c r="I47"/>
      <c r="J47"/>
      <c r="K47"/>
      <c r="L47"/>
      <c r="M47"/>
      <c r="N47"/>
      <c r="O47"/>
      <c r="P47"/>
      <c r="Q47"/>
    </row>
    <row r="48" spans="1:17" x14ac:dyDescent="0.2">
      <c r="A48" s="11" t="s">
        <v>87</v>
      </c>
      <c r="B48" s="103"/>
      <c r="C48" s="103">
        <v>2</v>
      </c>
      <c r="D48" s="103">
        <v>2</v>
      </c>
      <c r="E48" s="103">
        <v>2</v>
      </c>
      <c r="F48" s="103">
        <v>2</v>
      </c>
      <c r="G48" s="103">
        <v>2</v>
      </c>
    </row>
    <row r="49" spans="1:17" x14ac:dyDescent="0.2">
      <c r="A49" s="11" t="s">
        <v>88</v>
      </c>
      <c r="B49" s="103"/>
      <c r="C49" s="103">
        <v>2</v>
      </c>
      <c r="D49" s="103">
        <v>2</v>
      </c>
      <c r="E49" s="103">
        <v>2</v>
      </c>
      <c r="F49" s="103">
        <v>2</v>
      </c>
      <c r="G49" s="103">
        <v>2</v>
      </c>
      <c r="H49" s="103"/>
      <c r="I49" s="103"/>
      <c r="J49" s="103"/>
      <c r="K49" s="103"/>
      <c r="L49" s="103"/>
      <c r="M49" s="103"/>
    </row>
    <row r="50" spans="1:17" ht="30" x14ac:dyDescent="0.2">
      <c r="A50" s="11" t="s">
        <v>89</v>
      </c>
      <c r="B50" s="103"/>
      <c r="C50" s="103">
        <v>2</v>
      </c>
      <c r="D50" s="103">
        <v>2</v>
      </c>
      <c r="E50" s="103">
        <v>2</v>
      </c>
      <c r="F50" s="103">
        <v>2</v>
      </c>
      <c r="G50" s="103">
        <v>2</v>
      </c>
    </row>
    <row r="51" spans="1:17" x14ac:dyDescent="0.2">
      <c r="A51" s="11" t="s">
        <v>90</v>
      </c>
      <c r="B51" s="103"/>
      <c r="C51" s="103">
        <v>1</v>
      </c>
      <c r="D51" s="103">
        <v>1</v>
      </c>
      <c r="E51" s="103">
        <v>2</v>
      </c>
      <c r="F51" s="103">
        <v>3</v>
      </c>
      <c r="G51" s="103">
        <v>3</v>
      </c>
    </row>
    <row r="52" spans="1:17" s="6" customFormat="1" ht="15.75" x14ac:dyDescent="0.2">
      <c r="A52" s="12" t="s">
        <v>54</v>
      </c>
      <c r="B52" s="93">
        <f t="shared" ref="B52:G52" si="4">SUM(B53:B55)/3</f>
        <v>0</v>
      </c>
      <c r="C52" s="93">
        <f t="shared" si="4"/>
        <v>1.6666666666666667</v>
      </c>
      <c r="D52" s="93">
        <f t="shared" si="4"/>
        <v>1.6666666666666667</v>
      </c>
      <c r="E52" s="93">
        <f t="shared" si="4"/>
        <v>1.6666666666666667</v>
      </c>
      <c r="F52" s="93">
        <f t="shared" si="4"/>
        <v>2</v>
      </c>
      <c r="G52" s="93">
        <f t="shared" si="4"/>
        <v>2</v>
      </c>
      <c r="H52"/>
      <c r="I52"/>
      <c r="J52"/>
      <c r="K52"/>
      <c r="L52"/>
      <c r="M52"/>
      <c r="N52"/>
      <c r="O52"/>
      <c r="P52"/>
      <c r="Q52"/>
    </row>
    <row r="53" spans="1:17" ht="30" x14ac:dyDescent="0.2">
      <c r="A53" s="11" t="s">
        <v>91</v>
      </c>
      <c r="B53" s="103"/>
      <c r="C53" s="103">
        <v>2</v>
      </c>
      <c r="D53" s="103">
        <v>2</v>
      </c>
      <c r="E53" s="103">
        <v>2</v>
      </c>
      <c r="F53" s="103">
        <v>2</v>
      </c>
      <c r="G53" s="103">
        <v>2</v>
      </c>
    </row>
    <row r="54" spans="1:17" x14ac:dyDescent="0.2">
      <c r="A54" s="11" t="s">
        <v>92</v>
      </c>
      <c r="B54" s="103"/>
      <c r="C54" s="103">
        <v>1</v>
      </c>
      <c r="D54" s="103">
        <v>1</v>
      </c>
      <c r="E54" s="103">
        <v>1</v>
      </c>
      <c r="F54" s="103">
        <v>2</v>
      </c>
      <c r="G54" s="103">
        <v>2</v>
      </c>
    </row>
    <row r="55" spans="1:17" ht="30" customHeight="1" thickBot="1" x14ac:dyDescent="0.25">
      <c r="A55" s="9" t="s">
        <v>93</v>
      </c>
      <c r="B55" s="103"/>
      <c r="C55" s="103">
        <v>2</v>
      </c>
      <c r="D55" s="103">
        <v>2</v>
      </c>
      <c r="E55" s="103">
        <v>2</v>
      </c>
      <c r="F55" s="103">
        <v>2</v>
      </c>
      <c r="G55" s="103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119F-7201-4CCD-BC85-258A31C9F5A1}">
  <sheetPr>
    <tabColor rgb="FFFFFF00"/>
  </sheetPr>
  <dimension ref="A1:Q64"/>
  <sheetViews>
    <sheetView topLeftCell="A13" workbookViewId="0">
      <selection activeCell="B5" sqref="B5:G5"/>
    </sheetView>
  </sheetViews>
  <sheetFormatPr baseColWidth="10" defaultColWidth="11.5546875" defaultRowHeight="15" x14ac:dyDescent="0.2"/>
  <cols>
    <col min="1" max="1" width="22.21875" customWidth="1"/>
  </cols>
  <sheetData>
    <row r="1" spans="1:13" x14ac:dyDescent="0.2">
      <c r="A1" s="1" t="s">
        <v>0</v>
      </c>
      <c r="B1" t="s">
        <v>650</v>
      </c>
    </row>
    <row r="2" spans="1:13" x14ac:dyDescent="0.2">
      <c r="A2" s="1" t="s">
        <v>3</v>
      </c>
    </row>
    <row r="4" spans="1:13" x14ac:dyDescent="0.2">
      <c r="A4" s="8" t="s">
        <v>5</v>
      </c>
      <c r="B4" s="14"/>
      <c r="C4" s="15"/>
      <c r="D4" s="15"/>
      <c r="E4" s="15"/>
      <c r="F4" s="15"/>
      <c r="G4" s="15"/>
    </row>
    <row r="5" spans="1:13" x14ac:dyDescent="0.2">
      <c r="A5" s="9" t="s">
        <v>6</v>
      </c>
      <c r="B5" s="110">
        <v>44491</v>
      </c>
      <c r="C5" s="110">
        <v>44863</v>
      </c>
      <c r="D5" s="17">
        <v>44505</v>
      </c>
      <c r="E5" s="18">
        <v>44512</v>
      </c>
      <c r="F5" s="18">
        <v>44891</v>
      </c>
      <c r="G5" s="18">
        <v>44533</v>
      </c>
    </row>
    <row r="6" spans="1:13" s="6" customFormat="1" ht="15.75" x14ac:dyDescent="0.2">
      <c r="A6" s="10" t="s">
        <v>7</v>
      </c>
      <c r="B6" s="91"/>
      <c r="C6" s="92"/>
      <c r="D6" s="95"/>
      <c r="E6" s="96"/>
      <c r="F6" s="95"/>
      <c r="G6" s="95"/>
      <c r="H6"/>
      <c r="I6"/>
      <c r="J6"/>
      <c r="K6"/>
      <c r="L6"/>
      <c r="M6"/>
    </row>
    <row r="7" spans="1:13" x14ac:dyDescent="0.2">
      <c r="A7" s="11" t="s">
        <v>12</v>
      </c>
      <c r="B7" s="103"/>
      <c r="C7" s="103">
        <v>3</v>
      </c>
      <c r="D7" s="103">
        <v>2</v>
      </c>
      <c r="E7" s="103">
        <v>3</v>
      </c>
      <c r="F7" s="103">
        <v>3</v>
      </c>
      <c r="G7" s="103">
        <v>3</v>
      </c>
    </row>
    <row r="8" spans="1:13" ht="30" x14ac:dyDescent="0.2">
      <c r="A8" s="11" t="s">
        <v>15</v>
      </c>
      <c r="B8" s="103"/>
      <c r="C8" s="103">
        <v>2</v>
      </c>
      <c r="D8" s="103">
        <v>2</v>
      </c>
      <c r="E8" s="103">
        <v>2</v>
      </c>
      <c r="F8" s="103">
        <v>2</v>
      </c>
      <c r="G8" s="103">
        <v>2</v>
      </c>
      <c r="H8" s="103"/>
      <c r="I8" s="103"/>
      <c r="J8" s="103"/>
      <c r="K8" s="103"/>
      <c r="L8" s="103"/>
      <c r="M8" s="103"/>
    </row>
    <row r="9" spans="1:13" x14ac:dyDescent="0.2">
      <c r="A9" s="11" t="s">
        <v>18</v>
      </c>
      <c r="B9" s="103"/>
      <c r="C9" s="103">
        <v>3</v>
      </c>
      <c r="D9" s="103">
        <v>2</v>
      </c>
      <c r="E9" s="103">
        <v>2</v>
      </c>
      <c r="F9" s="103">
        <v>2</v>
      </c>
      <c r="G9" s="103">
        <v>2</v>
      </c>
      <c r="H9" s="103"/>
      <c r="I9" s="103"/>
      <c r="J9" s="103"/>
      <c r="K9" s="103"/>
      <c r="L9" s="103"/>
      <c r="M9" s="103"/>
    </row>
    <row r="10" spans="1:13" x14ac:dyDescent="0.2">
      <c r="A10" s="11" t="s">
        <v>23</v>
      </c>
      <c r="B10" s="103"/>
      <c r="C10" s="103">
        <v>1</v>
      </c>
      <c r="D10" s="103">
        <v>1</v>
      </c>
      <c r="E10" s="103">
        <v>2</v>
      </c>
      <c r="F10" s="103">
        <v>2</v>
      </c>
      <c r="G10" s="103">
        <v>2</v>
      </c>
      <c r="H10" s="103"/>
      <c r="I10" s="103"/>
      <c r="J10" s="103"/>
      <c r="K10" s="103"/>
      <c r="L10" s="103"/>
      <c r="M10" s="103"/>
    </row>
    <row r="11" spans="1:13" x14ac:dyDescent="0.2">
      <c r="A11" s="11" t="s">
        <v>25</v>
      </c>
      <c r="B11" s="103"/>
      <c r="C11" s="103">
        <v>2</v>
      </c>
      <c r="D11" s="103">
        <v>2</v>
      </c>
      <c r="E11" s="103">
        <v>2</v>
      </c>
      <c r="F11" s="103">
        <v>2</v>
      </c>
      <c r="G11" s="103">
        <v>2</v>
      </c>
      <c r="H11" s="103"/>
      <c r="I11" s="103"/>
      <c r="J11" s="103"/>
      <c r="K11" s="103"/>
      <c r="L11" s="103"/>
      <c r="M11" s="103"/>
    </row>
    <row r="12" spans="1:13" ht="30" x14ac:dyDescent="0.2">
      <c r="A12" s="11" t="s">
        <v>26</v>
      </c>
      <c r="B12" s="103"/>
      <c r="C12" s="103">
        <v>2</v>
      </c>
      <c r="D12" s="103">
        <v>2</v>
      </c>
      <c r="E12" s="103">
        <v>2</v>
      </c>
      <c r="F12" s="103">
        <v>2</v>
      </c>
      <c r="G12" s="103">
        <v>2</v>
      </c>
      <c r="H12" s="103"/>
      <c r="I12" s="103"/>
      <c r="J12" s="103"/>
      <c r="K12" s="103"/>
      <c r="L12" s="103"/>
      <c r="M12" s="103"/>
    </row>
    <row r="13" spans="1:13" x14ac:dyDescent="0.2">
      <c r="A13" s="11" t="s">
        <v>27</v>
      </c>
      <c r="B13" s="103"/>
      <c r="C13" s="103">
        <v>2</v>
      </c>
      <c r="D13" s="103">
        <v>2</v>
      </c>
      <c r="E13" s="103">
        <v>2</v>
      </c>
      <c r="F13" s="103">
        <v>2</v>
      </c>
      <c r="G13" s="103">
        <v>2</v>
      </c>
      <c r="H13" s="103"/>
      <c r="I13" s="103"/>
      <c r="J13" s="103"/>
      <c r="K13" s="103"/>
      <c r="L13" s="103"/>
      <c r="M13" s="103"/>
    </row>
    <row r="14" spans="1:13" x14ac:dyDescent="0.2">
      <c r="A14" s="11" t="s">
        <v>30</v>
      </c>
      <c r="B14" s="103"/>
      <c r="C14" s="103">
        <v>2</v>
      </c>
      <c r="D14" s="103">
        <v>2</v>
      </c>
      <c r="E14" s="103">
        <v>2</v>
      </c>
      <c r="F14" s="103">
        <v>2</v>
      </c>
      <c r="G14" s="103">
        <v>2</v>
      </c>
      <c r="H14" s="103"/>
      <c r="I14" s="103"/>
      <c r="J14" s="103"/>
      <c r="K14" s="103"/>
      <c r="L14" s="103"/>
      <c r="M14" s="103"/>
    </row>
    <row r="15" spans="1:13" x14ac:dyDescent="0.2">
      <c r="A15" s="11" t="s">
        <v>32</v>
      </c>
      <c r="B15" s="103"/>
      <c r="C15" s="103">
        <v>1</v>
      </c>
      <c r="D15" s="103">
        <v>1</v>
      </c>
      <c r="E15" s="103">
        <v>1</v>
      </c>
      <c r="F15" s="103">
        <v>2</v>
      </c>
      <c r="G15" s="103">
        <v>2</v>
      </c>
      <c r="H15" s="103"/>
      <c r="I15" s="103"/>
      <c r="J15" s="103"/>
      <c r="K15" s="103"/>
      <c r="L15" s="103"/>
      <c r="M15" s="103"/>
    </row>
    <row r="16" spans="1:13" x14ac:dyDescent="0.2">
      <c r="A16" s="11" t="s">
        <v>36</v>
      </c>
      <c r="B16" s="103"/>
      <c r="C16" s="103">
        <v>1</v>
      </c>
      <c r="D16" s="103">
        <v>1</v>
      </c>
      <c r="E16" s="103">
        <v>0</v>
      </c>
      <c r="F16" s="103">
        <v>1</v>
      </c>
      <c r="G16" s="103">
        <v>1</v>
      </c>
    </row>
    <row r="17" spans="1:17" x14ac:dyDescent="0.2">
      <c r="A17" s="11"/>
      <c r="B17" s="103"/>
      <c r="C17" s="103"/>
      <c r="D17" s="103"/>
      <c r="E17" s="103"/>
      <c r="F17" s="103"/>
      <c r="G17" s="103"/>
    </row>
    <row r="18" spans="1:17" s="136" customFormat="1" x14ac:dyDescent="0.2">
      <c r="A18" s="127" t="s">
        <v>94</v>
      </c>
      <c r="B18" s="147"/>
      <c r="C18" s="147">
        <f>AVERAGE(C7:C16)</f>
        <v>1.9</v>
      </c>
      <c r="D18" s="147">
        <f>AVERAGE(D7:D16)</f>
        <v>1.7</v>
      </c>
      <c r="E18" s="147">
        <f>AVERAGE(E7:E16)</f>
        <v>1.8</v>
      </c>
      <c r="F18" s="147">
        <f>AVERAGE(F7:F16)</f>
        <v>2</v>
      </c>
      <c r="G18" s="147">
        <f>AVERAGE(G7:G16)</f>
        <v>2</v>
      </c>
    </row>
    <row r="19" spans="1:17" s="6" customFormat="1" ht="15.75" x14ac:dyDescent="0.2">
      <c r="A19" s="12" t="s">
        <v>37</v>
      </c>
      <c r="B19" s="93"/>
      <c r="C19" s="94"/>
      <c r="D19" s="101"/>
      <c r="E19" s="99"/>
      <c r="F19" s="101"/>
      <c r="G19" s="101"/>
      <c r="H19"/>
      <c r="I19"/>
      <c r="J19"/>
      <c r="K19"/>
      <c r="L19"/>
      <c r="M19"/>
      <c r="N19"/>
      <c r="O19"/>
      <c r="P19"/>
      <c r="Q19"/>
    </row>
    <row r="20" spans="1:17" s="6" customFormat="1" ht="15.75" x14ac:dyDescent="0.2">
      <c r="A20" s="12" t="s">
        <v>38</v>
      </c>
      <c r="B20" s="93"/>
      <c r="C20" s="94"/>
      <c r="D20" s="101"/>
      <c r="E20" s="99"/>
      <c r="F20" s="101"/>
      <c r="G20" s="101"/>
      <c r="H20"/>
      <c r="I20"/>
      <c r="J20"/>
      <c r="K20"/>
      <c r="L20"/>
      <c r="M20"/>
      <c r="N20"/>
      <c r="O20"/>
      <c r="P20"/>
      <c r="Q20"/>
    </row>
    <row r="21" spans="1:17" ht="30" x14ac:dyDescent="0.2">
      <c r="A21" s="11" t="s">
        <v>39</v>
      </c>
      <c r="B21" s="103"/>
      <c r="C21" s="103">
        <v>1</v>
      </c>
      <c r="D21" s="103">
        <v>1</v>
      </c>
      <c r="E21" s="103">
        <v>2</v>
      </c>
      <c r="F21" s="103">
        <v>2</v>
      </c>
      <c r="G21" s="103">
        <v>2</v>
      </c>
    </row>
    <row r="22" spans="1:17" x14ac:dyDescent="0.2">
      <c r="A22" s="11" t="s">
        <v>47</v>
      </c>
      <c r="B22" s="103"/>
      <c r="C22" s="103">
        <v>1</v>
      </c>
      <c r="D22" s="103">
        <v>1</v>
      </c>
      <c r="E22" s="103">
        <v>1</v>
      </c>
      <c r="F22" s="103">
        <v>1</v>
      </c>
      <c r="G22" s="103">
        <v>1</v>
      </c>
      <c r="H22" s="103"/>
      <c r="I22" s="103"/>
      <c r="J22" s="103"/>
      <c r="K22" s="103"/>
      <c r="L22" s="103"/>
      <c r="M22" s="103"/>
    </row>
    <row r="23" spans="1:17" ht="30" x14ac:dyDescent="0.2">
      <c r="A23" s="11" t="s">
        <v>52</v>
      </c>
      <c r="B23" s="103"/>
      <c r="C23" s="103">
        <v>1</v>
      </c>
      <c r="D23" s="103">
        <v>1</v>
      </c>
      <c r="E23" s="103">
        <v>2</v>
      </c>
      <c r="F23" s="103">
        <v>2</v>
      </c>
      <c r="G23" s="103">
        <v>2</v>
      </c>
    </row>
    <row r="24" spans="1:17" s="136" customFormat="1" x14ac:dyDescent="0.2">
      <c r="A24" s="127" t="s">
        <v>94</v>
      </c>
      <c r="B24" s="147"/>
      <c r="C24" s="147">
        <f>AVERAGE(C21:C23)</f>
        <v>1</v>
      </c>
      <c r="D24" s="147">
        <f>AVERAGE(D21:D23)</f>
        <v>1</v>
      </c>
      <c r="E24" s="147">
        <f>AVERAGE(E21:E23)</f>
        <v>1.6666666666666667</v>
      </c>
      <c r="F24" s="147">
        <f>AVERAGE(F21:F23)</f>
        <v>1.6666666666666667</v>
      </c>
      <c r="G24" s="147">
        <f>AVERAGE(G21:G23)</f>
        <v>1.6666666666666667</v>
      </c>
    </row>
    <row r="25" spans="1:17" s="6" customFormat="1" ht="15.75" x14ac:dyDescent="0.2">
      <c r="A25" s="12" t="s">
        <v>53</v>
      </c>
      <c r="B25" s="93"/>
      <c r="C25" s="94"/>
      <c r="D25" s="98"/>
      <c r="E25" s="99"/>
      <c r="F25" s="98"/>
      <c r="G25" s="98"/>
      <c r="H25"/>
      <c r="I25"/>
      <c r="J25"/>
      <c r="K25"/>
      <c r="L25"/>
      <c r="M25"/>
      <c r="N25"/>
      <c r="O25"/>
      <c r="P25"/>
      <c r="Q25"/>
    </row>
    <row r="26" spans="1:17" x14ac:dyDescent="0.2">
      <c r="A26" s="11" t="s">
        <v>54</v>
      </c>
      <c r="B26" s="103"/>
      <c r="C26" s="103">
        <v>1</v>
      </c>
      <c r="D26" s="103">
        <v>1</v>
      </c>
      <c r="E26" s="103">
        <v>1</v>
      </c>
      <c r="F26" s="103">
        <v>1</v>
      </c>
      <c r="G26" s="103">
        <v>2</v>
      </c>
    </row>
    <row r="27" spans="1:17" x14ac:dyDescent="0.2">
      <c r="A27" s="11" t="s">
        <v>55</v>
      </c>
      <c r="B27" s="103"/>
      <c r="C27" s="103">
        <v>2</v>
      </c>
      <c r="D27" s="103">
        <v>2</v>
      </c>
      <c r="E27" s="103">
        <v>2</v>
      </c>
      <c r="F27" s="103">
        <v>2</v>
      </c>
      <c r="G27" s="103">
        <v>2</v>
      </c>
    </row>
    <row r="28" spans="1:17" x14ac:dyDescent="0.2">
      <c r="A28" s="11" t="s">
        <v>59</v>
      </c>
      <c r="B28" s="103"/>
      <c r="C28" s="103">
        <v>2</v>
      </c>
      <c r="D28" s="103">
        <v>2</v>
      </c>
      <c r="E28" s="103">
        <v>2</v>
      </c>
      <c r="F28" s="103">
        <v>2</v>
      </c>
      <c r="G28" s="103"/>
    </row>
    <row r="29" spans="1:17" s="136" customFormat="1" x14ac:dyDescent="0.2">
      <c r="A29" s="127" t="s">
        <v>94</v>
      </c>
      <c r="B29" s="147"/>
      <c r="C29" s="147">
        <f>AVERAGE(C26:C28)</f>
        <v>1.6666666666666667</v>
      </c>
      <c r="D29" s="147">
        <f>AVERAGE(D26:D28)</f>
        <v>1.6666666666666667</v>
      </c>
      <c r="E29" s="147">
        <f>AVERAGE(E26:E28)</f>
        <v>1.6666666666666667</v>
      </c>
      <c r="F29" s="147">
        <f>AVERAGE(F26:F28)</f>
        <v>1.6666666666666667</v>
      </c>
      <c r="G29" s="147">
        <f>AVERAGE(G26:G28)</f>
        <v>2</v>
      </c>
    </row>
    <row r="30" spans="1:17" s="6" customFormat="1" ht="15.75" x14ac:dyDescent="0.2">
      <c r="A30" s="12" t="s">
        <v>60</v>
      </c>
      <c r="B30" s="93"/>
      <c r="C30" s="94"/>
      <c r="D30" s="101"/>
      <c r="E30" s="99"/>
      <c r="F30" s="101"/>
      <c r="G30" s="101"/>
      <c r="H30"/>
      <c r="I30"/>
      <c r="J30"/>
      <c r="K30"/>
      <c r="L30"/>
      <c r="M30"/>
      <c r="N30"/>
      <c r="O30"/>
      <c r="P30"/>
      <c r="Q30"/>
    </row>
    <row r="31" spans="1:17" x14ac:dyDescent="0.2">
      <c r="A31" s="11" t="s">
        <v>61</v>
      </c>
      <c r="B31" s="103"/>
      <c r="C31" s="103">
        <v>3</v>
      </c>
      <c r="D31" s="103">
        <v>3</v>
      </c>
      <c r="E31" s="103">
        <v>3</v>
      </c>
      <c r="F31" s="103">
        <v>3</v>
      </c>
      <c r="G31" s="103">
        <v>3</v>
      </c>
    </row>
    <row r="32" spans="1:17" x14ac:dyDescent="0.2">
      <c r="A32" s="11" t="s">
        <v>64</v>
      </c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1:17" x14ac:dyDescent="0.2">
      <c r="A33" s="11" t="s">
        <v>65</v>
      </c>
      <c r="B33" s="103"/>
      <c r="C33" s="103">
        <v>3</v>
      </c>
      <c r="D33" s="103">
        <v>3</v>
      </c>
      <c r="E33" s="103">
        <v>3</v>
      </c>
      <c r="F33" s="103">
        <v>3</v>
      </c>
      <c r="G33" s="103">
        <v>3</v>
      </c>
    </row>
    <row r="34" spans="1:17" x14ac:dyDescent="0.2">
      <c r="A34" s="11" t="s">
        <v>66</v>
      </c>
      <c r="B34" s="103"/>
      <c r="C34" s="103"/>
      <c r="D34" s="103"/>
      <c r="E34" s="103"/>
      <c r="F34" s="103"/>
      <c r="G34" s="103"/>
    </row>
    <row r="35" spans="1:17" s="136" customFormat="1" x14ac:dyDescent="0.2">
      <c r="A35" s="127" t="s">
        <v>94</v>
      </c>
      <c r="B35" s="147"/>
      <c r="C35" s="147">
        <f>AVERAGE(C31:C34)</f>
        <v>3</v>
      </c>
      <c r="D35" s="147">
        <f>AVERAGE(D31:D34)</f>
        <v>3</v>
      </c>
      <c r="E35" s="147">
        <f>AVERAGE(E31:E34)</f>
        <v>3</v>
      </c>
      <c r="F35" s="147">
        <f>AVERAGE(F31:F34)</f>
        <v>3</v>
      </c>
      <c r="G35" s="147">
        <f>AVERAGE(G31:G34)</f>
        <v>3</v>
      </c>
    </row>
    <row r="36" spans="1:17" s="6" customFormat="1" ht="15.75" x14ac:dyDescent="0.2">
      <c r="A36" s="12" t="s">
        <v>67</v>
      </c>
      <c r="B36" s="93"/>
      <c r="C36" s="94"/>
      <c r="D36" s="101"/>
      <c r="E36" s="99"/>
      <c r="F36" s="101"/>
      <c r="G36" s="101"/>
      <c r="H36"/>
      <c r="I36"/>
      <c r="J36"/>
      <c r="K36"/>
      <c r="L36"/>
      <c r="M36"/>
      <c r="N36"/>
      <c r="O36"/>
      <c r="P36"/>
      <c r="Q36"/>
    </row>
    <row r="37" spans="1:17" x14ac:dyDescent="0.2">
      <c r="A37" s="11" t="s">
        <v>68</v>
      </c>
      <c r="B37" s="103"/>
      <c r="C37" s="103">
        <v>1</v>
      </c>
      <c r="D37" s="103">
        <v>1</v>
      </c>
      <c r="E37" s="103">
        <v>1</v>
      </c>
      <c r="F37" s="103">
        <v>1</v>
      </c>
      <c r="G37" s="103">
        <v>1</v>
      </c>
    </row>
    <row r="38" spans="1:17" s="136" customFormat="1" x14ac:dyDescent="0.2">
      <c r="A38" s="144" t="s">
        <v>94</v>
      </c>
      <c r="B38" s="147"/>
      <c r="C38" s="147">
        <v>1</v>
      </c>
      <c r="D38" s="147">
        <v>1</v>
      </c>
      <c r="E38" s="147">
        <v>1</v>
      </c>
      <c r="F38" s="147">
        <v>1</v>
      </c>
      <c r="G38" s="147">
        <v>1</v>
      </c>
    </row>
    <row r="39" spans="1:17" s="6" customFormat="1" ht="31.5" x14ac:dyDescent="0.2">
      <c r="A39" s="10" t="s">
        <v>74</v>
      </c>
      <c r="B39" s="93"/>
      <c r="C39" s="94"/>
      <c r="D39" s="95"/>
      <c r="E39" s="99"/>
      <c r="F39" s="95"/>
      <c r="G39" s="95"/>
      <c r="H39"/>
      <c r="I39"/>
      <c r="J39"/>
      <c r="K39"/>
      <c r="L39"/>
      <c r="M39"/>
      <c r="N39"/>
      <c r="O39"/>
      <c r="P39"/>
      <c r="Q39"/>
    </row>
    <row r="40" spans="1:17" s="6" customFormat="1" ht="15.75" x14ac:dyDescent="0.2">
      <c r="A40" s="12" t="s">
        <v>75</v>
      </c>
      <c r="B40" s="93"/>
      <c r="C40" s="93"/>
      <c r="D40" s="93"/>
      <c r="E40" s="93"/>
      <c r="F40" s="93"/>
      <c r="G40" s="93"/>
      <c r="H40"/>
      <c r="I40"/>
      <c r="J40"/>
      <c r="K40"/>
      <c r="L40"/>
      <c r="M40"/>
      <c r="N40"/>
      <c r="O40"/>
      <c r="P40"/>
      <c r="Q40"/>
    </row>
    <row r="41" spans="1:17" x14ac:dyDescent="0.2">
      <c r="A41" s="11" t="s">
        <v>76</v>
      </c>
      <c r="B41" s="103"/>
      <c r="C41" s="103">
        <v>2</v>
      </c>
      <c r="D41" s="103">
        <v>2</v>
      </c>
      <c r="E41" s="103">
        <v>2</v>
      </c>
      <c r="F41" s="103">
        <v>2</v>
      </c>
      <c r="G41" s="103">
        <v>2</v>
      </c>
    </row>
    <row r="42" spans="1:17" x14ac:dyDescent="0.2">
      <c r="A42" s="11" t="s">
        <v>77</v>
      </c>
      <c r="B42" s="103"/>
      <c r="C42" s="103">
        <v>1</v>
      </c>
      <c r="D42" s="103">
        <v>1</v>
      </c>
      <c r="E42" s="103">
        <v>2</v>
      </c>
      <c r="F42" s="103">
        <v>2</v>
      </c>
      <c r="G42" s="103">
        <v>2</v>
      </c>
    </row>
    <row r="43" spans="1:17" ht="30" x14ac:dyDescent="0.2">
      <c r="A43" s="11" t="s">
        <v>78</v>
      </c>
      <c r="B43" s="103"/>
      <c r="C43" s="103">
        <v>1</v>
      </c>
      <c r="D43" s="103">
        <v>1</v>
      </c>
      <c r="E43" s="103">
        <v>1</v>
      </c>
      <c r="F43" s="103">
        <v>2</v>
      </c>
      <c r="G43" s="103">
        <v>2</v>
      </c>
    </row>
    <row r="44" spans="1:17" s="136" customFormat="1" x14ac:dyDescent="0.2">
      <c r="A44" s="127" t="s">
        <v>94</v>
      </c>
      <c r="B44" s="147"/>
      <c r="C44" s="147">
        <f>AVERAGE(C41:C43)</f>
        <v>1.3333333333333333</v>
      </c>
      <c r="D44" s="147">
        <f>AVERAGE(D41:D43)</f>
        <v>1.3333333333333333</v>
      </c>
      <c r="E44" s="147">
        <f>AVERAGE(E41:E43)</f>
        <v>1.6666666666666667</v>
      </c>
      <c r="F44" s="147">
        <f>AVERAGE(F41:F43)</f>
        <v>2</v>
      </c>
      <c r="G44" s="147">
        <f>AVERAGE(G41:G43)</f>
        <v>2</v>
      </c>
    </row>
    <row r="45" spans="1:17" s="6" customFormat="1" ht="15.75" x14ac:dyDescent="0.2">
      <c r="A45" s="12" t="s">
        <v>79</v>
      </c>
      <c r="B45" s="93"/>
      <c r="C45" s="93"/>
      <c r="D45" s="93"/>
      <c r="E45" s="93"/>
      <c r="F45" s="93"/>
      <c r="G45" s="93"/>
      <c r="H45"/>
      <c r="I45"/>
      <c r="J45"/>
      <c r="K45"/>
      <c r="L45"/>
      <c r="M45"/>
      <c r="N45"/>
      <c r="O45"/>
      <c r="P45"/>
      <c r="Q45"/>
    </row>
    <row r="46" spans="1:17" x14ac:dyDescent="0.2">
      <c r="A46" s="11" t="s">
        <v>80</v>
      </c>
      <c r="B46" s="103"/>
      <c r="C46" s="103">
        <v>0</v>
      </c>
      <c r="D46" s="103"/>
      <c r="E46" s="103"/>
      <c r="F46" s="103"/>
      <c r="G46" s="103"/>
    </row>
    <row r="47" spans="1:17" x14ac:dyDescent="0.2">
      <c r="A47" s="11" t="s">
        <v>81</v>
      </c>
      <c r="B47" s="103"/>
      <c r="C47" s="103">
        <v>2</v>
      </c>
      <c r="D47" s="103">
        <v>2</v>
      </c>
      <c r="E47" s="103">
        <v>2</v>
      </c>
      <c r="F47" s="103">
        <v>2</v>
      </c>
      <c r="G47" s="103">
        <v>2</v>
      </c>
    </row>
    <row r="48" spans="1:17" s="136" customFormat="1" x14ac:dyDescent="0.2">
      <c r="A48" s="127" t="s">
        <v>94</v>
      </c>
      <c r="B48" s="147"/>
      <c r="C48" s="147">
        <f>AVERAGE(C46:C47)</f>
        <v>1</v>
      </c>
      <c r="D48" s="147">
        <f>AVERAGE(D46:D47)</f>
        <v>2</v>
      </c>
      <c r="E48" s="147">
        <f>AVERAGE(E46:E47)</f>
        <v>2</v>
      </c>
      <c r="F48" s="147">
        <f>AVERAGE(F46:F47)</f>
        <v>2</v>
      </c>
      <c r="G48" s="147">
        <f>AVERAGE(G46:G47)</f>
        <v>2</v>
      </c>
    </row>
    <row r="49" spans="1:17" s="6" customFormat="1" ht="15.75" x14ac:dyDescent="0.2">
      <c r="A49" s="12" t="s">
        <v>82</v>
      </c>
      <c r="B49" s="93">
        <f t="shared" ref="B49:G49" si="0">SUM(B50:B52)/3</f>
        <v>0</v>
      </c>
      <c r="C49" s="93">
        <f t="shared" si="0"/>
        <v>1</v>
      </c>
      <c r="D49" s="93">
        <f t="shared" si="0"/>
        <v>1</v>
      </c>
      <c r="E49" s="93">
        <f t="shared" si="0"/>
        <v>1</v>
      </c>
      <c r="F49" s="93">
        <f t="shared" si="0"/>
        <v>1.6666666666666667</v>
      </c>
      <c r="G49" s="93">
        <f t="shared" si="0"/>
        <v>1.6666666666666667</v>
      </c>
      <c r="H49"/>
      <c r="I49"/>
      <c r="J49"/>
      <c r="K49"/>
      <c r="L49"/>
      <c r="M49"/>
      <c r="N49"/>
      <c r="O49"/>
      <c r="P49"/>
      <c r="Q49"/>
    </row>
    <row r="50" spans="1:17" x14ac:dyDescent="0.2">
      <c r="A50" s="11" t="s">
        <v>83</v>
      </c>
      <c r="B50" s="103"/>
      <c r="C50" s="103">
        <v>2</v>
      </c>
      <c r="D50" s="103">
        <v>2</v>
      </c>
      <c r="E50" s="103">
        <v>2</v>
      </c>
      <c r="F50" s="103">
        <v>2</v>
      </c>
      <c r="G50" s="103">
        <v>2</v>
      </c>
    </row>
    <row r="51" spans="1:17" ht="30" x14ac:dyDescent="0.2">
      <c r="A51" s="11" t="s">
        <v>84</v>
      </c>
      <c r="B51" s="103"/>
      <c r="C51" s="103">
        <v>1</v>
      </c>
      <c r="D51" s="103">
        <v>1</v>
      </c>
      <c r="E51" s="103">
        <v>1</v>
      </c>
      <c r="F51" s="103">
        <v>2</v>
      </c>
      <c r="G51" s="103">
        <v>2</v>
      </c>
    </row>
    <row r="52" spans="1:17" ht="30" x14ac:dyDescent="0.2">
      <c r="A52" s="11" t="s">
        <v>85</v>
      </c>
      <c r="B52" s="103"/>
      <c r="C52" s="103"/>
      <c r="D52" s="103"/>
      <c r="E52" s="103"/>
      <c r="F52" s="103">
        <v>1</v>
      </c>
      <c r="G52" s="103">
        <v>1</v>
      </c>
    </row>
    <row r="53" spans="1:17" s="136" customFormat="1" x14ac:dyDescent="0.2">
      <c r="A53" s="127" t="s">
        <v>94</v>
      </c>
      <c r="B53" s="147"/>
      <c r="C53" s="147">
        <f>AVERAGE(C50:C52)</f>
        <v>1.5</v>
      </c>
      <c r="D53" s="147">
        <f>AVERAGE(D50:D52)</f>
        <v>1.5</v>
      </c>
      <c r="E53" s="147">
        <f>AVERAGE(E50:E52)</f>
        <v>1.5</v>
      </c>
      <c r="F53" s="147">
        <f>AVERAGE(F50:F52)</f>
        <v>1.6666666666666667</v>
      </c>
      <c r="G53" s="147">
        <f>AVERAGE(G50:G52)</f>
        <v>1.6666666666666667</v>
      </c>
    </row>
    <row r="54" spans="1:17" s="6" customFormat="1" ht="15.75" x14ac:dyDescent="0.2">
      <c r="A54" s="12" t="s">
        <v>86</v>
      </c>
      <c r="B54" s="93"/>
      <c r="C54" s="93"/>
      <c r="D54" s="93"/>
      <c r="E54" s="93"/>
      <c r="F54" s="93"/>
      <c r="G54" s="93">
        <f t="shared" ref="G54" si="1">SUM(G55:G58)/4</f>
        <v>2.25</v>
      </c>
      <c r="H54"/>
      <c r="I54"/>
      <c r="J54"/>
      <c r="K54"/>
      <c r="L54"/>
      <c r="M54"/>
      <c r="N54"/>
      <c r="O54"/>
      <c r="P54"/>
      <c r="Q54"/>
    </row>
    <row r="55" spans="1:17" x14ac:dyDescent="0.2">
      <c r="A55" s="11" t="s">
        <v>87</v>
      </c>
      <c r="B55" s="103"/>
      <c r="C55" s="103">
        <v>2</v>
      </c>
      <c r="D55" s="103">
        <v>2</v>
      </c>
      <c r="E55" s="103">
        <v>2</v>
      </c>
      <c r="F55" s="103">
        <v>2</v>
      </c>
      <c r="G55" s="103">
        <v>2</v>
      </c>
    </row>
    <row r="56" spans="1:17" x14ac:dyDescent="0.2">
      <c r="A56" s="11" t="s">
        <v>88</v>
      </c>
      <c r="B56" s="103"/>
      <c r="C56" s="103">
        <v>2</v>
      </c>
      <c r="D56" s="103">
        <v>2</v>
      </c>
      <c r="E56" s="103">
        <v>2</v>
      </c>
      <c r="F56" s="103">
        <v>2</v>
      </c>
      <c r="G56" s="103">
        <v>2</v>
      </c>
      <c r="H56" s="103"/>
      <c r="I56" s="103"/>
      <c r="J56" s="103"/>
      <c r="K56" s="103"/>
      <c r="L56" s="103"/>
      <c r="M56" s="103"/>
    </row>
    <row r="57" spans="1:17" ht="30" x14ac:dyDescent="0.2">
      <c r="A57" s="11" t="s">
        <v>89</v>
      </c>
      <c r="B57" s="103"/>
      <c r="C57" s="103">
        <v>2</v>
      </c>
      <c r="D57" s="103">
        <v>2</v>
      </c>
      <c r="E57" s="103">
        <v>2</v>
      </c>
      <c r="F57" s="103">
        <v>2</v>
      </c>
      <c r="G57" s="103">
        <v>2</v>
      </c>
    </row>
    <row r="58" spans="1:17" x14ac:dyDescent="0.2">
      <c r="A58" s="11" t="s">
        <v>90</v>
      </c>
      <c r="B58" s="103"/>
      <c r="C58" s="103">
        <v>1</v>
      </c>
      <c r="D58" s="103">
        <v>1</v>
      </c>
      <c r="E58" s="103">
        <v>2</v>
      </c>
      <c r="F58" s="103">
        <v>3</v>
      </c>
      <c r="G58" s="103">
        <v>3</v>
      </c>
    </row>
    <row r="59" spans="1:17" s="136" customFormat="1" x14ac:dyDescent="0.2">
      <c r="A59" s="127" t="s">
        <v>94</v>
      </c>
      <c r="B59" s="147"/>
      <c r="C59" s="147">
        <f>AVERAGE(C55:C58)</f>
        <v>1.75</v>
      </c>
      <c r="D59" s="147">
        <f>AVERAGE(D55:D58)</f>
        <v>1.75</v>
      </c>
      <c r="E59" s="147">
        <f>AVERAGE(E55:E58)</f>
        <v>2</v>
      </c>
      <c r="F59" s="147">
        <f>AVERAGE(F55:F58)</f>
        <v>2.25</v>
      </c>
      <c r="G59" s="147">
        <f>AVERAGE(G55:G58)</f>
        <v>2.25</v>
      </c>
    </row>
    <row r="60" spans="1:17" s="6" customFormat="1" ht="15.75" x14ac:dyDescent="0.2">
      <c r="A60" s="12" t="s">
        <v>54</v>
      </c>
      <c r="B60" s="93"/>
      <c r="C60" s="93"/>
      <c r="D60" s="93"/>
      <c r="E60" s="93"/>
      <c r="F60" s="93"/>
      <c r="G60" s="93"/>
      <c r="H60"/>
      <c r="I60"/>
      <c r="J60"/>
      <c r="K60"/>
      <c r="L60"/>
      <c r="M60"/>
      <c r="N60"/>
      <c r="O60"/>
      <c r="P60"/>
      <c r="Q60"/>
    </row>
    <row r="61" spans="1:17" ht="30" x14ac:dyDescent="0.2">
      <c r="A61" s="11" t="s">
        <v>91</v>
      </c>
      <c r="B61" s="103"/>
      <c r="C61" s="103">
        <v>2</v>
      </c>
      <c r="D61" s="103">
        <v>2</v>
      </c>
      <c r="E61" s="103">
        <v>2</v>
      </c>
      <c r="F61" s="103">
        <v>2</v>
      </c>
      <c r="G61" s="103">
        <v>2</v>
      </c>
    </row>
    <row r="62" spans="1:17" x14ac:dyDescent="0.2">
      <c r="A62" s="11" t="s">
        <v>92</v>
      </c>
      <c r="B62" s="103"/>
      <c r="C62" s="103">
        <v>1</v>
      </c>
      <c r="D62" s="103">
        <v>1</v>
      </c>
      <c r="E62" s="103">
        <v>1</v>
      </c>
      <c r="F62" s="103">
        <v>2</v>
      </c>
      <c r="G62" s="103">
        <v>2</v>
      </c>
    </row>
    <row r="63" spans="1:17" ht="30" customHeight="1" x14ac:dyDescent="0.2">
      <c r="A63" s="9" t="s">
        <v>93</v>
      </c>
      <c r="B63" s="103"/>
      <c r="C63" s="103">
        <v>2</v>
      </c>
      <c r="D63" s="103">
        <v>2</v>
      </c>
      <c r="E63" s="103">
        <v>2</v>
      </c>
      <c r="F63" s="103">
        <v>2</v>
      </c>
      <c r="G63" s="103">
        <v>2</v>
      </c>
    </row>
    <row r="64" spans="1:17" s="135" customFormat="1" x14ac:dyDescent="0.2">
      <c r="A64" s="135" t="s">
        <v>94</v>
      </c>
      <c r="C64" s="135">
        <f>AVERAGE(C61:C63)</f>
        <v>1.6666666666666667</v>
      </c>
      <c r="D64" s="135">
        <f>AVERAGE(D61:D63)</f>
        <v>1.6666666666666667</v>
      </c>
      <c r="E64" s="135">
        <f>AVERAGE(E61:E63)</f>
        <v>1.6666666666666667</v>
      </c>
      <c r="F64" s="135">
        <f>AVERAGE(F61:F63)</f>
        <v>2</v>
      </c>
      <c r="G64" s="135">
        <f>AVERAGE(G61:G63)</f>
        <v>2</v>
      </c>
    </row>
  </sheetData>
  <pageMargins left="0.7" right="0.7" top="0.78740157499999996" bottom="0.78740157499999996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5075-52DE-416F-86E1-99FB7A1B8C6B}">
  <sheetPr>
    <tabColor rgb="FFFFFF00"/>
  </sheetPr>
  <dimension ref="A1:Q55"/>
  <sheetViews>
    <sheetView topLeftCell="A13" workbookViewId="0">
      <selection activeCell="K28" sqref="K28"/>
    </sheetView>
  </sheetViews>
  <sheetFormatPr baseColWidth="10" defaultColWidth="11.5546875" defaultRowHeight="15" x14ac:dyDescent="0.2"/>
  <cols>
    <col min="1" max="1" width="22.21875" customWidth="1"/>
  </cols>
  <sheetData>
    <row r="1" spans="1:13" x14ac:dyDescent="0.2">
      <c r="A1" s="1" t="s">
        <v>0</v>
      </c>
      <c r="B1" t="s">
        <v>650</v>
      </c>
    </row>
    <row r="2" spans="1:13" x14ac:dyDescent="0.2">
      <c r="A2" s="1" t="s">
        <v>3</v>
      </c>
    </row>
    <row r="4" spans="1:13" x14ac:dyDescent="0.2">
      <c r="A4" s="8" t="s">
        <v>5</v>
      </c>
      <c r="B4" s="14"/>
      <c r="C4" s="15"/>
      <c r="D4" s="15"/>
      <c r="E4" s="15"/>
      <c r="F4" s="15"/>
      <c r="G4" s="15"/>
    </row>
    <row r="5" spans="1:13" x14ac:dyDescent="0.2">
      <c r="A5" s="9" t="s">
        <v>6</v>
      </c>
      <c r="B5" s="110">
        <v>44491</v>
      </c>
      <c r="C5" s="110">
        <v>44863</v>
      </c>
      <c r="D5" s="17">
        <v>44505</v>
      </c>
      <c r="E5" s="18">
        <v>44512</v>
      </c>
      <c r="F5" s="18">
        <v>44891</v>
      </c>
      <c r="G5" s="18">
        <v>44533</v>
      </c>
    </row>
    <row r="6" spans="1:13" s="6" customFormat="1" ht="15.75" x14ac:dyDescent="0.2">
      <c r="A6" s="10" t="s">
        <v>7</v>
      </c>
      <c r="B6" s="91" t="e">
        <f>AVERAGE(B7:B16)</f>
        <v>#DIV/0!</v>
      </c>
      <c r="C6" s="91">
        <f t="shared" ref="C6:G6" si="0">AVERAGE(C7:C16)</f>
        <v>1.8</v>
      </c>
      <c r="D6" s="91">
        <f t="shared" si="0"/>
        <v>1.6</v>
      </c>
      <c r="E6" s="91">
        <f t="shared" si="0"/>
        <v>1.7</v>
      </c>
      <c r="F6" s="91">
        <f t="shared" si="0"/>
        <v>1.7</v>
      </c>
      <c r="G6" s="91">
        <f t="shared" si="0"/>
        <v>1.7</v>
      </c>
      <c r="H6"/>
      <c r="I6"/>
      <c r="J6"/>
      <c r="K6"/>
      <c r="L6"/>
      <c r="M6"/>
    </row>
    <row r="7" spans="1:13" x14ac:dyDescent="0.2">
      <c r="A7" s="11" t="s">
        <v>12</v>
      </c>
      <c r="B7" s="103"/>
      <c r="C7" s="103">
        <v>2</v>
      </c>
      <c r="D7" s="103">
        <v>2</v>
      </c>
      <c r="E7" s="103">
        <v>2</v>
      </c>
      <c r="F7" s="103">
        <v>2</v>
      </c>
      <c r="G7" s="103">
        <v>2</v>
      </c>
    </row>
    <row r="8" spans="1:13" ht="30" x14ac:dyDescent="0.2">
      <c r="A8" s="11" t="s">
        <v>15</v>
      </c>
      <c r="B8" s="103"/>
      <c r="C8" s="103">
        <v>2</v>
      </c>
      <c r="D8" s="103">
        <v>2</v>
      </c>
      <c r="E8" s="103">
        <v>2</v>
      </c>
      <c r="F8" s="103">
        <v>2</v>
      </c>
      <c r="G8" s="103">
        <v>2</v>
      </c>
      <c r="H8" s="103"/>
      <c r="I8" s="103"/>
      <c r="J8" s="103"/>
      <c r="K8" s="103"/>
      <c r="L8" s="103"/>
      <c r="M8" s="103"/>
    </row>
    <row r="9" spans="1:13" x14ac:dyDescent="0.2">
      <c r="A9" s="11" t="s">
        <v>18</v>
      </c>
      <c r="B9" s="103"/>
      <c r="C9" s="103">
        <v>4</v>
      </c>
      <c r="D9" s="103">
        <v>2</v>
      </c>
      <c r="E9" s="103">
        <v>2</v>
      </c>
      <c r="F9" s="103">
        <v>2</v>
      </c>
      <c r="G9" s="103">
        <v>2</v>
      </c>
      <c r="H9" s="103"/>
      <c r="I9" s="103"/>
      <c r="J9" s="103"/>
      <c r="K9" s="103"/>
      <c r="L9" s="103"/>
      <c r="M9" s="103"/>
    </row>
    <row r="10" spans="1:13" x14ac:dyDescent="0.2">
      <c r="A10" s="11" t="s">
        <v>23</v>
      </c>
      <c r="B10" s="103"/>
      <c r="C10" s="103">
        <v>1</v>
      </c>
      <c r="D10" s="103">
        <v>1</v>
      </c>
      <c r="E10" s="103">
        <v>2</v>
      </c>
      <c r="F10" s="103">
        <v>1</v>
      </c>
      <c r="G10" s="103">
        <v>1</v>
      </c>
      <c r="H10" s="103"/>
      <c r="I10" s="103"/>
      <c r="J10" s="103"/>
      <c r="K10" s="103"/>
      <c r="L10" s="103"/>
      <c r="M10" s="103"/>
    </row>
    <row r="11" spans="1:13" x14ac:dyDescent="0.2">
      <c r="A11" s="11" t="s">
        <v>25</v>
      </c>
      <c r="B11" s="103"/>
      <c r="C11" s="103">
        <v>2</v>
      </c>
      <c r="D11" s="103">
        <v>2</v>
      </c>
      <c r="E11" s="103">
        <v>2</v>
      </c>
      <c r="F11" s="103">
        <v>2</v>
      </c>
      <c r="G11" s="103">
        <v>2</v>
      </c>
      <c r="H11" s="103"/>
      <c r="I11" s="103"/>
      <c r="J11" s="103"/>
      <c r="K11" s="103"/>
      <c r="L11" s="103"/>
      <c r="M11" s="103"/>
    </row>
    <row r="12" spans="1:13" ht="30" x14ac:dyDescent="0.2">
      <c r="A12" s="11" t="s">
        <v>26</v>
      </c>
      <c r="B12" s="103"/>
      <c r="C12" s="103">
        <v>2</v>
      </c>
      <c r="D12" s="103">
        <v>2</v>
      </c>
      <c r="E12" s="103">
        <v>2</v>
      </c>
      <c r="F12" s="103">
        <v>2</v>
      </c>
      <c r="G12" s="103">
        <v>2</v>
      </c>
      <c r="H12" s="103"/>
      <c r="I12" s="103"/>
      <c r="J12" s="103"/>
      <c r="K12" s="103"/>
      <c r="L12" s="103"/>
      <c r="M12" s="103"/>
    </row>
    <row r="13" spans="1:13" x14ac:dyDescent="0.2">
      <c r="A13" s="11" t="s">
        <v>27</v>
      </c>
      <c r="B13" s="103"/>
      <c r="C13" s="103">
        <v>2</v>
      </c>
      <c r="D13" s="103">
        <v>2</v>
      </c>
      <c r="E13" s="103">
        <v>2</v>
      </c>
      <c r="F13" s="103">
        <v>2</v>
      </c>
      <c r="G13" s="103">
        <v>2</v>
      </c>
      <c r="H13" s="103"/>
      <c r="I13" s="103"/>
      <c r="J13" s="103"/>
      <c r="K13" s="103"/>
      <c r="L13" s="103"/>
      <c r="M13" s="103"/>
    </row>
    <row r="14" spans="1:13" x14ac:dyDescent="0.2">
      <c r="A14" s="11" t="s">
        <v>30</v>
      </c>
      <c r="B14" s="103"/>
      <c r="C14" s="103">
        <v>2</v>
      </c>
      <c r="D14" s="103">
        <v>2</v>
      </c>
      <c r="E14" s="103">
        <v>2</v>
      </c>
      <c r="F14" s="103">
        <v>2</v>
      </c>
      <c r="G14" s="103">
        <v>2</v>
      </c>
      <c r="H14" s="103"/>
      <c r="I14" s="103"/>
      <c r="J14" s="103"/>
      <c r="K14" s="103"/>
      <c r="L14" s="103"/>
      <c r="M14" s="103"/>
    </row>
    <row r="15" spans="1:13" x14ac:dyDescent="0.2">
      <c r="A15" s="11" t="s">
        <v>32</v>
      </c>
      <c r="B15" s="103"/>
      <c r="C15" s="103">
        <v>1</v>
      </c>
      <c r="D15" s="103">
        <v>1</v>
      </c>
      <c r="E15" s="103">
        <v>1</v>
      </c>
      <c r="F15" s="103">
        <v>2</v>
      </c>
      <c r="G15" s="103">
        <v>2</v>
      </c>
      <c r="H15" s="103"/>
      <c r="I15" s="103"/>
      <c r="J15" s="103"/>
      <c r="K15" s="103"/>
      <c r="L15" s="103"/>
      <c r="M15" s="103"/>
    </row>
    <row r="16" spans="1:13" x14ac:dyDescent="0.2">
      <c r="A16" s="11" t="s">
        <v>36</v>
      </c>
      <c r="B16" s="103"/>
      <c r="C16" s="103">
        <v>0</v>
      </c>
      <c r="D16" s="103">
        <v>0</v>
      </c>
      <c r="E16" s="103">
        <v>0</v>
      </c>
      <c r="F16" s="103">
        <v>0</v>
      </c>
      <c r="G16" s="103">
        <v>0</v>
      </c>
    </row>
    <row r="17" spans="1:17" x14ac:dyDescent="0.2">
      <c r="A17" s="11"/>
      <c r="B17" s="103"/>
      <c r="C17" s="103"/>
      <c r="D17" s="103"/>
      <c r="E17" s="103"/>
      <c r="F17" s="103"/>
      <c r="G17" s="103"/>
    </row>
    <row r="18" spans="1:17" s="6" customFormat="1" ht="15.75" x14ac:dyDescent="0.2">
      <c r="A18" s="12" t="s">
        <v>37</v>
      </c>
      <c r="B18" s="93"/>
      <c r="C18" s="94"/>
      <c r="D18" s="101"/>
      <c r="E18" s="99"/>
      <c r="F18" s="101"/>
      <c r="G18" s="101"/>
      <c r="H18"/>
      <c r="I18"/>
      <c r="J18"/>
      <c r="K18"/>
      <c r="L18"/>
      <c r="M18"/>
      <c r="N18"/>
      <c r="O18"/>
      <c r="P18"/>
      <c r="Q18"/>
    </row>
    <row r="19" spans="1:17" s="6" customFormat="1" ht="15.75" x14ac:dyDescent="0.2">
      <c r="A19" s="12" t="s">
        <v>38</v>
      </c>
      <c r="B19" s="93" t="e">
        <f>AVERAGE(B20:B22)</f>
        <v>#DIV/0!</v>
      </c>
      <c r="C19" s="93">
        <f t="shared" ref="C19:G19" si="1">AVERAGE(C20:C22)</f>
        <v>1</v>
      </c>
      <c r="D19" s="93">
        <f t="shared" si="1"/>
        <v>1</v>
      </c>
      <c r="E19" s="93">
        <f t="shared" si="1"/>
        <v>1.3333333333333333</v>
      </c>
      <c r="F19" s="93">
        <f t="shared" si="1"/>
        <v>1.3333333333333333</v>
      </c>
      <c r="G19" s="93">
        <f t="shared" si="1"/>
        <v>1.3333333333333333</v>
      </c>
      <c r="H19"/>
      <c r="I19"/>
      <c r="J19"/>
      <c r="K19"/>
      <c r="L19"/>
      <c r="M19"/>
      <c r="N19"/>
      <c r="O19"/>
      <c r="P19"/>
      <c r="Q19"/>
    </row>
    <row r="20" spans="1:17" ht="30" x14ac:dyDescent="0.2">
      <c r="A20" s="11" t="s">
        <v>39</v>
      </c>
      <c r="B20" s="103"/>
      <c r="C20" s="103">
        <v>1</v>
      </c>
      <c r="D20" s="103">
        <v>1</v>
      </c>
      <c r="E20" s="103">
        <v>2</v>
      </c>
      <c r="F20" s="103">
        <v>2</v>
      </c>
      <c r="G20" s="103">
        <v>2</v>
      </c>
    </row>
    <row r="21" spans="1:17" x14ac:dyDescent="0.2">
      <c r="A21" s="11" t="s">
        <v>47</v>
      </c>
      <c r="B21" s="103"/>
      <c r="C21" s="103">
        <v>1</v>
      </c>
      <c r="D21" s="103">
        <v>1</v>
      </c>
      <c r="E21" s="103">
        <v>1</v>
      </c>
      <c r="F21" s="103">
        <v>1</v>
      </c>
      <c r="G21" s="103">
        <v>1</v>
      </c>
      <c r="H21" s="103"/>
      <c r="I21" s="103"/>
      <c r="J21" s="103"/>
      <c r="K21" s="103"/>
      <c r="L21" s="103"/>
      <c r="M21" s="103"/>
    </row>
    <row r="22" spans="1:17" ht="30" x14ac:dyDescent="0.2">
      <c r="A22" s="11" t="s">
        <v>52</v>
      </c>
      <c r="B22" s="103"/>
      <c r="C22" s="103">
        <v>1</v>
      </c>
      <c r="D22" s="103">
        <v>1</v>
      </c>
      <c r="E22" s="103">
        <v>1</v>
      </c>
      <c r="F22" s="103">
        <v>1</v>
      </c>
      <c r="G22" s="103">
        <v>1</v>
      </c>
    </row>
    <row r="23" spans="1:17" s="6" customFormat="1" ht="15.75" x14ac:dyDescent="0.2">
      <c r="A23" s="12" t="s">
        <v>53</v>
      </c>
      <c r="B23" s="93" t="e">
        <f>AVERAGE(B24:B26)</f>
        <v>#DIV/0!</v>
      </c>
      <c r="C23" s="93">
        <f t="shared" ref="C23:G23" si="2">AVERAGE(C24:C26)</f>
        <v>2.3333333333333335</v>
      </c>
      <c r="D23" s="93">
        <f t="shared" si="2"/>
        <v>2.3333333333333335</v>
      </c>
      <c r="E23" s="93">
        <f t="shared" si="2"/>
        <v>2.3333333333333335</v>
      </c>
      <c r="F23" s="93">
        <f t="shared" si="2"/>
        <v>2</v>
      </c>
      <c r="G23" s="93">
        <f t="shared" si="2"/>
        <v>3</v>
      </c>
      <c r="H23"/>
      <c r="I23"/>
      <c r="J23"/>
      <c r="K23"/>
      <c r="L23"/>
      <c r="M23"/>
      <c r="N23"/>
      <c r="O23"/>
      <c r="P23"/>
      <c r="Q23"/>
    </row>
    <row r="24" spans="1:17" x14ac:dyDescent="0.2">
      <c r="A24" s="11" t="s">
        <v>54</v>
      </c>
      <c r="B24" s="103"/>
      <c r="C24" s="103">
        <v>2</v>
      </c>
      <c r="D24" s="103">
        <v>2</v>
      </c>
      <c r="E24" s="103">
        <v>2</v>
      </c>
      <c r="F24" s="103">
        <v>2</v>
      </c>
      <c r="G24" s="103">
        <v>3</v>
      </c>
    </row>
    <row r="25" spans="1:17" x14ac:dyDescent="0.2">
      <c r="A25" s="11" t="s">
        <v>55</v>
      </c>
      <c r="B25" s="103"/>
      <c r="C25" s="103">
        <v>2</v>
      </c>
      <c r="D25" s="103">
        <v>2</v>
      </c>
      <c r="E25" s="103">
        <v>2</v>
      </c>
      <c r="F25" s="103">
        <v>2</v>
      </c>
      <c r="G25" s="103">
        <v>3</v>
      </c>
    </row>
    <row r="26" spans="1:17" x14ac:dyDescent="0.2">
      <c r="A26" s="11" t="s">
        <v>59</v>
      </c>
      <c r="B26" s="103"/>
      <c r="C26" s="103">
        <v>3</v>
      </c>
      <c r="D26" s="103">
        <v>3</v>
      </c>
      <c r="E26" s="103">
        <v>3</v>
      </c>
      <c r="F26" s="103">
        <v>2</v>
      </c>
      <c r="G26" s="103"/>
    </row>
    <row r="27" spans="1:17" s="6" customFormat="1" ht="15.75" x14ac:dyDescent="0.2">
      <c r="A27" s="12" t="s">
        <v>60</v>
      </c>
      <c r="B27" s="93" t="e">
        <f>AVERAGE(B28:B31)</f>
        <v>#DIV/0!</v>
      </c>
      <c r="C27" s="93">
        <f t="shared" ref="C27:G27" si="3">AVERAGE(C28:C31)</f>
        <v>3</v>
      </c>
      <c r="D27" s="93">
        <f t="shared" si="3"/>
        <v>3</v>
      </c>
      <c r="E27" s="93">
        <f t="shared" si="3"/>
        <v>3</v>
      </c>
      <c r="F27" s="93">
        <f t="shared" si="3"/>
        <v>3</v>
      </c>
      <c r="G27" s="93">
        <f t="shared" si="3"/>
        <v>3</v>
      </c>
      <c r="H27"/>
      <c r="I27"/>
      <c r="J27"/>
      <c r="K27"/>
      <c r="L27"/>
      <c r="M27"/>
      <c r="N27"/>
      <c r="O27"/>
      <c r="P27"/>
      <c r="Q27"/>
    </row>
    <row r="28" spans="1:17" x14ac:dyDescent="0.2">
      <c r="A28" s="11" t="s">
        <v>61</v>
      </c>
      <c r="B28" s="103"/>
      <c r="C28" s="103">
        <v>3</v>
      </c>
      <c r="D28" s="103">
        <v>3</v>
      </c>
      <c r="E28" s="103">
        <v>3</v>
      </c>
      <c r="F28" s="103">
        <v>3</v>
      </c>
      <c r="G28" s="103">
        <v>3</v>
      </c>
    </row>
    <row r="29" spans="1:17" x14ac:dyDescent="0.2">
      <c r="A29" s="11" t="s">
        <v>64</v>
      </c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1:17" x14ac:dyDescent="0.2">
      <c r="A30" s="11" t="s">
        <v>65</v>
      </c>
      <c r="B30" s="103"/>
      <c r="C30" s="103">
        <v>3</v>
      </c>
      <c r="D30" s="103">
        <v>3</v>
      </c>
      <c r="E30" s="103">
        <v>3</v>
      </c>
      <c r="F30" s="103">
        <v>3</v>
      </c>
      <c r="G30" s="103">
        <v>3</v>
      </c>
    </row>
    <row r="31" spans="1:17" x14ac:dyDescent="0.2">
      <c r="A31" s="11" t="s">
        <v>66</v>
      </c>
      <c r="B31" s="103"/>
      <c r="C31" s="103"/>
      <c r="D31" s="103"/>
      <c r="E31" s="103"/>
      <c r="F31" s="103"/>
      <c r="G31" s="103"/>
    </row>
    <row r="32" spans="1:17" s="6" customFormat="1" ht="15.75" x14ac:dyDescent="0.2">
      <c r="A32" s="12" t="s">
        <v>67</v>
      </c>
      <c r="B32" s="93" t="e">
        <f>AVERAGE(B33)</f>
        <v>#DIV/0!</v>
      </c>
      <c r="C32" s="93">
        <f t="shared" ref="C32:G32" si="4">AVERAGE(C33)</f>
        <v>1</v>
      </c>
      <c r="D32" s="93">
        <f t="shared" si="4"/>
        <v>1</v>
      </c>
      <c r="E32" s="93">
        <f t="shared" si="4"/>
        <v>1</v>
      </c>
      <c r="F32" s="93">
        <f t="shared" si="4"/>
        <v>1</v>
      </c>
      <c r="G32" s="93">
        <f t="shared" si="4"/>
        <v>1</v>
      </c>
      <c r="H32"/>
      <c r="I32"/>
      <c r="J32"/>
      <c r="K32"/>
      <c r="L32"/>
      <c r="M32"/>
      <c r="N32"/>
      <c r="O32"/>
      <c r="P32"/>
      <c r="Q32"/>
    </row>
    <row r="33" spans="1:17" x14ac:dyDescent="0.2">
      <c r="A33" s="11" t="s">
        <v>68</v>
      </c>
      <c r="B33" s="103"/>
      <c r="C33" s="103">
        <v>1</v>
      </c>
      <c r="D33" s="103">
        <v>1</v>
      </c>
      <c r="E33" s="103">
        <v>1</v>
      </c>
      <c r="F33" s="103">
        <v>1</v>
      </c>
      <c r="G33" s="103">
        <v>1</v>
      </c>
    </row>
    <row r="34" spans="1:17" x14ac:dyDescent="0.2">
      <c r="A34" s="13"/>
      <c r="B34" s="103"/>
      <c r="C34" s="103"/>
      <c r="D34" s="103"/>
      <c r="E34" s="103"/>
      <c r="F34" s="103"/>
      <c r="G34" s="103"/>
    </row>
    <row r="35" spans="1:17" s="6" customFormat="1" ht="31.5" x14ac:dyDescent="0.2">
      <c r="A35" s="10" t="s">
        <v>74</v>
      </c>
      <c r="B35" s="93"/>
      <c r="C35" s="94"/>
      <c r="D35" s="95"/>
      <c r="E35" s="99"/>
      <c r="F35" s="95"/>
      <c r="G35" s="95"/>
      <c r="H35"/>
      <c r="I35"/>
      <c r="J35"/>
      <c r="K35"/>
      <c r="L35"/>
      <c r="M35"/>
      <c r="N35"/>
      <c r="O35"/>
      <c r="P35"/>
      <c r="Q35"/>
    </row>
    <row r="36" spans="1:17" s="6" customFormat="1" ht="15.75" x14ac:dyDescent="0.2">
      <c r="A36" s="12" t="s">
        <v>75</v>
      </c>
      <c r="B36" s="93">
        <f t="shared" ref="B36:G36" si="5">SUM(B37:B39)/3</f>
        <v>0</v>
      </c>
      <c r="C36" s="93">
        <f t="shared" si="5"/>
        <v>1.3333333333333333</v>
      </c>
      <c r="D36" s="93">
        <f t="shared" si="5"/>
        <v>1.3333333333333333</v>
      </c>
      <c r="E36" s="93">
        <f t="shared" si="5"/>
        <v>1.6666666666666667</v>
      </c>
      <c r="F36" s="93">
        <f t="shared" si="5"/>
        <v>2</v>
      </c>
      <c r="G36" s="93">
        <f t="shared" si="5"/>
        <v>2</v>
      </c>
      <c r="H36"/>
      <c r="I36"/>
      <c r="J36"/>
      <c r="K36"/>
      <c r="L36"/>
      <c r="M36"/>
      <c r="N36"/>
      <c r="O36"/>
      <c r="P36"/>
      <c r="Q36"/>
    </row>
    <row r="37" spans="1:17" x14ac:dyDescent="0.2">
      <c r="A37" s="11" t="s">
        <v>76</v>
      </c>
      <c r="B37" s="103"/>
      <c r="C37" s="103">
        <v>2</v>
      </c>
      <c r="D37" s="103">
        <v>2</v>
      </c>
      <c r="E37" s="103">
        <v>2</v>
      </c>
      <c r="F37" s="103">
        <v>2</v>
      </c>
      <c r="G37" s="103">
        <v>2</v>
      </c>
    </row>
    <row r="38" spans="1:17" x14ac:dyDescent="0.2">
      <c r="A38" s="11" t="s">
        <v>77</v>
      </c>
      <c r="B38" s="103"/>
      <c r="C38" s="103">
        <v>1</v>
      </c>
      <c r="D38" s="103">
        <v>1</v>
      </c>
      <c r="E38" s="103">
        <v>2</v>
      </c>
      <c r="F38" s="103">
        <v>2</v>
      </c>
      <c r="G38" s="103">
        <v>2</v>
      </c>
    </row>
    <row r="39" spans="1:17" ht="30" x14ac:dyDescent="0.2">
      <c r="A39" s="11" t="s">
        <v>78</v>
      </c>
      <c r="B39" s="103"/>
      <c r="C39" s="103">
        <v>1</v>
      </c>
      <c r="D39" s="103">
        <v>1</v>
      </c>
      <c r="E39" s="103">
        <v>1</v>
      </c>
      <c r="F39" s="103">
        <v>2</v>
      </c>
      <c r="G39" s="103">
        <v>2</v>
      </c>
    </row>
    <row r="40" spans="1:17" s="6" customFormat="1" ht="15.75" x14ac:dyDescent="0.2">
      <c r="A40" s="12" t="s">
        <v>79</v>
      </c>
      <c r="B40" s="93">
        <f t="shared" ref="B40:G40" si="6">SUM(B41:B42)/2</f>
        <v>0</v>
      </c>
      <c r="C40" s="93">
        <f t="shared" si="6"/>
        <v>1</v>
      </c>
      <c r="D40" s="93">
        <f t="shared" si="6"/>
        <v>1</v>
      </c>
      <c r="E40" s="93">
        <f t="shared" si="6"/>
        <v>1</v>
      </c>
      <c r="F40" s="93">
        <f t="shared" si="6"/>
        <v>1</v>
      </c>
      <c r="G40" s="93">
        <f t="shared" si="6"/>
        <v>1</v>
      </c>
      <c r="H40"/>
      <c r="I40"/>
      <c r="J40"/>
      <c r="K40"/>
      <c r="L40"/>
      <c r="M40"/>
      <c r="N40"/>
      <c r="O40"/>
      <c r="P40"/>
      <c r="Q40"/>
    </row>
    <row r="41" spans="1:17" x14ac:dyDescent="0.2">
      <c r="A41" s="11" t="s">
        <v>80</v>
      </c>
      <c r="B41" s="103"/>
      <c r="C41" s="103">
        <v>0</v>
      </c>
      <c r="D41" s="103"/>
      <c r="E41" s="103"/>
      <c r="F41" s="103"/>
      <c r="G41" s="103"/>
    </row>
    <row r="42" spans="1:17" x14ac:dyDescent="0.2">
      <c r="A42" s="11" t="s">
        <v>81</v>
      </c>
      <c r="B42" s="103"/>
      <c r="C42" s="103">
        <v>2</v>
      </c>
      <c r="D42" s="103">
        <v>2</v>
      </c>
      <c r="E42" s="103">
        <v>2</v>
      </c>
      <c r="F42" s="103">
        <v>2</v>
      </c>
      <c r="G42" s="103">
        <v>2</v>
      </c>
    </row>
    <row r="43" spans="1:17" s="6" customFormat="1" ht="15.75" x14ac:dyDescent="0.2">
      <c r="A43" s="12" t="s">
        <v>82</v>
      </c>
      <c r="B43" s="93">
        <f t="shared" ref="B43:G43" si="7">SUM(B44:B46)/3</f>
        <v>0</v>
      </c>
      <c r="C43" s="93">
        <f t="shared" si="7"/>
        <v>1</v>
      </c>
      <c r="D43" s="93">
        <f t="shared" si="7"/>
        <v>1</v>
      </c>
      <c r="E43" s="93">
        <f t="shared" si="7"/>
        <v>1</v>
      </c>
      <c r="F43" s="93">
        <f t="shared" si="7"/>
        <v>1.6666666666666667</v>
      </c>
      <c r="G43" s="93">
        <f t="shared" si="7"/>
        <v>1.6666666666666667</v>
      </c>
      <c r="H43"/>
      <c r="I43"/>
      <c r="J43"/>
      <c r="K43"/>
      <c r="L43"/>
      <c r="M43"/>
      <c r="N43"/>
      <c r="O43"/>
      <c r="P43"/>
      <c r="Q43"/>
    </row>
    <row r="44" spans="1:17" x14ac:dyDescent="0.2">
      <c r="A44" s="11" t="s">
        <v>83</v>
      </c>
      <c r="B44" s="103"/>
      <c r="C44" s="103">
        <v>2</v>
      </c>
      <c r="D44" s="103">
        <v>2</v>
      </c>
      <c r="E44" s="103">
        <v>2</v>
      </c>
      <c r="F44" s="103">
        <v>2</v>
      </c>
      <c r="G44" s="103">
        <v>2</v>
      </c>
    </row>
    <row r="45" spans="1:17" ht="30" x14ac:dyDescent="0.2">
      <c r="A45" s="11" t="s">
        <v>84</v>
      </c>
      <c r="B45" s="103"/>
      <c r="C45" s="103">
        <v>1</v>
      </c>
      <c r="D45" s="103">
        <v>1</v>
      </c>
      <c r="E45" s="103">
        <v>1</v>
      </c>
      <c r="F45" s="103">
        <v>2</v>
      </c>
      <c r="G45" s="103">
        <v>2</v>
      </c>
    </row>
    <row r="46" spans="1:17" ht="30" x14ac:dyDescent="0.2">
      <c r="A46" s="11" t="s">
        <v>85</v>
      </c>
      <c r="B46" s="103"/>
      <c r="C46" s="103"/>
      <c r="D46" s="103"/>
      <c r="E46" s="103"/>
      <c r="F46" s="103">
        <v>1</v>
      </c>
      <c r="G46" s="103">
        <v>1</v>
      </c>
    </row>
    <row r="47" spans="1:17" s="6" customFormat="1" ht="15.75" x14ac:dyDescent="0.2">
      <c r="A47" s="12" t="s">
        <v>86</v>
      </c>
      <c r="B47" s="93">
        <f t="shared" ref="B47:G47" si="8">SUM(B48:B51)/4</f>
        <v>0</v>
      </c>
      <c r="C47" s="93">
        <f t="shared" si="8"/>
        <v>1.75</v>
      </c>
      <c r="D47" s="93">
        <f t="shared" si="8"/>
        <v>1.75</v>
      </c>
      <c r="E47" s="93">
        <f t="shared" si="8"/>
        <v>2</v>
      </c>
      <c r="F47" s="93">
        <f t="shared" si="8"/>
        <v>2.25</v>
      </c>
      <c r="G47" s="93">
        <f t="shared" si="8"/>
        <v>2.25</v>
      </c>
      <c r="H47"/>
      <c r="I47"/>
      <c r="J47"/>
      <c r="K47"/>
      <c r="L47"/>
      <c r="M47"/>
      <c r="N47"/>
      <c r="O47"/>
      <c r="P47"/>
      <c r="Q47"/>
    </row>
    <row r="48" spans="1:17" x14ac:dyDescent="0.2">
      <c r="A48" s="11" t="s">
        <v>87</v>
      </c>
      <c r="B48" s="103"/>
      <c r="C48" s="103">
        <v>2</v>
      </c>
      <c r="D48" s="103">
        <v>2</v>
      </c>
      <c r="E48" s="103">
        <v>2</v>
      </c>
      <c r="F48" s="103">
        <v>2</v>
      </c>
      <c r="G48" s="103">
        <v>2</v>
      </c>
    </row>
    <row r="49" spans="1:17" x14ac:dyDescent="0.2">
      <c r="A49" s="11" t="s">
        <v>88</v>
      </c>
      <c r="B49" s="103"/>
      <c r="C49" s="103">
        <v>2</v>
      </c>
      <c r="D49" s="103">
        <v>2</v>
      </c>
      <c r="E49" s="103">
        <v>2</v>
      </c>
      <c r="F49" s="103">
        <v>2</v>
      </c>
      <c r="G49" s="103">
        <v>2</v>
      </c>
      <c r="H49" s="103"/>
      <c r="I49" s="103"/>
      <c r="J49" s="103"/>
      <c r="K49" s="103"/>
      <c r="L49" s="103"/>
      <c r="M49" s="103"/>
    </row>
    <row r="50" spans="1:17" ht="30" x14ac:dyDescent="0.2">
      <c r="A50" s="11" t="s">
        <v>89</v>
      </c>
      <c r="B50" s="103"/>
      <c r="C50" s="103">
        <v>2</v>
      </c>
      <c r="D50" s="103">
        <v>2</v>
      </c>
      <c r="E50" s="103">
        <v>2</v>
      </c>
      <c r="F50" s="103">
        <v>2</v>
      </c>
      <c r="G50" s="103">
        <v>2</v>
      </c>
    </row>
    <row r="51" spans="1:17" x14ac:dyDescent="0.2">
      <c r="A51" s="11" t="s">
        <v>90</v>
      </c>
      <c r="B51" s="103"/>
      <c r="C51" s="103">
        <v>1</v>
      </c>
      <c r="D51" s="103">
        <v>1</v>
      </c>
      <c r="E51" s="103">
        <v>2</v>
      </c>
      <c r="F51" s="103">
        <v>3</v>
      </c>
      <c r="G51" s="103">
        <v>3</v>
      </c>
    </row>
    <row r="52" spans="1:17" s="6" customFormat="1" ht="15.75" x14ac:dyDescent="0.2">
      <c r="A52" s="12" t="s">
        <v>54</v>
      </c>
      <c r="B52" s="93">
        <f t="shared" ref="B52:G52" si="9">SUM(B53:B55)/3</f>
        <v>0</v>
      </c>
      <c r="C52" s="93">
        <f t="shared" si="9"/>
        <v>1.6666666666666667</v>
      </c>
      <c r="D52" s="93">
        <f t="shared" si="9"/>
        <v>1.6666666666666667</v>
      </c>
      <c r="E52" s="93">
        <f t="shared" si="9"/>
        <v>1.6666666666666667</v>
      </c>
      <c r="F52" s="93">
        <f t="shared" si="9"/>
        <v>2</v>
      </c>
      <c r="G52" s="93">
        <f t="shared" si="9"/>
        <v>2</v>
      </c>
      <c r="H52"/>
      <c r="I52"/>
      <c r="J52"/>
      <c r="K52"/>
      <c r="L52"/>
      <c r="M52"/>
      <c r="N52"/>
      <c r="O52"/>
      <c r="P52"/>
      <c r="Q52"/>
    </row>
    <row r="53" spans="1:17" ht="30" x14ac:dyDescent="0.2">
      <c r="A53" s="11" t="s">
        <v>91</v>
      </c>
      <c r="B53" s="103"/>
      <c r="C53" s="103">
        <v>2</v>
      </c>
      <c r="D53" s="103">
        <v>2</v>
      </c>
      <c r="E53" s="103">
        <v>2</v>
      </c>
      <c r="F53" s="103">
        <v>2</v>
      </c>
      <c r="G53" s="103">
        <v>2</v>
      </c>
    </row>
    <row r="54" spans="1:17" x14ac:dyDescent="0.2">
      <c r="A54" s="11" t="s">
        <v>92</v>
      </c>
      <c r="B54" s="103"/>
      <c r="C54" s="103">
        <v>1</v>
      </c>
      <c r="D54" s="103">
        <v>1</v>
      </c>
      <c r="E54" s="103">
        <v>1</v>
      </c>
      <c r="F54" s="103">
        <v>2</v>
      </c>
      <c r="G54" s="103">
        <v>2</v>
      </c>
    </row>
    <row r="55" spans="1:17" ht="30" customHeight="1" x14ac:dyDescent="0.2">
      <c r="A55" s="9" t="s">
        <v>93</v>
      </c>
      <c r="B55" s="103"/>
      <c r="C55" s="103">
        <v>2</v>
      </c>
      <c r="D55" s="103">
        <v>2</v>
      </c>
      <c r="E55" s="103">
        <v>2</v>
      </c>
      <c r="F55" s="103">
        <v>2</v>
      </c>
      <c r="G55" s="103">
        <v>2</v>
      </c>
    </row>
  </sheetData>
  <pageMargins left="0.7" right="0.7" top="0.78740157499999996" bottom="0.78740157499999996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D536-6BB3-4AE7-986A-55ABBFD1FC55}">
  <dimension ref="A2:M64"/>
  <sheetViews>
    <sheetView topLeftCell="A37" workbookViewId="0">
      <selection activeCell="A10" sqref="A10:A11"/>
    </sheetView>
  </sheetViews>
  <sheetFormatPr baseColWidth="10" defaultColWidth="11.5546875" defaultRowHeight="15" x14ac:dyDescent="0.2"/>
  <cols>
    <col min="1" max="1" width="24.5546875" customWidth="1"/>
    <col min="2" max="13" width="12.6640625" customWidth="1"/>
  </cols>
  <sheetData>
    <row r="2" spans="1:13" x14ac:dyDescent="0.2">
      <c r="A2" s="214" t="s">
        <v>1</v>
      </c>
      <c r="B2" s="84">
        <v>1</v>
      </c>
      <c r="C2" s="84">
        <v>2</v>
      </c>
      <c r="D2" s="84">
        <v>3</v>
      </c>
      <c r="E2" s="84">
        <v>4</v>
      </c>
      <c r="F2" s="84">
        <v>5</v>
      </c>
      <c r="G2" s="84">
        <v>6</v>
      </c>
      <c r="H2" s="84">
        <v>7</v>
      </c>
      <c r="I2" s="84">
        <v>8</v>
      </c>
      <c r="J2" s="84">
        <v>9</v>
      </c>
      <c r="K2" s="84">
        <v>10</v>
      </c>
      <c r="L2" s="84">
        <v>11</v>
      </c>
      <c r="M2" s="84">
        <v>12</v>
      </c>
    </row>
    <row r="3" spans="1:13" x14ac:dyDescent="0.2">
      <c r="A3" s="214"/>
      <c r="B3" s="85">
        <v>44449</v>
      </c>
      <c r="C3" s="85">
        <v>44456</v>
      </c>
      <c r="D3" s="85">
        <v>44463</v>
      </c>
      <c r="E3" s="85">
        <v>44470</v>
      </c>
      <c r="F3" s="85">
        <v>44477</v>
      </c>
      <c r="G3" s="85">
        <v>44484</v>
      </c>
      <c r="H3" s="85">
        <v>44491</v>
      </c>
      <c r="I3" s="85">
        <v>44498</v>
      </c>
      <c r="J3" s="85">
        <v>44505</v>
      </c>
      <c r="K3" s="85">
        <v>44512</v>
      </c>
      <c r="L3" s="85">
        <v>44519</v>
      </c>
      <c r="M3" s="85">
        <v>44526</v>
      </c>
    </row>
    <row r="4" spans="1:13" x14ac:dyDescent="0.2">
      <c r="A4" s="86" t="s">
        <v>682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x14ac:dyDescent="0.2">
      <c r="A5" s="86" t="s">
        <v>38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</row>
    <row r="6" spans="1:13" x14ac:dyDescent="0.2">
      <c r="A6" s="86" t="s">
        <v>53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</row>
    <row r="7" spans="1:13" x14ac:dyDescent="0.2">
      <c r="A7" s="86" t="s">
        <v>60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</row>
    <row r="8" spans="1:13" x14ac:dyDescent="0.2">
      <c r="A8" s="86" t="s">
        <v>67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</row>
    <row r="10" spans="1:13" x14ac:dyDescent="0.2">
      <c r="A10" s="214" t="s">
        <v>95</v>
      </c>
      <c r="B10" s="84">
        <v>1</v>
      </c>
      <c r="C10" s="84">
        <v>2</v>
      </c>
      <c r="D10" s="84">
        <v>3</v>
      </c>
      <c r="E10" s="84">
        <v>4</v>
      </c>
      <c r="F10" s="84">
        <v>5</v>
      </c>
      <c r="G10" s="84">
        <v>6</v>
      </c>
      <c r="H10" s="84">
        <v>7</v>
      </c>
      <c r="I10" s="84">
        <v>8</v>
      </c>
      <c r="J10" s="84">
        <v>9</v>
      </c>
      <c r="K10" s="84">
        <v>10</v>
      </c>
      <c r="L10" s="84">
        <v>11</v>
      </c>
      <c r="M10" s="84">
        <v>12</v>
      </c>
    </row>
    <row r="11" spans="1:13" x14ac:dyDescent="0.2">
      <c r="A11" s="214"/>
      <c r="B11" s="85">
        <v>44449</v>
      </c>
      <c r="C11" s="85">
        <v>44456</v>
      </c>
      <c r="D11" s="85">
        <v>44463</v>
      </c>
      <c r="E11" s="85">
        <v>44470</v>
      </c>
      <c r="F11" s="85">
        <v>44477</v>
      </c>
      <c r="G11" s="85">
        <v>44484</v>
      </c>
      <c r="H11" s="85">
        <v>44491</v>
      </c>
      <c r="I11" s="85">
        <v>44498</v>
      </c>
      <c r="J11" s="85">
        <v>44505</v>
      </c>
      <c r="K11" s="85">
        <v>44512</v>
      </c>
      <c r="L11" s="85">
        <v>44519</v>
      </c>
      <c r="M11" s="85">
        <v>44526</v>
      </c>
    </row>
    <row r="12" spans="1:13" x14ac:dyDescent="0.2">
      <c r="A12" s="86" t="s">
        <v>682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</row>
    <row r="13" spans="1:13" x14ac:dyDescent="0.2">
      <c r="A13" s="86" t="s">
        <v>38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</row>
    <row r="14" spans="1:13" x14ac:dyDescent="0.2">
      <c r="A14" s="86" t="s">
        <v>53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</row>
    <row r="15" spans="1:13" x14ac:dyDescent="0.2">
      <c r="A15" s="86" t="s">
        <v>60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</row>
    <row r="16" spans="1:13" x14ac:dyDescent="0.2">
      <c r="A16" s="86" t="s">
        <v>67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</row>
    <row r="18" spans="1:13" x14ac:dyDescent="0.2">
      <c r="A18" s="214" t="s">
        <v>120</v>
      </c>
      <c r="B18" s="84">
        <v>1</v>
      </c>
      <c r="C18" s="84">
        <v>2</v>
      </c>
      <c r="D18" s="84">
        <v>3</v>
      </c>
      <c r="E18" s="84">
        <v>4</v>
      </c>
      <c r="F18" s="84">
        <v>5</v>
      </c>
      <c r="G18" s="84">
        <v>6</v>
      </c>
      <c r="H18" s="84">
        <v>7</v>
      </c>
      <c r="I18" s="84">
        <v>8</v>
      </c>
      <c r="J18" s="84">
        <v>9</v>
      </c>
      <c r="K18" s="84">
        <v>10</v>
      </c>
      <c r="L18" s="84">
        <v>11</v>
      </c>
      <c r="M18" s="84">
        <v>12</v>
      </c>
    </row>
    <row r="19" spans="1:13" x14ac:dyDescent="0.2">
      <c r="A19" s="214"/>
      <c r="B19" s="85">
        <v>44449</v>
      </c>
      <c r="C19" s="85">
        <v>44456</v>
      </c>
      <c r="D19" s="85">
        <v>44463</v>
      </c>
      <c r="E19" s="85">
        <v>44470</v>
      </c>
      <c r="F19" s="85">
        <v>44477</v>
      </c>
      <c r="G19" s="85">
        <v>44484</v>
      </c>
      <c r="H19" s="85">
        <v>44491</v>
      </c>
      <c r="I19" s="85">
        <v>44498</v>
      </c>
      <c r="J19" s="85">
        <v>44505</v>
      </c>
      <c r="K19" s="85">
        <v>44512</v>
      </c>
      <c r="L19" s="85">
        <v>44519</v>
      </c>
      <c r="M19" s="85">
        <v>44526</v>
      </c>
    </row>
    <row r="20" spans="1:13" x14ac:dyDescent="0.2">
      <c r="A20" s="86" t="s">
        <v>682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</row>
    <row r="21" spans="1:13" x14ac:dyDescent="0.2">
      <c r="A21" s="86" t="s">
        <v>38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</row>
    <row r="22" spans="1:13" x14ac:dyDescent="0.2">
      <c r="A22" s="86" t="s">
        <v>53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</row>
    <row r="23" spans="1:13" x14ac:dyDescent="0.2">
      <c r="A23" s="86" t="s">
        <v>60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</row>
    <row r="24" spans="1:13" x14ac:dyDescent="0.2">
      <c r="A24" s="86" t="s">
        <v>67</v>
      </c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</row>
    <row r="26" spans="1:13" x14ac:dyDescent="0.2">
      <c r="A26" s="214" t="s">
        <v>166</v>
      </c>
      <c r="B26" s="84">
        <v>1</v>
      </c>
      <c r="C26" s="84">
        <v>2</v>
      </c>
      <c r="D26" s="84">
        <v>3</v>
      </c>
      <c r="E26" s="84">
        <v>4</v>
      </c>
      <c r="F26" s="84">
        <v>5</v>
      </c>
      <c r="G26" s="84">
        <v>6</v>
      </c>
      <c r="H26" s="84">
        <v>7</v>
      </c>
      <c r="I26" s="84">
        <v>8</v>
      </c>
      <c r="J26" s="84">
        <v>9</v>
      </c>
      <c r="K26" s="84">
        <v>10</v>
      </c>
      <c r="L26" s="84">
        <v>11</v>
      </c>
      <c r="M26" s="84">
        <v>12</v>
      </c>
    </row>
    <row r="27" spans="1:13" x14ac:dyDescent="0.2">
      <c r="A27" s="214"/>
      <c r="B27" s="85">
        <v>44449</v>
      </c>
      <c r="C27" s="85">
        <v>44456</v>
      </c>
      <c r="D27" s="85">
        <v>44463</v>
      </c>
      <c r="E27" s="85">
        <v>44470</v>
      </c>
      <c r="F27" s="85">
        <v>44477</v>
      </c>
      <c r="G27" s="85">
        <v>44484</v>
      </c>
      <c r="H27" s="85">
        <v>44491</v>
      </c>
      <c r="I27" s="85">
        <v>44498</v>
      </c>
      <c r="J27" s="85">
        <v>44505</v>
      </c>
      <c r="K27" s="85">
        <v>44512</v>
      </c>
      <c r="L27" s="85">
        <v>44519</v>
      </c>
      <c r="M27" s="85">
        <v>44526</v>
      </c>
    </row>
    <row r="28" spans="1:13" x14ac:dyDescent="0.2">
      <c r="A28" s="86" t="s">
        <v>682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</row>
    <row r="29" spans="1:13" x14ac:dyDescent="0.2">
      <c r="A29" s="86" t="s">
        <v>38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</row>
    <row r="30" spans="1:13" x14ac:dyDescent="0.2">
      <c r="A30" s="86" t="s">
        <v>53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</row>
    <row r="31" spans="1:13" x14ac:dyDescent="0.2">
      <c r="A31" s="86" t="s">
        <v>60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</row>
    <row r="32" spans="1:13" x14ac:dyDescent="0.2">
      <c r="A32" s="86" t="s">
        <v>67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</row>
    <row r="34" spans="1:13" x14ac:dyDescent="0.2">
      <c r="A34" s="214" t="s">
        <v>244</v>
      </c>
      <c r="B34" s="84">
        <v>1</v>
      </c>
      <c r="C34" s="84">
        <v>2</v>
      </c>
      <c r="D34" s="84">
        <v>3</v>
      </c>
      <c r="E34" s="84">
        <v>4</v>
      </c>
      <c r="F34" s="84">
        <v>5</v>
      </c>
      <c r="G34" s="84">
        <v>6</v>
      </c>
      <c r="H34" s="84">
        <v>7</v>
      </c>
      <c r="I34" s="84">
        <v>8</v>
      </c>
      <c r="J34" s="84">
        <v>9</v>
      </c>
      <c r="K34" s="84">
        <v>10</v>
      </c>
      <c r="L34" s="84">
        <v>11</v>
      </c>
      <c r="M34" s="84">
        <v>12</v>
      </c>
    </row>
    <row r="35" spans="1:13" x14ac:dyDescent="0.2">
      <c r="A35" s="214"/>
      <c r="B35" s="85">
        <v>44449</v>
      </c>
      <c r="C35" s="85">
        <v>44456</v>
      </c>
      <c r="D35" s="85">
        <v>44463</v>
      </c>
      <c r="E35" s="85">
        <v>44470</v>
      </c>
      <c r="F35" s="85">
        <v>44477</v>
      </c>
      <c r="G35" s="85">
        <v>44484</v>
      </c>
      <c r="H35" s="85">
        <v>44491</v>
      </c>
      <c r="I35" s="85">
        <v>44498</v>
      </c>
      <c r="J35" s="85">
        <v>44505</v>
      </c>
      <c r="K35" s="85">
        <v>44512</v>
      </c>
      <c r="L35" s="85">
        <v>44519</v>
      </c>
      <c r="M35" s="85">
        <v>44526</v>
      </c>
    </row>
    <row r="36" spans="1:13" x14ac:dyDescent="0.2">
      <c r="A36" s="86" t="s">
        <v>682</v>
      </c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</row>
    <row r="37" spans="1:13" x14ac:dyDescent="0.2">
      <c r="A37" s="86" t="s">
        <v>38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</row>
    <row r="38" spans="1:13" x14ac:dyDescent="0.2">
      <c r="A38" s="86" t="s">
        <v>53</v>
      </c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</row>
    <row r="39" spans="1:13" x14ac:dyDescent="0.2">
      <c r="A39" s="86" t="s">
        <v>60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</row>
    <row r="40" spans="1:13" x14ac:dyDescent="0.2">
      <c r="A40" s="86" t="s">
        <v>67</v>
      </c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</row>
    <row r="42" spans="1:13" x14ac:dyDescent="0.2">
      <c r="A42" s="214" t="s">
        <v>303</v>
      </c>
      <c r="B42" s="84">
        <v>1</v>
      </c>
      <c r="C42" s="84">
        <v>2</v>
      </c>
      <c r="D42" s="84">
        <v>3</v>
      </c>
      <c r="E42" s="84">
        <v>4</v>
      </c>
      <c r="F42" s="84">
        <v>5</v>
      </c>
      <c r="G42" s="84">
        <v>6</v>
      </c>
      <c r="H42" s="84">
        <v>7</v>
      </c>
      <c r="I42" s="84">
        <v>8</v>
      </c>
      <c r="J42" s="84">
        <v>9</v>
      </c>
      <c r="K42" s="84">
        <v>10</v>
      </c>
      <c r="L42" s="84">
        <v>11</v>
      </c>
      <c r="M42" s="84">
        <v>12</v>
      </c>
    </row>
    <row r="43" spans="1:13" x14ac:dyDescent="0.2">
      <c r="A43" s="214"/>
      <c r="B43" s="85">
        <v>44449</v>
      </c>
      <c r="C43" s="85">
        <v>44456</v>
      </c>
      <c r="D43" s="85">
        <v>44463</v>
      </c>
      <c r="E43" s="85">
        <v>44470</v>
      </c>
      <c r="F43" s="85">
        <v>44477</v>
      </c>
      <c r="G43" s="85">
        <v>44484</v>
      </c>
      <c r="H43" s="85">
        <v>44491</v>
      </c>
      <c r="I43" s="85">
        <v>44498</v>
      </c>
      <c r="J43" s="85">
        <v>44505</v>
      </c>
      <c r="K43" s="85">
        <v>44512</v>
      </c>
      <c r="L43" s="85">
        <v>44519</v>
      </c>
      <c r="M43" s="85">
        <v>44526</v>
      </c>
    </row>
    <row r="44" spans="1:13" x14ac:dyDescent="0.2">
      <c r="A44" s="86" t="s">
        <v>682</v>
      </c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1:13" x14ac:dyDescent="0.2">
      <c r="A45" s="86" t="s">
        <v>38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</row>
    <row r="46" spans="1:13" x14ac:dyDescent="0.2">
      <c r="A46" s="86" t="s">
        <v>53</v>
      </c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</row>
    <row r="47" spans="1:13" x14ac:dyDescent="0.2">
      <c r="A47" s="86" t="s">
        <v>60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</row>
    <row r="48" spans="1:13" x14ac:dyDescent="0.2">
      <c r="A48" s="86" t="s">
        <v>67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</row>
    <row r="50" spans="1:13" x14ac:dyDescent="0.2">
      <c r="A50" s="214" t="s">
        <v>380</v>
      </c>
      <c r="B50" s="84">
        <v>1</v>
      </c>
      <c r="C50" s="84">
        <v>2</v>
      </c>
      <c r="D50" s="84">
        <v>3</v>
      </c>
      <c r="E50" s="84">
        <v>4</v>
      </c>
      <c r="F50" s="84">
        <v>5</v>
      </c>
      <c r="G50" s="84">
        <v>6</v>
      </c>
      <c r="H50" s="84">
        <v>7</v>
      </c>
      <c r="I50" s="84">
        <v>8</v>
      </c>
      <c r="J50" s="84">
        <v>9</v>
      </c>
      <c r="K50" s="84">
        <v>10</v>
      </c>
      <c r="L50" s="84">
        <v>11</v>
      </c>
      <c r="M50" s="84">
        <v>12</v>
      </c>
    </row>
    <row r="51" spans="1:13" x14ac:dyDescent="0.2">
      <c r="A51" s="214"/>
      <c r="B51" s="85">
        <v>44449</v>
      </c>
      <c r="C51" s="85">
        <v>44456</v>
      </c>
      <c r="D51" s="85">
        <v>44463</v>
      </c>
      <c r="E51" s="85">
        <v>44470</v>
      </c>
      <c r="F51" s="85">
        <v>44477</v>
      </c>
      <c r="G51" s="85">
        <v>44484</v>
      </c>
      <c r="H51" s="85">
        <v>44491</v>
      </c>
      <c r="I51" s="85">
        <v>44498</v>
      </c>
      <c r="J51" s="85">
        <v>44505</v>
      </c>
      <c r="K51" s="85">
        <v>44512</v>
      </c>
      <c r="L51" s="85">
        <v>44519</v>
      </c>
      <c r="M51" s="85">
        <v>44526</v>
      </c>
    </row>
    <row r="52" spans="1:13" x14ac:dyDescent="0.2">
      <c r="A52" s="86" t="s">
        <v>682</v>
      </c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</row>
    <row r="53" spans="1:13" x14ac:dyDescent="0.2">
      <c r="A53" s="86" t="s">
        <v>38</v>
      </c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</row>
    <row r="54" spans="1:13" x14ac:dyDescent="0.2">
      <c r="A54" s="86" t="s">
        <v>53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</row>
    <row r="55" spans="1:13" x14ac:dyDescent="0.2">
      <c r="A55" s="86" t="s">
        <v>60</v>
      </c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</row>
    <row r="56" spans="1:13" x14ac:dyDescent="0.2">
      <c r="A56" s="86" t="s">
        <v>67</v>
      </c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</row>
    <row r="58" spans="1:13" x14ac:dyDescent="0.2">
      <c r="A58" s="214" t="s">
        <v>426</v>
      </c>
      <c r="B58" s="84">
        <v>1</v>
      </c>
      <c r="C58" s="84">
        <v>2</v>
      </c>
      <c r="D58" s="84">
        <v>3</v>
      </c>
      <c r="E58" s="84">
        <v>4</v>
      </c>
      <c r="F58" s="84">
        <v>5</v>
      </c>
      <c r="G58" s="84">
        <v>6</v>
      </c>
      <c r="H58" s="84">
        <v>7</v>
      </c>
      <c r="I58" s="84">
        <v>8</v>
      </c>
      <c r="J58" s="84">
        <v>9</v>
      </c>
      <c r="K58" s="84">
        <v>10</v>
      </c>
      <c r="L58" s="84">
        <v>11</v>
      </c>
      <c r="M58" s="84">
        <v>12</v>
      </c>
    </row>
    <row r="59" spans="1:13" x14ac:dyDescent="0.2">
      <c r="A59" s="214"/>
      <c r="B59" s="85">
        <v>44449</v>
      </c>
      <c r="C59" s="85">
        <v>44456</v>
      </c>
      <c r="D59" s="85">
        <v>44463</v>
      </c>
      <c r="E59" s="85">
        <v>44470</v>
      </c>
      <c r="F59" s="85">
        <v>44477</v>
      </c>
      <c r="G59" s="85">
        <v>44484</v>
      </c>
      <c r="H59" s="85">
        <v>44491</v>
      </c>
      <c r="I59" s="85">
        <v>44498</v>
      </c>
      <c r="J59" s="85">
        <v>44505</v>
      </c>
      <c r="K59" s="85">
        <v>44512</v>
      </c>
      <c r="L59" s="85">
        <v>44519</v>
      </c>
      <c r="M59" s="85">
        <v>44526</v>
      </c>
    </row>
    <row r="60" spans="1:13" x14ac:dyDescent="0.2">
      <c r="A60" s="86" t="s">
        <v>682</v>
      </c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</row>
    <row r="61" spans="1:13" x14ac:dyDescent="0.2">
      <c r="A61" s="86" t="s">
        <v>38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</row>
    <row r="62" spans="1:13" x14ac:dyDescent="0.2">
      <c r="A62" s="86" t="s">
        <v>53</v>
      </c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</row>
    <row r="63" spans="1:13" x14ac:dyDescent="0.2">
      <c r="A63" s="86" t="s">
        <v>60</v>
      </c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</row>
    <row r="64" spans="1:13" x14ac:dyDescent="0.2">
      <c r="A64" s="86" t="s">
        <v>67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</row>
  </sheetData>
  <mergeCells count="8">
    <mergeCell ref="A50:A51"/>
    <mergeCell ref="A58:A59"/>
    <mergeCell ref="A2:A3"/>
    <mergeCell ref="A10:A11"/>
    <mergeCell ref="A18:A19"/>
    <mergeCell ref="A26:A27"/>
    <mergeCell ref="A34:A35"/>
    <mergeCell ref="A42:A43"/>
  </mergeCells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E159-710E-40AE-B099-A05552A24A49}">
  <dimension ref="A2:P97"/>
  <sheetViews>
    <sheetView topLeftCell="A73" zoomScale="85" zoomScaleNormal="85" workbookViewId="0">
      <selection activeCell="J23" sqref="J23"/>
    </sheetView>
  </sheetViews>
  <sheetFormatPr baseColWidth="10" defaultColWidth="11.5546875" defaultRowHeight="15" x14ac:dyDescent="0.2"/>
  <cols>
    <col min="1" max="1" width="24.5546875" customWidth="1"/>
    <col min="2" max="13" width="12.6640625" customWidth="1"/>
  </cols>
  <sheetData>
    <row r="2" spans="1:16" x14ac:dyDescent="0.2">
      <c r="A2" s="214" t="s">
        <v>1</v>
      </c>
      <c r="B2" s="84">
        <v>1</v>
      </c>
      <c r="C2" s="84">
        <v>2</v>
      </c>
      <c r="D2" s="84">
        <v>3</v>
      </c>
      <c r="E2" s="84">
        <v>4</v>
      </c>
      <c r="F2" s="84">
        <v>5</v>
      </c>
      <c r="G2" s="84">
        <v>6</v>
      </c>
      <c r="H2" s="84">
        <v>7</v>
      </c>
      <c r="I2" s="84">
        <v>8</v>
      </c>
      <c r="J2" s="84">
        <v>9</v>
      </c>
      <c r="K2" s="84">
        <v>10</v>
      </c>
      <c r="L2" s="84">
        <v>11</v>
      </c>
      <c r="M2" s="84">
        <v>12</v>
      </c>
    </row>
    <row r="3" spans="1:16" x14ac:dyDescent="0.2">
      <c r="A3" s="214"/>
      <c r="B3" s="85">
        <v>44449</v>
      </c>
      <c r="C3" s="85">
        <v>44456</v>
      </c>
      <c r="D3" s="85">
        <v>44463</v>
      </c>
      <c r="E3" s="85">
        <v>44470</v>
      </c>
      <c r="F3" s="85">
        <v>44477</v>
      </c>
      <c r="G3" s="85">
        <v>44484</v>
      </c>
      <c r="H3" s="85">
        <v>44491</v>
      </c>
      <c r="I3" s="85">
        <v>44498</v>
      </c>
      <c r="J3" s="85">
        <v>44505</v>
      </c>
      <c r="K3" s="85">
        <v>44512</v>
      </c>
      <c r="L3" s="85">
        <v>44519</v>
      </c>
      <c r="M3" s="85">
        <v>44526</v>
      </c>
    </row>
    <row r="4" spans="1:16" x14ac:dyDescent="0.2">
      <c r="A4" s="86" t="s">
        <v>682</v>
      </c>
      <c r="B4" s="104" t="s">
        <v>683</v>
      </c>
      <c r="C4" s="104" t="s">
        <v>683</v>
      </c>
      <c r="D4" s="104">
        <v>2.5</v>
      </c>
      <c r="E4" s="104" t="s">
        <v>683</v>
      </c>
      <c r="F4" s="104">
        <v>2.375</v>
      </c>
      <c r="G4" s="104">
        <v>2.25</v>
      </c>
      <c r="H4" s="104">
        <v>2.67</v>
      </c>
      <c r="I4" s="104">
        <v>2.375</v>
      </c>
      <c r="J4" s="104" t="s">
        <v>683</v>
      </c>
      <c r="K4" s="104">
        <v>2.25</v>
      </c>
      <c r="L4" s="104" t="s">
        <v>683</v>
      </c>
      <c r="M4" s="104">
        <v>2.25</v>
      </c>
      <c r="N4" s="106">
        <f>AVERAGE(B4:M4)</f>
        <v>2.3814285714285717</v>
      </c>
      <c r="O4" t="s">
        <v>735</v>
      </c>
      <c r="P4" s="106">
        <f>AVERAGE(N4,N12,N20,N28,N36,N44,N52,N60,)</f>
        <v>1.2045934764708994</v>
      </c>
    </row>
    <row r="5" spans="1:16" x14ac:dyDescent="0.2">
      <c r="A5" s="86" t="s">
        <v>38</v>
      </c>
      <c r="B5" s="104" t="s">
        <v>683</v>
      </c>
      <c r="C5" s="104" t="s">
        <v>683</v>
      </c>
      <c r="D5" s="104">
        <v>0.5</v>
      </c>
      <c r="E5" s="104" t="s">
        <v>683</v>
      </c>
      <c r="F5" s="104">
        <v>1</v>
      </c>
      <c r="G5" s="104">
        <v>1</v>
      </c>
      <c r="H5" s="104">
        <v>1</v>
      </c>
      <c r="I5" s="104">
        <v>1.5</v>
      </c>
      <c r="J5" s="104" t="s">
        <v>683</v>
      </c>
      <c r="K5" s="104">
        <v>2</v>
      </c>
      <c r="L5" s="104" t="s">
        <v>683</v>
      </c>
      <c r="M5" s="104">
        <v>1</v>
      </c>
      <c r="N5" s="106">
        <f>AVERAGE(B5:M5)</f>
        <v>1.1428571428571428</v>
      </c>
      <c r="O5" t="s">
        <v>736</v>
      </c>
      <c r="P5" s="106">
        <f t="shared" ref="P5:P8" si="0">AVERAGE(N5,N13,N21,N29,N37,N45,N53,N61,)</f>
        <v>1.2435920047031155</v>
      </c>
    </row>
    <row r="6" spans="1:16" x14ac:dyDescent="0.2">
      <c r="A6" s="86" t="s">
        <v>53</v>
      </c>
      <c r="B6" s="104" t="s">
        <v>683</v>
      </c>
      <c r="C6" s="104" t="s">
        <v>683</v>
      </c>
      <c r="D6" s="104">
        <v>1</v>
      </c>
      <c r="E6" s="104" t="s">
        <v>683</v>
      </c>
      <c r="F6" s="104">
        <v>1.5</v>
      </c>
      <c r="G6" s="104">
        <v>1</v>
      </c>
      <c r="H6" s="104">
        <v>1</v>
      </c>
      <c r="I6" s="104">
        <v>1.5</v>
      </c>
      <c r="J6" s="104" t="s">
        <v>683</v>
      </c>
      <c r="K6" s="104">
        <v>2</v>
      </c>
      <c r="L6" s="104" t="s">
        <v>683</v>
      </c>
      <c r="M6" s="104">
        <v>2</v>
      </c>
      <c r="N6" s="106">
        <f>AVERAGE(B6:M6)</f>
        <v>1.4285714285714286</v>
      </c>
      <c r="O6" t="s">
        <v>740</v>
      </c>
      <c r="P6" s="106">
        <f t="shared" si="0"/>
        <v>1.1572089947089945</v>
      </c>
    </row>
    <row r="7" spans="1:16" x14ac:dyDescent="0.2">
      <c r="A7" s="86" t="s">
        <v>60</v>
      </c>
      <c r="B7" s="104" t="s">
        <v>683</v>
      </c>
      <c r="C7" s="104" t="s">
        <v>683</v>
      </c>
      <c r="D7" s="104">
        <v>3</v>
      </c>
      <c r="E7" s="104" t="s">
        <v>683</v>
      </c>
      <c r="F7" s="104">
        <v>3</v>
      </c>
      <c r="G7" s="104">
        <v>3</v>
      </c>
      <c r="H7" s="104">
        <v>3</v>
      </c>
      <c r="I7" s="104">
        <v>3</v>
      </c>
      <c r="J7" s="104" t="s">
        <v>683</v>
      </c>
      <c r="K7" s="104">
        <v>3</v>
      </c>
      <c r="L7" s="104" t="s">
        <v>683</v>
      </c>
      <c r="M7" s="104">
        <v>3</v>
      </c>
      <c r="N7" s="106">
        <f>AVERAGE(B7:M7)</f>
        <v>3</v>
      </c>
      <c r="O7" t="s">
        <v>738</v>
      </c>
      <c r="P7" s="106">
        <f t="shared" si="0"/>
        <v>1.5325102880658434</v>
      </c>
    </row>
    <row r="8" spans="1:16" x14ac:dyDescent="0.2">
      <c r="A8" s="86" t="s">
        <v>67</v>
      </c>
      <c r="B8" s="104" t="s">
        <v>683</v>
      </c>
      <c r="C8" s="104" t="s">
        <v>683</v>
      </c>
      <c r="D8" s="104">
        <v>3</v>
      </c>
      <c r="E8" s="104" t="s">
        <v>683</v>
      </c>
      <c r="F8" s="104">
        <v>3</v>
      </c>
      <c r="G8" s="104">
        <v>3</v>
      </c>
      <c r="H8" s="104">
        <v>3</v>
      </c>
      <c r="I8" s="104">
        <v>3</v>
      </c>
      <c r="J8" s="104" t="s">
        <v>683</v>
      </c>
      <c r="K8" s="104">
        <v>3</v>
      </c>
      <c r="L8" s="104" t="s">
        <v>683</v>
      </c>
      <c r="M8" s="104">
        <v>3</v>
      </c>
      <c r="N8" s="106">
        <f>AVERAGE(B8:M8)</f>
        <v>3</v>
      </c>
      <c r="O8" t="s">
        <v>739</v>
      </c>
      <c r="P8" s="106">
        <f t="shared" si="0"/>
        <v>1.3518518518518519</v>
      </c>
    </row>
    <row r="9" spans="1:16" x14ac:dyDescent="0.2">
      <c r="N9" s="106"/>
    </row>
    <row r="10" spans="1:16" x14ac:dyDescent="0.2">
      <c r="A10" s="214" t="s">
        <v>95</v>
      </c>
      <c r="B10" s="84">
        <v>1</v>
      </c>
      <c r="C10" s="84">
        <v>2</v>
      </c>
      <c r="D10" s="84">
        <v>3</v>
      </c>
      <c r="E10" s="84">
        <v>4</v>
      </c>
      <c r="F10" s="84">
        <v>5</v>
      </c>
      <c r="G10" s="84">
        <v>6</v>
      </c>
      <c r="H10" s="84">
        <v>7</v>
      </c>
      <c r="I10" s="84">
        <v>8</v>
      </c>
      <c r="J10" s="84">
        <v>9</v>
      </c>
      <c r="K10" s="84">
        <v>10</v>
      </c>
      <c r="L10" s="84">
        <v>11</v>
      </c>
      <c r="M10" s="84">
        <v>12</v>
      </c>
      <c r="N10" s="106"/>
    </row>
    <row r="11" spans="1:16" x14ac:dyDescent="0.2">
      <c r="A11" s="214"/>
      <c r="B11" s="85">
        <v>44449</v>
      </c>
      <c r="C11" s="85">
        <v>44456</v>
      </c>
      <c r="D11" s="85">
        <v>44463</v>
      </c>
      <c r="E11" s="85">
        <v>44470</v>
      </c>
      <c r="F11" s="85">
        <v>44477</v>
      </c>
      <c r="G11" s="85">
        <v>44484</v>
      </c>
      <c r="H11" s="85">
        <v>44491</v>
      </c>
      <c r="I11" s="85">
        <v>44498</v>
      </c>
      <c r="J11" s="85">
        <v>44505</v>
      </c>
      <c r="K11" s="85">
        <v>44512</v>
      </c>
      <c r="L11" s="85">
        <v>44519</v>
      </c>
      <c r="M11" s="85">
        <v>44526</v>
      </c>
      <c r="N11" s="106"/>
    </row>
    <row r="12" spans="1:16" x14ac:dyDescent="0.2">
      <c r="A12" s="86" t="s">
        <v>682</v>
      </c>
      <c r="B12" s="104" t="s">
        <v>683</v>
      </c>
      <c r="C12" s="104">
        <v>1.888889</v>
      </c>
      <c r="D12" s="104">
        <v>2</v>
      </c>
      <c r="E12" s="104" t="s">
        <v>683</v>
      </c>
      <c r="F12" s="104" t="s">
        <v>683</v>
      </c>
      <c r="G12" s="104">
        <v>2</v>
      </c>
      <c r="H12" s="104">
        <v>1.875</v>
      </c>
      <c r="I12" s="104">
        <v>1.8888889</v>
      </c>
      <c r="J12" s="104" t="s">
        <v>683</v>
      </c>
      <c r="K12" s="104" t="s">
        <v>683</v>
      </c>
      <c r="L12" s="104">
        <v>2</v>
      </c>
      <c r="M12" s="104">
        <v>1.875</v>
      </c>
      <c r="N12" s="106">
        <f t="shared" ref="N12:N64" si="1">AVERAGE(B12:M12)</f>
        <v>1.9325397</v>
      </c>
    </row>
    <row r="13" spans="1:16" x14ac:dyDescent="0.2">
      <c r="A13" s="86" t="s">
        <v>38</v>
      </c>
      <c r="B13" s="104" t="s">
        <v>683</v>
      </c>
      <c r="C13" s="104">
        <v>1.6666666666666667</v>
      </c>
      <c r="D13" s="104">
        <v>1</v>
      </c>
      <c r="E13" s="104" t="s">
        <v>683</v>
      </c>
      <c r="F13" s="104" t="s">
        <v>683</v>
      </c>
      <c r="G13" s="104">
        <v>1</v>
      </c>
      <c r="H13" s="104">
        <v>1</v>
      </c>
      <c r="I13" s="104">
        <v>1</v>
      </c>
      <c r="J13" s="104" t="s">
        <v>683</v>
      </c>
      <c r="K13" s="104" t="s">
        <v>683</v>
      </c>
      <c r="L13" s="104">
        <v>1</v>
      </c>
      <c r="M13" s="104">
        <v>1</v>
      </c>
      <c r="N13" s="106">
        <f>AVERAGE(B13:M13)</f>
        <v>1.0952380952380953</v>
      </c>
    </row>
    <row r="14" spans="1:16" x14ac:dyDescent="0.2">
      <c r="A14" s="86" t="s">
        <v>53</v>
      </c>
      <c r="B14" s="104" t="s">
        <v>683</v>
      </c>
      <c r="C14" s="104">
        <v>2</v>
      </c>
      <c r="D14" s="104">
        <v>2</v>
      </c>
      <c r="E14" s="104" t="s">
        <v>683</v>
      </c>
      <c r="F14" s="104" t="s">
        <v>683</v>
      </c>
      <c r="G14" s="104">
        <v>2</v>
      </c>
      <c r="H14" s="104">
        <v>2</v>
      </c>
      <c r="I14" s="104">
        <v>2</v>
      </c>
      <c r="J14" s="104" t="s">
        <v>683</v>
      </c>
      <c r="K14" s="104" t="s">
        <v>683</v>
      </c>
      <c r="L14" s="104">
        <v>2</v>
      </c>
      <c r="M14" s="104">
        <v>2</v>
      </c>
      <c r="N14" s="106">
        <f>AVERAGE(B14:M14)</f>
        <v>2</v>
      </c>
    </row>
    <row r="15" spans="1:16" x14ac:dyDescent="0.2">
      <c r="A15" s="86" t="s">
        <v>60</v>
      </c>
      <c r="B15" s="104" t="s">
        <v>683</v>
      </c>
      <c r="C15" s="104">
        <v>2</v>
      </c>
      <c r="D15" s="104">
        <v>2</v>
      </c>
      <c r="E15" s="104" t="s">
        <v>683</v>
      </c>
      <c r="F15" s="104" t="s">
        <v>683</v>
      </c>
      <c r="G15" s="104">
        <v>2</v>
      </c>
      <c r="H15" s="104">
        <v>2</v>
      </c>
      <c r="I15" s="104">
        <v>2</v>
      </c>
      <c r="J15" s="104" t="s">
        <v>683</v>
      </c>
      <c r="K15" s="104" t="s">
        <v>683</v>
      </c>
      <c r="L15" s="104">
        <v>2</v>
      </c>
      <c r="M15" s="104">
        <v>2</v>
      </c>
      <c r="N15" s="106">
        <f>AVERAGE(B15:M15)</f>
        <v>2</v>
      </c>
    </row>
    <row r="16" spans="1:16" x14ac:dyDescent="0.2">
      <c r="A16" s="86" t="s">
        <v>67</v>
      </c>
      <c r="B16" s="104" t="s">
        <v>683</v>
      </c>
      <c r="C16" s="104">
        <v>2</v>
      </c>
      <c r="D16" s="104">
        <v>2</v>
      </c>
      <c r="E16" s="104" t="s">
        <v>683</v>
      </c>
      <c r="F16" s="104" t="s">
        <v>683</v>
      </c>
      <c r="G16" s="104">
        <v>2</v>
      </c>
      <c r="H16" s="104">
        <v>2</v>
      </c>
      <c r="I16" s="104">
        <v>2</v>
      </c>
      <c r="J16" s="104" t="s">
        <v>683</v>
      </c>
      <c r="K16" s="104" t="s">
        <v>683</v>
      </c>
      <c r="L16" s="104">
        <v>2</v>
      </c>
      <c r="M16" s="104">
        <v>2</v>
      </c>
      <c r="N16" s="106">
        <f>AVERAGE(B16:M16)</f>
        <v>2</v>
      </c>
    </row>
    <row r="17" spans="1:14" x14ac:dyDescent="0.2">
      <c r="N17" s="106"/>
    </row>
    <row r="18" spans="1:14" x14ac:dyDescent="0.2">
      <c r="A18" s="214" t="s">
        <v>120</v>
      </c>
      <c r="B18" s="84">
        <v>1</v>
      </c>
      <c r="C18" s="84">
        <v>2</v>
      </c>
      <c r="D18" s="84">
        <v>3</v>
      </c>
      <c r="E18" s="84">
        <v>4</v>
      </c>
      <c r="F18" s="84">
        <v>5</v>
      </c>
      <c r="G18" s="84">
        <v>6</v>
      </c>
      <c r="H18" s="84">
        <v>7</v>
      </c>
      <c r="I18" s="84">
        <v>8</v>
      </c>
      <c r="J18" s="84">
        <v>9</v>
      </c>
      <c r="K18" s="84">
        <v>10</v>
      </c>
      <c r="L18" s="84">
        <v>11</v>
      </c>
      <c r="M18" s="84">
        <v>12</v>
      </c>
      <c r="N18" s="106"/>
    </row>
    <row r="19" spans="1:14" x14ac:dyDescent="0.2">
      <c r="A19" s="214"/>
      <c r="B19" s="85">
        <v>44449</v>
      </c>
      <c r="C19" s="85">
        <v>44456</v>
      </c>
      <c r="D19" s="85">
        <v>44463</v>
      </c>
      <c r="E19" s="85">
        <v>44470</v>
      </c>
      <c r="F19" s="85">
        <v>44477</v>
      </c>
      <c r="G19" s="85">
        <v>44484</v>
      </c>
      <c r="H19" s="85">
        <v>44491</v>
      </c>
      <c r="I19" s="85">
        <v>44498</v>
      </c>
      <c r="J19" s="85">
        <v>44505</v>
      </c>
      <c r="K19" s="85">
        <v>44512</v>
      </c>
      <c r="L19" s="85">
        <v>44519</v>
      </c>
      <c r="M19" s="85">
        <v>44526</v>
      </c>
      <c r="N19" s="106"/>
    </row>
    <row r="20" spans="1:14" x14ac:dyDescent="0.2">
      <c r="A20" s="86" t="s">
        <v>682</v>
      </c>
      <c r="B20" s="104" t="s">
        <v>683</v>
      </c>
      <c r="C20" s="104" t="s">
        <v>683</v>
      </c>
      <c r="D20" s="104">
        <v>0.375</v>
      </c>
      <c r="E20" s="104" t="s">
        <v>683</v>
      </c>
      <c r="F20" s="104">
        <v>0.375</v>
      </c>
      <c r="G20" s="104">
        <v>0.44</v>
      </c>
      <c r="H20" s="104">
        <v>0.375</v>
      </c>
      <c r="I20" s="104">
        <v>0.75</v>
      </c>
      <c r="J20" s="104" t="s">
        <v>683</v>
      </c>
      <c r="K20" s="104" t="s">
        <v>683</v>
      </c>
      <c r="L20" s="104">
        <v>0.75</v>
      </c>
      <c r="M20" s="104">
        <v>0.75</v>
      </c>
      <c r="N20" s="106">
        <f t="shared" si="1"/>
        <v>0.54500000000000004</v>
      </c>
    </row>
    <row r="21" spans="1:14" x14ac:dyDescent="0.2">
      <c r="A21" s="86" t="s">
        <v>38</v>
      </c>
      <c r="B21" s="104" t="s">
        <v>683</v>
      </c>
      <c r="C21" s="104" t="s">
        <v>683</v>
      </c>
      <c r="D21" s="169">
        <v>0.5</v>
      </c>
      <c r="E21" s="104" t="s">
        <v>683</v>
      </c>
      <c r="F21" s="169">
        <v>0</v>
      </c>
      <c r="G21" s="169">
        <v>0</v>
      </c>
      <c r="H21" s="169">
        <v>0</v>
      </c>
      <c r="I21" s="169">
        <v>0</v>
      </c>
      <c r="J21" s="104" t="s">
        <v>683</v>
      </c>
      <c r="K21" s="104" t="s">
        <v>683</v>
      </c>
      <c r="L21" s="104">
        <v>0.5</v>
      </c>
      <c r="M21" s="104">
        <v>0</v>
      </c>
      <c r="N21" s="106">
        <f>AVERAGE(B21:M21)</f>
        <v>0.14285714285714285</v>
      </c>
    </row>
    <row r="22" spans="1:14" x14ac:dyDescent="0.2">
      <c r="A22" s="86" t="s">
        <v>53</v>
      </c>
      <c r="B22" s="104" t="s">
        <v>683</v>
      </c>
      <c r="C22" s="104" t="s">
        <v>683</v>
      </c>
      <c r="D22" s="169">
        <v>1</v>
      </c>
      <c r="E22" s="104" t="s">
        <v>683</v>
      </c>
      <c r="F22" s="169">
        <v>1</v>
      </c>
      <c r="G22" s="169">
        <v>0</v>
      </c>
      <c r="H22" s="169">
        <v>0</v>
      </c>
      <c r="I22" s="169">
        <v>0</v>
      </c>
      <c r="J22" s="104" t="s">
        <v>683</v>
      </c>
      <c r="K22" s="104" t="s">
        <v>683</v>
      </c>
      <c r="L22" s="104">
        <v>1</v>
      </c>
      <c r="M22" s="104">
        <v>0</v>
      </c>
      <c r="N22" s="106">
        <f>AVERAGE(B22:M22)</f>
        <v>0.42857142857142855</v>
      </c>
    </row>
    <row r="23" spans="1:14" x14ac:dyDescent="0.2">
      <c r="A23" s="86" t="s">
        <v>60</v>
      </c>
      <c r="B23" s="104" t="s">
        <v>683</v>
      </c>
      <c r="C23" s="104" t="s">
        <v>683</v>
      </c>
      <c r="D23" s="169">
        <v>0</v>
      </c>
      <c r="E23" s="104" t="s">
        <v>683</v>
      </c>
      <c r="F23" s="169">
        <v>0.5</v>
      </c>
      <c r="G23" s="169">
        <v>0.5</v>
      </c>
      <c r="H23" s="169">
        <v>0.5</v>
      </c>
      <c r="I23" s="169">
        <v>0.5</v>
      </c>
      <c r="J23" s="104" t="s">
        <v>683</v>
      </c>
      <c r="K23" s="104" t="s">
        <v>683</v>
      </c>
      <c r="L23" s="104">
        <v>1</v>
      </c>
      <c r="M23" s="104">
        <v>0.5</v>
      </c>
      <c r="N23" s="106">
        <f>AVERAGE(B23:M23)</f>
        <v>0.5</v>
      </c>
    </row>
    <row r="24" spans="1:14" x14ac:dyDescent="0.2">
      <c r="A24" s="86" t="s">
        <v>67</v>
      </c>
      <c r="B24" s="104" t="s">
        <v>683</v>
      </c>
      <c r="C24" s="104" t="s">
        <v>683</v>
      </c>
      <c r="D24" s="169">
        <v>0</v>
      </c>
      <c r="E24" s="104" t="s">
        <v>683</v>
      </c>
      <c r="F24" s="169">
        <v>0</v>
      </c>
      <c r="G24" s="169">
        <v>0</v>
      </c>
      <c r="H24" s="169">
        <v>0</v>
      </c>
      <c r="I24" s="169">
        <v>0</v>
      </c>
      <c r="J24" s="104" t="s">
        <v>683</v>
      </c>
      <c r="K24" s="104" t="s">
        <v>683</v>
      </c>
      <c r="L24" s="104">
        <v>0</v>
      </c>
      <c r="M24" s="104">
        <v>0</v>
      </c>
      <c r="N24" s="106">
        <f>AVERAGE(B24:M24)</f>
        <v>0</v>
      </c>
    </row>
    <row r="25" spans="1:14" x14ac:dyDescent="0.2">
      <c r="N25" s="106"/>
    </row>
    <row r="26" spans="1:14" x14ac:dyDescent="0.2">
      <c r="A26" s="214" t="s">
        <v>166</v>
      </c>
      <c r="B26" s="84">
        <v>1</v>
      </c>
      <c r="C26" s="84">
        <v>2</v>
      </c>
      <c r="D26" s="84">
        <v>3</v>
      </c>
      <c r="E26" s="84">
        <v>4</v>
      </c>
      <c r="F26" s="84">
        <v>5</v>
      </c>
      <c r="G26" s="84">
        <v>6</v>
      </c>
      <c r="H26" s="84">
        <v>7</v>
      </c>
      <c r="I26" s="84">
        <v>8</v>
      </c>
      <c r="J26" s="84">
        <v>9</v>
      </c>
      <c r="K26" s="84">
        <v>10</v>
      </c>
      <c r="L26" s="84">
        <v>11</v>
      </c>
      <c r="M26" s="84">
        <v>12</v>
      </c>
      <c r="N26" s="106"/>
    </row>
    <row r="27" spans="1:14" x14ac:dyDescent="0.2">
      <c r="A27" s="214"/>
      <c r="B27" s="85">
        <v>44449</v>
      </c>
      <c r="C27" s="85">
        <v>44456</v>
      </c>
      <c r="D27" s="85">
        <v>44463</v>
      </c>
      <c r="E27" s="85">
        <v>44470</v>
      </c>
      <c r="F27" s="85">
        <v>44477</v>
      </c>
      <c r="G27" s="85">
        <v>44484</v>
      </c>
      <c r="H27" s="85">
        <v>44491</v>
      </c>
      <c r="I27" s="85">
        <v>44498</v>
      </c>
      <c r="J27" s="85">
        <v>44505</v>
      </c>
      <c r="K27" s="85">
        <v>44512</v>
      </c>
      <c r="L27" s="85">
        <v>44519</v>
      </c>
      <c r="M27" s="85">
        <v>44526</v>
      </c>
      <c r="N27" s="106"/>
    </row>
    <row r="28" spans="1:14" x14ac:dyDescent="0.2">
      <c r="A28" s="86" t="s">
        <v>682</v>
      </c>
      <c r="B28" s="104" t="s">
        <v>683</v>
      </c>
      <c r="C28" s="104">
        <v>1</v>
      </c>
      <c r="D28" s="104">
        <v>1.125</v>
      </c>
      <c r="E28" s="104" t="s">
        <v>683</v>
      </c>
      <c r="F28" s="104">
        <v>1.87514286</v>
      </c>
      <c r="G28" s="104">
        <v>1.75</v>
      </c>
      <c r="H28" s="104">
        <v>1.4</v>
      </c>
      <c r="I28" s="104">
        <v>1.33</v>
      </c>
      <c r="J28" s="104" t="s">
        <v>683</v>
      </c>
      <c r="K28" s="104">
        <v>0.71428570999999996</v>
      </c>
      <c r="L28" s="104">
        <v>0.57142857000000002</v>
      </c>
      <c r="M28" s="104">
        <v>0.57142857000000002</v>
      </c>
      <c r="N28" s="106">
        <f t="shared" si="1"/>
        <v>1.1485873011111112</v>
      </c>
    </row>
    <row r="29" spans="1:14" x14ac:dyDescent="0.2">
      <c r="A29" s="86" t="s">
        <v>38</v>
      </c>
      <c r="B29" s="104" t="s">
        <v>683</v>
      </c>
      <c r="C29" s="104">
        <v>2.6666666666666665</v>
      </c>
      <c r="D29" s="104">
        <v>2.6666666666666665</v>
      </c>
      <c r="E29" s="104" t="s">
        <v>683</v>
      </c>
      <c r="F29" s="104">
        <v>2.6666666666666665</v>
      </c>
      <c r="G29" s="104">
        <v>2.6666666666666665</v>
      </c>
      <c r="H29" s="104">
        <v>2.6666666666666665</v>
      </c>
      <c r="I29" s="104">
        <v>2.3333333333333335</v>
      </c>
      <c r="J29" s="104" t="s">
        <v>683</v>
      </c>
      <c r="K29" s="104">
        <v>1</v>
      </c>
      <c r="L29" s="104">
        <v>0.33333333333333331</v>
      </c>
      <c r="M29" s="104">
        <v>0</v>
      </c>
      <c r="N29" s="106">
        <f t="shared" si="1"/>
        <v>1.8888888888888884</v>
      </c>
    </row>
    <row r="30" spans="1:14" x14ac:dyDescent="0.2">
      <c r="A30" s="86" t="s">
        <v>53</v>
      </c>
      <c r="B30" s="104" t="s">
        <v>683</v>
      </c>
      <c r="C30" s="104">
        <v>3</v>
      </c>
      <c r="D30" s="104">
        <v>3</v>
      </c>
      <c r="E30" s="104" t="s">
        <v>683</v>
      </c>
      <c r="F30" s="104">
        <v>3</v>
      </c>
      <c r="G30" s="104">
        <v>3</v>
      </c>
      <c r="H30" s="104">
        <v>3</v>
      </c>
      <c r="I30" s="104">
        <v>3</v>
      </c>
      <c r="J30" s="104" t="s">
        <v>683</v>
      </c>
      <c r="K30" s="104">
        <v>2</v>
      </c>
      <c r="L30" s="104">
        <v>2</v>
      </c>
      <c r="M30" s="104">
        <v>2</v>
      </c>
      <c r="N30" s="106">
        <f t="shared" si="1"/>
        <v>2.6666666666666665</v>
      </c>
    </row>
    <row r="31" spans="1:14" x14ac:dyDescent="0.2">
      <c r="A31" s="86" t="s">
        <v>60</v>
      </c>
      <c r="B31" s="104" t="s">
        <v>683</v>
      </c>
      <c r="C31" s="104">
        <v>3</v>
      </c>
      <c r="D31" s="104">
        <v>3</v>
      </c>
      <c r="E31" s="104" t="s">
        <v>683</v>
      </c>
      <c r="F31" s="104">
        <v>3</v>
      </c>
      <c r="G31" s="104">
        <v>3</v>
      </c>
      <c r="H31" s="104">
        <v>3</v>
      </c>
      <c r="I31" s="104">
        <v>3</v>
      </c>
      <c r="J31" s="104" t="s">
        <v>683</v>
      </c>
      <c r="K31" s="104">
        <v>2</v>
      </c>
      <c r="L31" s="104">
        <v>2</v>
      </c>
      <c r="M31" s="104">
        <v>1</v>
      </c>
      <c r="N31" s="106">
        <f t="shared" si="1"/>
        <v>2.5555555555555554</v>
      </c>
    </row>
    <row r="32" spans="1:14" x14ac:dyDescent="0.2">
      <c r="A32" s="86" t="s">
        <v>67</v>
      </c>
      <c r="B32" s="104" t="s">
        <v>683</v>
      </c>
      <c r="C32" s="104">
        <v>3</v>
      </c>
      <c r="D32" s="104">
        <v>3</v>
      </c>
      <c r="E32" s="104" t="s">
        <v>683</v>
      </c>
      <c r="F32" s="104">
        <v>3</v>
      </c>
      <c r="G32" s="104" t="s">
        <v>683</v>
      </c>
      <c r="H32" s="104">
        <v>3</v>
      </c>
      <c r="I32" s="104" t="s">
        <v>683</v>
      </c>
      <c r="J32" s="104" t="s">
        <v>683</v>
      </c>
      <c r="K32" s="104">
        <v>1</v>
      </c>
      <c r="L32" s="104">
        <v>0</v>
      </c>
      <c r="M32" s="104"/>
      <c r="N32" s="106">
        <f t="shared" si="1"/>
        <v>2.1666666666666665</v>
      </c>
    </row>
    <row r="33" spans="1:14" x14ac:dyDescent="0.2">
      <c r="N33" s="106"/>
    </row>
    <row r="34" spans="1:14" x14ac:dyDescent="0.2">
      <c r="A34" s="214" t="s">
        <v>244</v>
      </c>
      <c r="B34" s="84">
        <v>1</v>
      </c>
      <c r="C34" s="84">
        <v>2</v>
      </c>
      <c r="D34" s="84">
        <v>3</v>
      </c>
      <c r="E34" s="84">
        <v>4</v>
      </c>
      <c r="F34" s="84">
        <v>5</v>
      </c>
      <c r="G34" s="84">
        <v>6</v>
      </c>
      <c r="H34" s="84">
        <v>7</v>
      </c>
      <c r="I34" s="84">
        <v>8</v>
      </c>
      <c r="J34" s="84">
        <v>9</v>
      </c>
      <c r="K34" s="84">
        <v>10</v>
      </c>
      <c r="L34" s="84">
        <v>11</v>
      </c>
      <c r="M34" s="84">
        <v>12</v>
      </c>
      <c r="N34" s="106"/>
    </row>
    <row r="35" spans="1:14" x14ac:dyDescent="0.2">
      <c r="A35" s="214"/>
      <c r="B35" s="85">
        <v>44449</v>
      </c>
      <c r="C35" s="85">
        <v>44456</v>
      </c>
      <c r="D35" s="85">
        <v>44463</v>
      </c>
      <c r="E35" s="85">
        <v>44470</v>
      </c>
      <c r="F35" s="85">
        <v>44477</v>
      </c>
      <c r="G35" s="85">
        <v>44484</v>
      </c>
      <c r="H35" s="85">
        <v>44491</v>
      </c>
      <c r="I35" s="85">
        <v>44498</v>
      </c>
      <c r="J35" s="85">
        <v>44505</v>
      </c>
      <c r="K35" s="85">
        <v>44512</v>
      </c>
      <c r="L35" s="85">
        <v>44519</v>
      </c>
      <c r="M35" s="85">
        <v>44526</v>
      </c>
      <c r="N35" s="106"/>
    </row>
    <row r="36" spans="1:14" x14ac:dyDescent="0.2">
      <c r="A36" s="86" t="s">
        <v>682</v>
      </c>
      <c r="B36" s="104" t="s">
        <v>683</v>
      </c>
      <c r="C36" s="104">
        <v>2</v>
      </c>
      <c r="D36" s="104">
        <v>1.875</v>
      </c>
      <c r="E36" s="104" t="s">
        <v>683</v>
      </c>
      <c r="F36" s="104">
        <v>2</v>
      </c>
      <c r="G36" s="104">
        <v>1.25</v>
      </c>
      <c r="H36" s="104">
        <v>1.75</v>
      </c>
      <c r="I36" s="104">
        <v>1.875</v>
      </c>
      <c r="J36" s="104" t="s">
        <v>683</v>
      </c>
      <c r="K36" s="104">
        <v>1.85714286</v>
      </c>
      <c r="L36" s="104">
        <v>0.625</v>
      </c>
      <c r="M36" s="104">
        <v>0.5</v>
      </c>
      <c r="N36" s="106">
        <f t="shared" si="1"/>
        <v>1.525793651111111</v>
      </c>
    </row>
    <row r="37" spans="1:14" x14ac:dyDescent="0.2">
      <c r="A37" s="86" t="s">
        <v>38</v>
      </c>
      <c r="B37" s="104" t="s">
        <v>683</v>
      </c>
      <c r="C37" s="86">
        <v>2.5</v>
      </c>
      <c r="D37" s="86">
        <v>2.3333333333333335</v>
      </c>
      <c r="E37" s="104" t="s">
        <v>683</v>
      </c>
      <c r="F37" s="86">
        <v>2.6666666666666665</v>
      </c>
      <c r="G37" s="86">
        <v>2.3333333333333335</v>
      </c>
      <c r="H37" s="86">
        <v>1.5</v>
      </c>
      <c r="I37" s="86">
        <v>1.6666666666666667</v>
      </c>
      <c r="J37" s="104" t="s">
        <v>683</v>
      </c>
      <c r="K37" s="86">
        <v>1.6666666666666667</v>
      </c>
      <c r="L37" s="86">
        <v>1</v>
      </c>
      <c r="M37" s="86">
        <v>0.5</v>
      </c>
      <c r="N37" s="106">
        <f t="shared" si="1"/>
        <v>1.7962962962962961</v>
      </c>
    </row>
    <row r="38" spans="1:14" x14ac:dyDescent="0.2">
      <c r="A38" s="86" t="s">
        <v>53</v>
      </c>
      <c r="B38" s="104" t="s">
        <v>683</v>
      </c>
      <c r="C38" s="86">
        <v>0</v>
      </c>
      <c r="D38" s="86">
        <v>0</v>
      </c>
      <c r="E38" s="104" t="s">
        <v>683</v>
      </c>
      <c r="F38" s="86">
        <v>0</v>
      </c>
      <c r="G38" s="86">
        <v>0</v>
      </c>
      <c r="H38" s="86">
        <v>0</v>
      </c>
      <c r="I38" s="86">
        <v>0</v>
      </c>
      <c r="J38" s="104" t="s">
        <v>683</v>
      </c>
      <c r="K38" s="86">
        <v>0</v>
      </c>
      <c r="L38" s="86">
        <v>0.5</v>
      </c>
      <c r="M38" s="86"/>
      <c r="N38" s="106">
        <f t="shared" si="1"/>
        <v>6.25E-2</v>
      </c>
    </row>
    <row r="39" spans="1:14" x14ac:dyDescent="0.2">
      <c r="A39" s="86" t="s">
        <v>60</v>
      </c>
      <c r="B39" s="104" t="s">
        <v>683</v>
      </c>
      <c r="C39" s="86">
        <v>2.25</v>
      </c>
      <c r="D39" s="86">
        <v>2.25</v>
      </c>
      <c r="E39" s="104" t="s">
        <v>683</v>
      </c>
      <c r="F39" s="86">
        <v>2.5</v>
      </c>
      <c r="G39" s="86">
        <v>2.5</v>
      </c>
      <c r="H39" s="86">
        <v>2.5</v>
      </c>
      <c r="I39" s="86">
        <v>2.5</v>
      </c>
      <c r="J39" s="104" t="s">
        <v>683</v>
      </c>
      <c r="K39" s="86">
        <v>2.25</v>
      </c>
      <c r="L39" s="86">
        <v>2.25</v>
      </c>
      <c r="M39" s="86">
        <v>2.3333333333333335</v>
      </c>
      <c r="N39" s="106">
        <f t="shared" si="1"/>
        <v>2.3703703703703702</v>
      </c>
    </row>
    <row r="40" spans="1:14" x14ac:dyDescent="0.2">
      <c r="A40" s="86" t="s">
        <v>67</v>
      </c>
      <c r="B40" s="104" t="s">
        <v>683</v>
      </c>
      <c r="C40" s="86">
        <v>0</v>
      </c>
      <c r="D40" s="86">
        <v>0</v>
      </c>
      <c r="E40" s="104" t="s">
        <v>683</v>
      </c>
      <c r="F40" s="86">
        <v>0</v>
      </c>
      <c r="G40" s="86">
        <v>0</v>
      </c>
      <c r="H40" s="86">
        <v>0</v>
      </c>
      <c r="I40" s="86">
        <v>0</v>
      </c>
      <c r="J40" s="104" t="s">
        <v>683</v>
      </c>
      <c r="K40" s="86">
        <v>0</v>
      </c>
      <c r="L40" s="86">
        <v>0</v>
      </c>
      <c r="M40" s="86">
        <v>0</v>
      </c>
      <c r="N40" s="106">
        <f t="shared" si="1"/>
        <v>0</v>
      </c>
    </row>
    <row r="41" spans="1:14" x14ac:dyDescent="0.2">
      <c r="N41" s="106"/>
    </row>
    <row r="42" spans="1:14" x14ac:dyDescent="0.2">
      <c r="A42" s="214" t="s">
        <v>303</v>
      </c>
      <c r="B42" s="84">
        <v>1</v>
      </c>
      <c r="C42" s="84">
        <v>2</v>
      </c>
      <c r="D42" s="84">
        <v>3</v>
      </c>
      <c r="E42" s="84">
        <v>4</v>
      </c>
      <c r="F42" s="84">
        <v>5</v>
      </c>
      <c r="G42" s="84">
        <v>6</v>
      </c>
      <c r="H42" s="84">
        <v>7</v>
      </c>
      <c r="I42" s="84">
        <v>8</v>
      </c>
      <c r="J42" s="84">
        <v>9</v>
      </c>
      <c r="K42" s="84">
        <v>10</v>
      </c>
      <c r="L42" s="84">
        <v>11</v>
      </c>
      <c r="M42" s="84">
        <v>12</v>
      </c>
      <c r="N42" s="106"/>
    </row>
    <row r="43" spans="1:14" x14ac:dyDescent="0.2">
      <c r="A43" s="214"/>
      <c r="B43" s="85">
        <v>44449</v>
      </c>
      <c r="C43" s="85">
        <v>44456</v>
      </c>
      <c r="D43" s="85">
        <v>44463</v>
      </c>
      <c r="E43" s="85">
        <v>44470</v>
      </c>
      <c r="F43" s="85">
        <v>44477</v>
      </c>
      <c r="G43" s="85">
        <v>44484</v>
      </c>
      <c r="H43" s="85">
        <v>44491</v>
      </c>
      <c r="I43" s="85">
        <v>44498</v>
      </c>
      <c r="J43" s="85">
        <v>44505</v>
      </c>
      <c r="K43" s="85">
        <v>44512</v>
      </c>
      <c r="L43" s="85">
        <v>44519</v>
      </c>
      <c r="M43" s="85">
        <v>44526</v>
      </c>
      <c r="N43" s="106"/>
    </row>
    <row r="44" spans="1:14" x14ac:dyDescent="0.2">
      <c r="A44" s="86" t="s">
        <v>682</v>
      </c>
      <c r="B44" s="104" t="s">
        <v>683</v>
      </c>
      <c r="C44" s="104">
        <v>2</v>
      </c>
      <c r="D44" s="104">
        <v>2</v>
      </c>
      <c r="E44" s="104" t="s">
        <v>683</v>
      </c>
      <c r="F44" s="104">
        <v>1.5</v>
      </c>
      <c r="G44" s="104">
        <v>1</v>
      </c>
      <c r="H44" s="104" t="s">
        <v>683</v>
      </c>
      <c r="I44" s="104" t="s">
        <v>683</v>
      </c>
      <c r="J44" s="104" t="s">
        <v>683</v>
      </c>
      <c r="K44" s="104">
        <v>1.1666666699999999</v>
      </c>
      <c r="L44" s="104">
        <v>0.8</v>
      </c>
      <c r="M44" s="104">
        <v>0.4</v>
      </c>
      <c r="N44" s="106">
        <f t="shared" si="1"/>
        <v>1.2666666671428572</v>
      </c>
    </row>
    <row r="45" spans="1:14" x14ac:dyDescent="0.2">
      <c r="A45" s="86" t="s">
        <v>38</v>
      </c>
      <c r="B45" s="104" t="s">
        <v>683</v>
      </c>
      <c r="C45" s="86">
        <v>2.6666666666666665</v>
      </c>
      <c r="D45" s="86">
        <v>3</v>
      </c>
      <c r="E45" s="104" t="s">
        <v>683</v>
      </c>
      <c r="F45" s="86">
        <v>3</v>
      </c>
      <c r="G45" s="86">
        <v>3</v>
      </c>
      <c r="H45" s="104" t="s">
        <v>683</v>
      </c>
      <c r="I45" s="104" t="s">
        <v>683</v>
      </c>
      <c r="J45" s="104" t="s">
        <v>683</v>
      </c>
      <c r="K45" s="86">
        <v>2.3333333333333335</v>
      </c>
      <c r="L45" s="86">
        <v>0.66666666666666663</v>
      </c>
      <c r="M45" s="86">
        <v>0.33333333333333331</v>
      </c>
      <c r="N45" s="106">
        <f t="shared" si="1"/>
        <v>2.1428571428571428</v>
      </c>
    </row>
    <row r="46" spans="1:14" x14ac:dyDescent="0.2">
      <c r="A46" s="86" t="s">
        <v>53</v>
      </c>
      <c r="B46" s="104" t="s">
        <v>683</v>
      </c>
      <c r="C46" s="86">
        <v>2.6666666666666665</v>
      </c>
      <c r="D46" s="86">
        <v>2</v>
      </c>
      <c r="E46" s="104" t="s">
        <v>683</v>
      </c>
      <c r="F46" s="86">
        <v>2.6666666666666665</v>
      </c>
      <c r="G46" s="86">
        <v>2.3333333333333335</v>
      </c>
      <c r="H46" s="104" t="s">
        <v>683</v>
      </c>
      <c r="I46" s="104" t="s">
        <v>683</v>
      </c>
      <c r="J46" s="104" t="s">
        <v>683</v>
      </c>
      <c r="K46" s="86">
        <v>2</v>
      </c>
      <c r="L46" s="86">
        <v>0.5</v>
      </c>
      <c r="M46" s="86">
        <v>0</v>
      </c>
      <c r="N46" s="106">
        <f t="shared" si="1"/>
        <v>1.7380952380952379</v>
      </c>
    </row>
    <row r="47" spans="1:14" x14ac:dyDescent="0.2">
      <c r="A47" s="86" t="s">
        <v>60</v>
      </c>
      <c r="B47" s="104" t="s">
        <v>683</v>
      </c>
      <c r="C47" s="86">
        <v>2.3333333333333335</v>
      </c>
      <c r="D47" s="86">
        <v>2.3333333333333335</v>
      </c>
      <c r="E47" s="104" t="s">
        <v>683</v>
      </c>
      <c r="F47" s="86">
        <v>2</v>
      </c>
      <c r="G47" s="86">
        <v>2</v>
      </c>
      <c r="H47" s="104" t="s">
        <v>683</v>
      </c>
      <c r="I47" s="104" t="s">
        <v>683</v>
      </c>
      <c r="J47" s="104" t="s">
        <v>683</v>
      </c>
      <c r="K47" s="86">
        <v>2</v>
      </c>
      <c r="L47" s="86">
        <v>2</v>
      </c>
      <c r="M47" s="86">
        <v>1</v>
      </c>
      <c r="N47" s="106">
        <f t="shared" si="1"/>
        <v>1.9523809523809526</v>
      </c>
    </row>
    <row r="48" spans="1:14" x14ac:dyDescent="0.2">
      <c r="A48" s="86" t="s">
        <v>67</v>
      </c>
      <c r="B48" s="104" t="s">
        <v>683</v>
      </c>
      <c r="C48" s="86">
        <v>3</v>
      </c>
      <c r="D48" s="86">
        <v>3</v>
      </c>
      <c r="E48" s="104" t="s">
        <v>683</v>
      </c>
      <c r="F48" s="86">
        <v>3</v>
      </c>
      <c r="G48" s="86">
        <v>3</v>
      </c>
      <c r="H48" s="104" t="s">
        <v>683</v>
      </c>
      <c r="I48" s="104" t="s">
        <v>683</v>
      </c>
      <c r="J48" s="104" t="s">
        <v>683</v>
      </c>
      <c r="K48" s="86">
        <v>3</v>
      </c>
      <c r="L48" s="86" t="s">
        <v>683</v>
      </c>
      <c r="M48" s="86" t="s">
        <v>683</v>
      </c>
      <c r="N48" s="106">
        <f t="shared" si="1"/>
        <v>3</v>
      </c>
    </row>
    <row r="49" spans="1:14" x14ac:dyDescent="0.2">
      <c r="N49" s="106"/>
    </row>
    <row r="50" spans="1:14" x14ac:dyDescent="0.2">
      <c r="A50" s="214" t="s">
        <v>380</v>
      </c>
      <c r="B50" s="84">
        <v>1</v>
      </c>
      <c r="C50" s="84">
        <v>2</v>
      </c>
      <c r="D50" s="84">
        <v>3</v>
      </c>
      <c r="E50" s="84">
        <v>4</v>
      </c>
      <c r="F50" s="84">
        <v>5</v>
      </c>
      <c r="G50" s="84">
        <v>6</v>
      </c>
      <c r="H50" s="84">
        <v>7</v>
      </c>
      <c r="I50" s="84">
        <v>8</v>
      </c>
      <c r="J50" s="84">
        <v>9</v>
      </c>
      <c r="K50" s="84">
        <v>10</v>
      </c>
      <c r="L50" s="84">
        <v>11</v>
      </c>
      <c r="M50" s="84">
        <v>12</v>
      </c>
      <c r="N50" s="106"/>
    </row>
    <row r="51" spans="1:14" x14ac:dyDescent="0.2">
      <c r="A51" s="214"/>
      <c r="B51" s="85">
        <v>44449</v>
      </c>
      <c r="C51" s="85">
        <v>44456</v>
      </c>
      <c r="D51" s="85">
        <v>44463</v>
      </c>
      <c r="E51" s="85">
        <v>44470</v>
      </c>
      <c r="F51" s="85">
        <v>44477</v>
      </c>
      <c r="G51" s="85">
        <v>44484</v>
      </c>
      <c r="H51" s="85">
        <v>44491</v>
      </c>
      <c r="I51" s="85">
        <v>44498</v>
      </c>
      <c r="J51" s="85">
        <v>44505</v>
      </c>
      <c r="K51" s="85">
        <v>44512</v>
      </c>
      <c r="L51" s="85">
        <v>44519</v>
      </c>
      <c r="M51" s="85">
        <v>44526</v>
      </c>
      <c r="N51" s="106"/>
    </row>
    <row r="52" spans="1:14" x14ac:dyDescent="0.2">
      <c r="A52" s="86" t="s">
        <v>682</v>
      </c>
      <c r="B52" s="104">
        <v>0</v>
      </c>
      <c r="C52" s="104">
        <v>2.1666666700000001</v>
      </c>
      <c r="D52" s="104">
        <v>2.28571429</v>
      </c>
      <c r="E52" s="104" t="s">
        <v>701</v>
      </c>
      <c r="F52" s="104">
        <v>1</v>
      </c>
      <c r="G52" s="104">
        <v>1.4</v>
      </c>
      <c r="H52" s="104">
        <v>1</v>
      </c>
      <c r="I52" s="104">
        <v>0.67</v>
      </c>
      <c r="J52" s="104" t="s">
        <v>701</v>
      </c>
      <c r="K52" s="104">
        <v>1</v>
      </c>
      <c r="L52" s="104">
        <v>0.57142857000000002</v>
      </c>
      <c r="M52" s="104">
        <v>0.375</v>
      </c>
      <c r="N52" s="106">
        <f t="shared" si="1"/>
        <v>1.0468809530000001</v>
      </c>
    </row>
    <row r="53" spans="1:14" x14ac:dyDescent="0.2">
      <c r="A53" s="86" t="s">
        <v>38</v>
      </c>
      <c r="B53" s="104">
        <v>0</v>
      </c>
      <c r="C53" s="104">
        <v>2</v>
      </c>
      <c r="D53" s="104">
        <v>2.3333333333333335</v>
      </c>
      <c r="E53" s="104" t="s">
        <v>701</v>
      </c>
      <c r="F53" s="104">
        <v>2.3333333333333335</v>
      </c>
      <c r="G53" s="104">
        <v>2.3333333333333335</v>
      </c>
      <c r="H53" s="104">
        <v>1.5</v>
      </c>
      <c r="I53" s="104">
        <v>1</v>
      </c>
      <c r="J53" s="104" t="s">
        <v>701</v>
      </c>
      <c r="K53" s="104">
        <v>1</v>
      </c>
      <c r="L53" s="104">
        <v>0.33333333333333331</v>
      </c>
      <c r="M53" s="104">
        <v>0.33333333333333331</v>
      </c>
      <c r="N53" s="106">
        <f t="shared" si="1"/>
        <v>1.3166666666666669</v>
      </c>
    </row>
    <row r="54" spans="1:14" x14ac:dyDescent="0.2">
      <c r="A54" s="86" t="s">
        <v>53</v>
      </c>
      <c r="B54" s="104">
        <v>0</v>
      </c>
      <c r="C54" s="104">
        <v>2</v>
      </c>
      <c r="D54" s="104">
        <v>2</v>
      </c>
      <c r="E54" s="104" t="s">
        <v>701</v>
      </c>
      <c r="F54" s="104">
        <v>2</v>
      </c>
      <c r="G54" s="104">
        <v>2</v>
      </c>
      <c r="H54" s="104">
        <v>2</v>
      </c>
      <c r="I54" s="104">
        <v>2</v>
      </c>
      <c r="J54" s="104" t="s">
        <v>701</v>
      </c>
      <c r="K54" s="104">
        <v>1</v>
      </c>
      <c r="L54" s="104">
        <v>1</v>
      </c>
      <c r="M54" s="104">
        <v>0</v>
      </c>
      <c r="N54" s="106">
        <f t="shared" si="1"/>
        <v>1.4</v>
      </c>
    </row>
    <row r="55" spans="1:14" x14ac:dyDescent="0.2">
      <c r="A55" s="86" t="s">
        <v>60</v>
      </c>
      <c r="B55" s="104">
        <v>0</v>
      </c>
      <c r="C55" s="104">
        <v>1</v>
      </c>
      <c r="D55" s="104">
        <v>2.5</v>
      </c>
      <c r="E55" s="104" t="s">
        <v>701</v>
      </c>
      <c r="F55" s="104">
        <v>2</v>
      </c>
      <c r="G55" s="104">
        <v>2</v>
      </c>
      <c r="H55" s="104">
        <v>1</v>
      </c>
      <c r="I55" s="104">
        <v>2</v>
      </c>
      <c r="J55" s="104" t="s">
        <v>701</v>
      </c>
      <c r="K55" s="104">
        <v>0</v>
      </c>
      <c r="L55" s="104">
        <v>1.5</v>
      </c>
      <c r="M55" s="104">
        <v>0</v>
      </c>
      <c r="N55" s="106">
        <f t="shared" si="1"/>
        <v>1.2</v>
      </c>
    </row>
    <row r="56" spans="1:14" x14ac:dyDescent="0.2">
      <c r="A56" s="86" t="s">
        <v>67</v>
      </c>
      <c r="B56" s="104">
        <v>0</v>
      </c>
      <c r="C56" s="104">
        <v>1</v>
      </c>
      <c r="D56" s="104">
        <v>1</v>
      </c>
      <c r="E56" s="104" t="s">
        <v>701</v>
      </c>
      <c r="F56" s="104">
        <v>2</v>
      </c>
      <c r="G56" s="104">
        <v>2</v>
      </c>
      <c r="H56" s="104">
        <v>2</v>
      </c>
      <c r="I56" s="104" t="s">
        <v>701</v>
      </c>
      <c r="J56" s="104" t="s">
        <v>701</v>
      </c>
      <c r="K56" s="104" t="s">
        <v>701</v>
      </c>
      <c r="L56" s="104">
        <v>1</v>
      </c>
      <c r="M56" s="104" t="s">
        <v>701</v>
      </c>
      <c r="N56" s="106">
        <f t="shared" si="1"/>
        <v>1.2857142857142858</v>
      </c>
    </row>
    <row r="57" spans="1:14" x14ac:dyDescent="0.2">
      <c r="N57" s="106"/>
    </row>
    <row r="58" spans="1:14" x14ac:dyDescent="0.2">
      <c r="A58" s="214" t="s">
        <v>426</v>
      </c>
      <c r="B58" s="84">
        <v>1</v>
      </c>
      <c r="C58" s="84">
        <v>2</v>
      </c>
      <c r="D58" s="84">
        <v>3</v>
      </c>
      <c r="E58" s="84">
        <v>4</v>
      </c>
      <c r="F58" s="84">
        <v>5</v>
      </c>
      <c r="G58" s="84">
        <v>6</v>
      </c>
      <c r="H58" s="84">
        <v>7</v>
      </c>
      <c r="I58" s="84">
        <v>8</v>
      </c>
      <c r="J58" s="84">
        <v>9</v>
      </c>
      <c r="K58" s="84">
        <v>10</v>
      </c>
      <c r="L58" s="84">
        <v>11</v>
      </c>
      <c r="M58" s="84">
        <v>12</v>
      </c>
      <c r="N58" s="106"/>
    </row>
    <row r="59" spans="1:14" x14ac:dyDescent="0.2">
      <c r="A59" s="214"/>
      <c r="B59" s="85">
        <v>44449</v>
      </c>
      <c r="C59" s="85">
        <v>44456</v>
      </c>
      <c r="D59" s="85">
        <v>44463</v>
      </c>
      <c r="E59" s="85">
        <v>44470</v>
      </c>
      <c r="F59" s="85">
        <v>44477</v>
      </c>
      <c r="G59" s="85">
        <v>44484</v>
      </c>
      <c r="H59" s="85">
        <v>44491</v>
      </c>
      <c r="I59" s="85">
        <v>44498</v>
      </c>
      <c r="J59" s="85">
        <v>44505</v>
      </c>
      <c r="K59" s="85">
        <v>44512</v>
      </c>
      <c r="L59" s="85">
        <v>44519</v>
      </c>
      <c r="M59" s="85">
        <v>44526</v>
      </c>
      <c r="N59" s="106"/>
    </row>
    <row r="60" spans="1:14" x14ac:dyDescent="0.2">
      <c r="A60" s="86" t="s">
        <v>682</v>
      </c>
      <c r="B60" s="104">
        <v>0</v>
      </c>
      <c r="C60" s="104">
        <v>0</v>
      </c>
      <c r="D60" s="104">
        <v>1.22</v>
      </c>
      <c r="E60" s="104" t="s">
        <v>683</v>
      </c>
      <c r="F60" s="104">
        <v>1.3</v>
      </c>
      <c r="G60" s="104">
        <v>1.4</v>
      </c>
      <c r="H60" s="104">
        <v>1.1000000000000001</v>
      </c>
      <c r="I60" s="104">
        <v>1.1000000000000001</v>
      </c>
      <c r="J60" s="104" t="s">
        <v>683</v>
      </c>
      <c r="K60" s="104" t="s">
        <v>683</v>
      </c>
      <c r="L60" s="104">
        <v>1.33</v>
      </c>
      <c r="M60" s="104">
        <v>1.5</v>
      </c>
      <c r="N60" s="106">
        <f t="shared" si="1"/>
        <v>0.99444444444444435</v>
      </c>
    </row>
    <row r="61" spans="1:14" x14ac:dyDescent="0.2">
      <c r="A61" s="86" t="s">
        <v>38</v>
      </c>
      <c r="B61" s="104" t="s">
        <v>701</v>
      </c>
      <c r="C61" s="104" t="s">
        <v>701</v>
      </c>
      <c r="D61" s="86">
        <v>2</v>
      </c>
      <c r="E61" s="104" t="s">
        <v>683</v>
      </c>
      <c r="F61" s="86">
        <v>1.3333333333333333</v>
      </c>
      <c r="G61" s="86">
        <v>2</v>
      </c>
      <c r="H61" s="86">
        <v>2</v>
      </c>
      <c r="I61" s="86">
        <v>1.6666666666666667</v>
      </c>
      <c r="J61" s="104" t="s">
        <v>683</v>
      </c>
      <c r="K61" s="104" t="s">
        <v>683</v>
      </c>
      <c r="L61" s="86">
        <v>1</v>
      </c>
      <c r="M61" s="86">
        <v>1.6666666666666667</v>
      </c>
      <c r="N61" s="106">
        <f>AVERAGE(B61:M61)</f>
        <v>1.6666666666666665</v>
      </c>
    </row>
    <row r="62" spans="1:14" x14ac:dyDescent="0.2">
      <c r="A62" s="86" t="s">
        <v>53</v>
      </c>
      <c r="B62" s="104" t="s">
        <v>701</v>
      </c>
      <c r="C62" s="104" t="s">
        <v>701</v>
      </c>
      <c r="D62" s="86">
        <v>0.33333333333333331</v>
      </c>
      <c r="E62" s="104" t="s">
        <v>683</v>
      </c>
      <c r="F62" s="86">
        <v>0</v>
      </c>
      <c r="G62" s="86">
        <v>0.66666666666666663</v>
      </c>
      <c r="H62" s="86">
        <v>0.33333333333333331</v>
      </c>
      <c r="I62" s="86">
        <v>1</v>
      </c>
      <c r="J62" s="104" t="s">
        <v>683</v>
      </c>
      <c r="K62" s="104" t="s">
        <v>683</v>
      </c>
      <c r="L62" s="86">
        <v>1</v>
      </c>
      <c r="M62" s="86">
        <v>1.5</v>
      </c>
      <c r="N62" s="106">
        <f t="shared" si="1"/>
        <v>0.69047619047619047</v>
      </c>
    </row>
    <row r="63" spans="1:14" x14ac:dyDescent="0.2">
      <c r="A63" s="86" t="s">
        <v>60</v>
      </c>
      <c r="B63" s="104" t="s">
        <v>701</v>
      </c>
      <c r="C63" s="104" t="s">
        <v>701</v>
      </c>
      <c r="D63" s="86">
        <v>0.66666666666666663</v>
      </c>
      <c r="E63" s="104" t="s">
        <v>683</v>
      </c>
      <c r="F63" s="86">
        <v>0</v>
      </c>
      <c r="G63" s="86">
        <v>0</v>
      </c>
      <c r="H63" s="86">
        <v>0</v>
      </c>
      <c r="I63" s="86">
        <v>0.5</v>
      </c>
      <c r="J63" s="104" t="s">
        <v>683</v>
      </c>
      <c r="K63" s="104" t="s">
        <v>683</v>
      </c>
      <c r="L63" s="86">
        <v>0.33333333333333331</v>
      </c>
      <c r="M63" s="86">
        <v>0</v>
      </c>
      <c r="N63" s="106">
        <f t="shared" si="1"/>
        <v>0.21428571428571425</v>
      </c>
    </row>
    <row r="64" spans="1:14" x14ac:dyDescent="0.2">
      <c r="A64" s="86" t="s">
        <v>67</v>
      </c>
      <c r="B64" s="104" t="s">
        <v>701</v>
      </c>
      <c r="C64" s="104" t="s">
        <v>701</v>
      </c>
      <c r="D64" s="86">
        <v>0</v>
      </c>
      <c r="E64" s="104" t="s">
        <v>683</v>
      </c>
      <c r="F64" s="86">
        <v>0</v>
      </c>
      <c r="G64" s="86">
        <v>1</v>
      </c>
      <c r="H64" s="86">
        <v>0</v>
      </c>
      <c r="I64" s="86">
        <v>1</v>
      </c>
      <c r="J64" s="104" t="s">
        <v>683</v>
      </c>
      <c r="K64" s="104" t="s">
        <v>683</v>
      </c>
      <c r="L64" s="86">
        <v>1</v>
      </c>
      <c r="M64" s="86">
        <v>2</v>
      </c>
      <c r="N64" s="106">
        <f t="shared" si="1"/>
        <v>0.7142857142857143</v>
      </c>
    </row>
    <row r="67" spans="1:7" x14ac:dyDescent="0.2">
      <c r="A67" s="177"/>
      <c r="B67" s="177">
        <v>1</v>
      </c>
      <c r="C67" s="177">
        <v>2</v>
      </c>
      <c r="D67" s="178">
        <v>3</v>
      </c>
      <c r="E67" s="177">
        <v>4</v>
      </c>
      <c r="F67" s="177">
        <v>5</v>
      </c>
      <c r="G67" s="178">
        <v>6</v>
      </c>
    </row>
    <row r="68" spans="1:7" x14ac:dyDescent="0.2">
      <c r="A68" s="177" t="s">
        <v>606</v>
      </c>
      <c r="B68" s="179">
        <v>44491</v>
      </c>
      <c r="C68" s="179">
        <v>44863</v>
      </c>
      <c r="D68" s="180">
        <v>44505</v>
      </c>
      <c r="E68" s="180">
        <v>44512</v>
      </c>
      <c r="F68" s="180">
        <v>44891</v>
      </c>
      <c r="G68" s="180">
        <v>44533</v>
      </c>
    </row>
    <row r="69" spans="1:7" x14ac:dyDescent="0.2">
      <c r="A69" s="177" t="s">
        <v>682</v>
      </c>
      <c r="B69" s="86">
        <v>2</v>
      </c>
      <c r="C69" s="86">
        <v>2.1</v>
      </c>
      <c r="D69" s="86">
        <v>2.1</v>
      </c>
      <c r="E69" s="86">
        <v>2.1</v>
      </c>
      <c r="F69" s="86">
        <v>2.2000000000000002</v>
      </c>
      <c r="G69" s="86"/>
    </row>
    <row r="70" spans="1:7" x14ac:dyDescent="0.2">
      <c r="A70" s="177" t="s">
        <v>38</v>
      </c>
      <c r="B70" s="86">
        <v>2</v>
      </c>
      <c r="C70" s="86">
        <v>2</v>
      </c>
      <c r="D70" s="86">
        <v>2</v>
      </c>
      <c r="E70" s="86">
        <v>2.3333333333333335</v>
      </c>
      <c r="F70" s="86">
        <v>2.3333333333333335</v>
      </c>
      <c r="G70" s="86"/>
    </row>
    <row r="71" spans="1:7" x14ac:dyDescent="0.2">
      <c r="A71" s="177" t="s">
        <v>53</v>
      </c>
      <c r="B71" s="86">
        <v>2.3333333333333335</v>
      </c>
      <c r="C71" s="86">
        <v>2.3333333333333335</v>
      </c>
      <c r="D71" s="86">
        <v>2.6666666666666665</v>
      </c>
      <c r="E71" s="86">
        <v>2.6666666666666665</v>
      </c>
      <c r="F71" s="86">
        <v>2.6666666666666665</v>
      </c>
      <c r="G71" s="86"/>
    </row>
    <row r="72" spans="1:7" x14ac:dyDescent="0.2">
      <c r="A72" s="177" t="s">
        <v>60</v>
      </c>
      <c r="B72" s="86">
        <v>1</v>
      </c>
      <c r="C72" s="86">
        <v>1</v>
      </c>
      <c r="D72" s="86">
        <v>1.5</v>
      </c>
      <c r="E72" s="86">
        <v>1.5</v>
      </c>
      <c r="F72" s="86">
        <v>2</v>
      </c>
      <c r="G72" s="86"/>
    </row>
    <row r="73" spans="1:7" x14ac:dyDescent="0.2">
      <c r="A73" s="177" t="s">
        <v>67</v>
      </c>
      <c r="B73" s="86">
        <v>2</v>
      </c>
      <c r="C73" s="86">
        <v>2</v>
      </c>
      <c r="D73" s="86">
        <v>2</v>
      </c>
      <c r="E73" s="86">
        <v>2</v>
      </c>
      <c r="F73" s="86">
        <v>2</v>
      </c>
      <c r="G73" s="86"/>
    </row>
    <row r="75" spans="1:7" x14ac:dyDescent="0.2">
      <c r="A75" s="177"/>
      <c r="B75" s="177">
        <v>1</v>
      </c>
      <c r="C75" s="177">
        <v>2</v>
      </c>
      <c r="D75" s="178">
        <v>3</v>
      </c>
      <c r="E75" s="177">
        <v>4</v>
      </c>
      <c r="F75" s="177">
        <v>5</v>
      </c>
      <c r="G75" s="178">
        <v>6</v>
      </c>
    </row>
    <row r="76" spans="1:7" x14ac:dyDescent="0.2">
      <c r="A76" s="177" t="s">
        <v>650</v>
      </c>
      <c r="B76" s="179">
        <v>44491</v>
      </c>
      <c r="C76" s="179">
        <v>44863</v>
      </c>
      <c r="D76" s="180">
        <v>44505</v>
      </c>
      <c r="E76" s="180">
        <v>44512</v>
      </c>
      <c r="F76" s="180">
        <v>44891</v>
      </c>
      <c r="G76" s="180">
        <v>44533</v>
      </c>
    </row>
    <row r="77" spans="1:7" x14ac:dyDescent="0.2">
      <c r="A77" s="177" t="s">
        <v>682</v>
      </c>
      <c r="B77" s="86"/>
      <c r="C77" s="86">
        <v>1.9</v>
      </c>
      <c r="D77" s="86">
        <v>1.7</v>
      </c>
      <c r="E77" s="86">
        <v>1.8</v>
      </c>
      <c r="F77" s="86">
        <v>2</v>
      </c>
      <c r="G77" s="86">
        <v>2</v>
      </c>
    </row>
    <row r="78" spans="1:7" x14ac:dyDescent="0.2">
      <c r="A78" s="177" t="s">
        <v>38</v>
      </c>
      <c r="B78" s="86"/>
      <c r="C78" s="86">
        <v>1</v>
      </c>
      <c r="D78" s="86">
        <v>1</v>
      </c>
      <c r="E78" s="86">
        <v>1.6666666666666667</v>
      </c>
      <c r="F78" s="86">
        <v>1.6666666666666667</v>
      </c>
      <c r="G78" s="86">
        <v>1.6666666666666667</v>
      </c>
    </row>
    <row r="79" spans="1:7" x14ac:dyDescent="0.2">
      <c r="A79" s="177" t="s">
        <v>53</v>
      </c>
      <c r="B79" s="86"/>
      <c r="C79" s="86">
        <v>1.6666666666666667</v>
      </c>
      <c r="D79" s="86">
        <v>1.6666666666666667</v>
      </c>
      <c r="E79" s="86">
        <v>1.6666666666666667</v>
      </c>
      <c r="F79" s="86">
        <v>1.6666666666666667</v>
      </c>
      <c r="G79" s="86">
        <v>2</v>
      </c>
    </row>
    <row r="80" spans="1:7" x14ac:dyDescent="0.2">
      <c r="A80" s="177" t="s">
        <v>60</v>
      </c>
      <c r="B80" s="86"/>
      <c r="C80" s="86">
        <v>3</v>
      </c>
      <c r="D80" s="86">
        <v>3</v>
      </c>
      <c r="E80" s="86">
        <v>3</v>
      </c>
      <c r="F80" s="86">
        <v>3</v>
      </c>
      <c r="G80" s="86">
        <v>3</v>
      </c>
    </row>
    <row r="81" spans="1:7" x14ac:dyDescent="0.2">
      <c r="A81" s="177" t="s">
        <v>67</v>
      </c>
      <c r="B81" s="86"/>
      <c r="C81" s="86">
        <v>1</v>
      </c>
      <c r="D81" s="86">
        <v>1</v>
      </c>
      <c r="E81" s="86">
        <v>1</v>
      </c>
      <c r="F81" s="86">
        <v>1</v>
      </c>
      <c r="G81" s="86">
        <v>1</v>
      </c>
    </row>
    <row r="83" spans="1:7" x14ac:dyDescent="0.2">
      <c r="A83" s="177"/>
      <c r="B83" s="177">
        <v>1</v>
      </c>
      <c r="C83" s="177">
        <v>2</v>
      </c>
      <c r="D83" s="178">
        <v>3</v>
      </c>
      <c r="E83" s="177">
        <v>4</v>
      </c>
      <c r="F83" s="177">
        <v>5</v>
      </c>
      <c r="G83" s="178">
        <v>6</v>
      </c>
    </row>
    <row r="84" spans="1:7" x14ac:dyDescent="0.2">
      <c r="A84" s="177" t="s">
        <v>548</v>
      </c>
      <c r="B84" s="179">
        <v>44491</v>
      </c>
      <c r="C84" s="179">
        <v>44863</v>
      </c>
      <c r="D84" s="180">
        <v>44505</v>
      </c>
      <c r="E84" s="180">
        <v>44512</v>
      </c>
      <c r="F84" s="180">
        <v>44891</v>
      </c>
      <c r="G84" s="180">
        <v>44533</v>
      </c>
    </row>
    <row r="85" spans="1:7" x14ac:dyDescent="0.2">
      <c r="A85" s="177" t="s">
        <v>682</v>
      </c>
      <c r="B85" s="86">
        <v>2</v>
      </c>
      <c r="C85" s="86">
        <v>1.9</v>
      </c>
      <c r="D85" s="86">
        <v>2.4</v>
      </c>
      <c r="E85" s="86">
        <v>2.6</v>
      </c>
      <c r="F85" s="86">
        <v>2.8</v>
      </c>
      <c r="G85" s="86">
        <v>2.8</v>
      </c>
    </row>
    <row r="86" spans="1:7" x14ac:dyDescent="0.2">
      <c r="A86" s="177" t="s">
        <v>38</v>
      </c>
      <c r="B86" s="86">
        <v>2.3333333333333335</v>
      </c>
      <c r="C86" s="86">
        <v>2.3333333333333335</v>
      </c>
      <c r="D86" s="86">
        <v>2.3333333333333335</v>
      </c>
      <c r="E86" s="86">
        <v>2.3333333333333335</v>
      </c>
      <c r="F86" s="86">
        <v>2.6666666666666665</v>
      </c>
      <c r="G86" s="86">
        <v>3</v>
      </c>
    </row>
    <row r="87" spans="1:7" x14ac:dyDescent="0.2">
      <c r="A87" s="177" t="s">
        <v>53</v>
      </c>
      <c r="B87" s="86">
        <v>1.6666666666666667</v>
      </c>
      <c r="C87" s="86">
        <v>1.6666666666666667</v>
      </c>
      <c r="D87" s="86">
        <v>1.6666666666666667</v>
      </c>
      <c r="E87" s="86">
        <v>1.6666666666666667</v>
      </c>
      <c r="F87" s="86">
        <v>2</v>
      </c>
      <c r="G87" s="86">
        <v>2</v>
      </c>
    </row>
    <row r="88" spans="1:7" x14ac:dyDescent="0.2">
      <c r="A88" s="177" t="s">
        <v>60</v>
      </c>
      <c r="B88" s="86">
        <v>2</v>
      </c>
      <c r="C88" s="86">
        <v>1.5</v>
      </c>
      <c r="D88" s="86">
        <v>1.5</v>
      </c>
      <c r="E88" s="86">
        <v>2.5</v>
      </c>
      <c r="F88" s="86">
        <v>2.5</v>
      </c>
      <c r="G88" s="86">
        <v>3</v>
      </c>
    </row>
    <row r="89" spans="1:7" x14ac:dyDescent="0.2">
      <c r="A89" s="177" t="s">
        <v>67</v>
      </c>
      <c r="B89" s="86"/>
      <c r="C89" s="86"/>
      <c r="D89" s="86"/>
      <c r="E89" s="86"/>
      <c r="F89" s="86"/>
      <c r="G89" s="86"/>
    </row>
    <row r="91" spans="1:7" x14ac:dyDescent="0.2">
      <c r="A91" s="177"/>
      <c r="B91" s="177">
        <v>1</v>
      </c>
      <c r="C91" s="177">
        <v>2</v>
      </c>
      <c r="D91" s="178">
        <v>3</v>
      </c>
      <c r="E91" s="177">
        <v>4</v>
      </c>
      <c r="F91" s="177">
        <v>5</v>
      </c>
      <c r="G91" s="178">
        <v>6</v>
      </c>
    </row>
    <row r="92" spans="1:7" x14ac:dyDescent="0.2">
      <c r="A92" s="177" t="s">
        <v>497</v>
      </c>
      <c r="B92" s="179">
        <v>44491</v>
      </c>
      <c r="C92" s="179">
        <v>44863</v>
      </c>
      <c r="D92" s="180">
        <v>44505</v>
      </c>
      <c r="E92" s="180">
        <v>44512</v>
      </c>
      <c r="F92" s="180">
        <v>44891</v>
      </c>
      <c r="G92" s="180">
        <v>44533</v>
      </c>
    </row>
    <row r="93" spans="1:7" x14ac:dyDescent="0.2">
      <c r="A93" s="177" t="s">
        <v>682</v>
      </c>
      <c r="B93" s="86"/>
      <c r="C93" s="86">
        <v>1.5555555555555556</v>
      </c>
      <c r="D93" s="86">
        <v>1.3</v>
      </c>
      <c r="E93" s="86">
        <v>1.6</v>
      </c>
      <c r="F93" s="86"/>
      <c r="G93" s="86">
        <v>1.9</v>
      </c>
    </row>
    <row r="94" spans="1:7" x14ac:dyDescent="0.2">
      <c r="A94" s="177" t="s">
        <v>38</v>
      </c>
      <c r="B94" s="86"/>
      <c r="C94" s="86">
        <v>2</v>
      </c>
      <c r="D94" s="86">
        <v>1.5</v>
      </c>
      <c r="E94" s="86">
        <v>1.6666666666666667</v>
      </c>
      <c r="F94" s="86"/>
      <c r="G94" s="86">
        <v>1.6666666666666667</v>
      </c>
    </row>
    <row r="95" spans="1:7" x14ac:dyDescent="0.2">
      <c r="A95" s="177" t="s">
        <v>53</v>
      </c>
      <c r="B95" s="86"/>
      <c r="C95" s="86">
        <v>2</v>
      </c>
      <c r="D95" s="86">
        <v>2</v>
      </c>
      <c r="E95" s="86">
        <v>2.3333333333333335</v>
      </c>
      <c r="F95" s="86"/>
      <c r="G95" s="86">
        <v>2.3333333333333335</v>
      </c>
    </row>
    <row r="96" spans="1:7" x14ac:dyDescent="0.2">
      <c r="A96" s="177" t="s">
        <v>60</v>
      </c>
      <c r="B96" s="86"/>
      <c r="C96" s="86">
        <v>1</v>
      </c>
      <c r="D96" s="86">
        <v>1</v>
      </c>
      <c r="E96" s="86">
        <v>1</v>
      </c>
      <c r="F96" s="86"/>
      <c r="G96" s="86">
        <v>1.5</v>
      </c>
    </row>
    <row r="97" spans="1:7" x14ac:dyDescent="0.2">
      <c r="A97" s="177" t="s">
        <v>67</v>
      </c>
      <c r="B97" s="86"/>
      <c r="C97" s="86">
        <v>2</v>
      </c>
      <c r="D97" s="86">
        <v>2</v>
      </c>
      <c r="E97" s="86">
        <v>3</v>
      </c>
      <c r="F97" s="86"/>
      <c r="G97" s="86">
        <v>3</v>
      </c>
    </row>
  </sheetData>
  <mergeCells count="8">
    <mergeCell ref="A50:A51"/>
    <mergeCell ref="A58:A59"/>
    <mergeCell ref="A2:A3"/>
    <mergeCell ref="A10:A11"/>
    <mergeCell ref="A18:A19"/>
    <mergeCell ref="A26:A27"/>
    <mergeCell ref="A34:A35"/>
    <mergeCell ref="A42:A43"/>
  </mergeCells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154D-D3B4-4160-96CF-CE63F871FF60}">
  <dimension ref="A2:P97"/>
  <sheetViews>
    <sheetView topLeftCell="A67" zoomScale="70" zoomScaleNormal="70" workbookViewId="0">
      <selection activeCell="B96" sqref="B96"/>
    </sheetView>
  </sheetViews>
  <sheetFormatPr baseColWidth="10" defaultColWidth="11.5546875" defaultRowHeight="15" x14ac:dyDescent="0.2"/>
  <cols>
    <col min="1" max="1" width="24.5546875" customWidth="1"/>
    <col min="2" max="13" width="12.6640625" customWidth="1"/>
  </cols>
  <sheetData>
    <row r="2" spans="1:16" x14ac:dyDescent="0.2">
      <c r="A2" s="214" t="s">
        <v>1</v>
      </c>
      <c r="B2" s="84">
        <v>1</v>
      </c>
      <c r="C2" s="84">
        <v>2</v>
      </c>
      <c r="D2" s="84">
        <v>3</v>
      </c>
      <c r="E2" s="84">
        <v>4</v>
      </c>
      <c r="F2" s="84">
        <v>5</v>
      </c>
      <c r="G2" s="84">
        <v>6</v>
      </c>
      <c r="H2" s="84">
        <v>7</v>
      </c>
      <c r="I2" s="84">
        <v>8</v>
      </c>
      <c r="J2" s="84">
        <v>9</v>
      </c>
      <c r="K2" s="84">
        <v>10</v>
      </c>
      <c r="L2" s="84">
        <v>11</v>
      </c>
      <c r="M2" s="84">
        <v>12</v>
      </c>
    </row>
    <row r="3" spans="1:16" x14ac:dyDescent="0.2">
      <c r="A3" s="214"/>
      <c r="B3" s="85">
        <v>44449</v>
      </c>
      <c r="C3" s="85">
        <v>44456</v>
      </c>
      <c r="D3" s="85">
        <v>44463</v>
      </c>
      <c r="E3" s="85">
        <v>44470</v>
      </c>
      <c r="F3" s="85">
        <v>44477</v>
      </c>
      <c r="G3" s="85">
        <v>44484</v>
      </c>
      <c r="H3" s="85">
        <v>44491</v>
      </c>
      <c r="I3" s="85">
        <v>44498</v>
      </c>
      <c r="J3" s="85">
        <v>44505</v>
      </c>
      <c r="K3" s="85">
        <v>44512</v>
      </c>
      <c r="L3" s="85">
        <v>44519</v>
      </c>
      <c r="M3" s="85">
        <v>44526</v>
      </c>
    </row>
    <row r="4" spans="1:16" x14ac:dyDescent="0.2">
      <c r="A4" s="86" t="s">
        <v>682</v>
      </c>
      <c r="B4" s="104" t="s">
        <v>24</v>
      </c>
      <c r="C4" s="104" t="s">
        <v>24</v>
      </c>
      <c r="D4" s="104">
        <v>2.125</v>
      </c>
      <c r="E4" s="104" t="s">
        <v>24</v>
      </c>
      <c r="F4" s="104">
        <v>2.25</v>
      </c>
      <c r="G4" s="104">
        <v>2.5</v>
      </c>
      <c r="H4" s="104">
        <v>2.5714285710000002</v>
      </c>
      <c r="I4" s="104">
        <v>2.25</v>
      </c>
      <c r="J4" s="104" t="s">
        <v>24</v>
      </c>
      <c r="K4" s="104">
        <v>2.125</v>
      </c>
      <c r="L4" s="104" t="s">
        <v>24</v>
      </c>
      <c r="M4" s="104">
        <v>2.25</v>
      </c>
      <c r="N4" s="106">
        <f>AVERAGE(B4:M4)</f>
        <v>2.2959183672857142</v>
      </c>
      <c r="O4" t="s">
        <v>735</v>
      </c>
      <c r="P4" s="106">
        <f>AVERAGE(N4,N12,N20,N28,N36,N44,N52,N60,)</f>
        <v>1.3212811885717308</v>
      </c>
    </row>
    <row r="5" spans="1:16" x14ac:dyDescent="0.2">
      <c r="A5" s="86" t="s">
        <v>38</v>
      </c>
      <c r="B5" s="104" t="s">
        <v>24</v>
      </c>
      <c r="C5" s="104" t="s">
        <v>24</v>
      </c>
      <c r="D5" s="104">
        <v>0.5</v>
      </c>
      <c r="E5" s="104" t="s">
        <v>24</v>
      </c>
      <c r="F5" s="104">
        <v>1</v>
      </c>
      <c r="G5" s="104">
        <v>1</v>
      </c>
      <c r="H5" s="104">
        <v>1</v>
      </c>
      <c r="I5" s="104">
        <v>1.5</v>
      </c>
      <c r="J5" s="104" t="s">
        <v>24</v>
      </c>
      <c r="K5" s="104">
        <v>2</v>
      </c>
      <c r="L5" s="104" t="s">
        <v>24</v>
      </c>
      <c r="M5" s="104">
        <v>0.5</v>
      </c>
      <c r="N5" s="106">
        <f t="shared" ref="N5:N64" si="0">AVERAGE(B5:M5)</f>
        <v>1.0714285714285714</v>
      </c>
      <c r="O5" t="s">
        <v>736</v>
      </c>
      <c r="P5" s="106">
        <f>AVERAGE(N5,N13,N21,N29,N37,N45,N53,N61,)</f>
        <v>1.2713109935332156</v>
      </c>
    </row>
    <row r="6" spans="1:16" x14ac:dyDescent="0.2">
      <c r="A6" s="86" t="s">
        <v>53</v>
      </c>
      <c r="B6" s="104" t="s">
        <v>24</v>
      </c>
      <c r="C6" s="104" t="s">
        <v>24</v>
      </c>
      <c r="D6" s="104">
        <v>3</v>
      </c>
      <c r="E6" s="104" t="s">
        <v>24</v>
      </c>
      <c r="F6" s="104">
        <v>3</v>
      </c>
      <c r="G6" s="104">
        <v>3</v>
      </c>
      <c r="H6" s="104">
        <v>3</v>
      </c>
      <c r="I6" s="104">
        <v>2.5</v>
      </c>
      <c r="J6" s="104" t="s">
        <v>24</v>
      </c>
      <c r="K6" s="104">
        <v>3</v>
      </c>
      <c r="L6" s="104" t="s">
        <v>24</v>
      </c>
      <c r="M6" s="104">
        <v>2.5</v>
      </c>
      <c r="N6" s="106">
        <f t="shared" si="0"/>
        <v>2.8571428571428572</v>
      </c>
      <c r="O6" t="s">
        <v>737</v>
      </c>
      <c r="P6" s="106">
        <f>AVERAGE(N6,N14,N22,N30,N38,N46,N54,N62,)</f>
        <v>1.3953556731334509</v>
      </c>
    </row>
    <row r="7" spans="1:16" x14ac:dyDescent="0.2">
      <c r="A7" s="86" t="s">
        <v>60</v>
      </c>
      <c r="B7" s="104" t="s">
        <v>24</v>
      </c>
      <c r="C7" s="104" t="s">
        <v>24</v>
      </c>
      <c r="D7" s="104">
        <v>2</v>
      </c>
      <c r="E7" s="104" t="s">
        <v>24</v>
      </c>
      <c r="F7" s="104">
        <v>3</v>
      </c>
      <c r="G7" s="104">
        <v>3</v>
      </c>
      <c r="H7" s="104">
        <v>2</v>
      </c>
      <c r="I7" s="104">
        <v>2</v>
      </c>
      <c r="J7" s="104" t="s">
        <v>24</v>
      </c>
      <c r="K7" s="104">
        <v>2</v>
      </c>
      <c r="L7" s="104" t="s">
        <v>24</v>
      </c>
      <c r="M7" s="104">
        <v>2</v>
      </c>
      <c r="N7" s="106">
        <f t="shared" si="0"/>
        <v>2.2857142857142856</v>
      </c>
      <c r="O7" t="s">
        <v>738</v>
      </c>
      <c r="P7" s="106">
        <f>AVERAGE(N7,N15,N23,N31,N39,N47,N55,N63,)</f>
        <v>1.5129335684891239</v>
      </c>
    </row>
    <row r="8" spans="1:16" x14ac:dyDescent="0.2">
      <c r="A8" s="86" t="s">
        <v>67</v>
      </c>
      <c r="B8" s="104" t="s">
        <v>24</v>
      </c>
      <c r="C8" s="104" t="s">
        <v>24</v>
      </c>
      <c r="D8" s="104">
        <v>2</v>
      </c>
      <c r="E8" s="104" t="s">
        <v>24</v>
      </c>
      <c r="F8" s="104">
        <v>3</v>
      </c>
      <c r="G8" s="104">
        <v>2</v>
      </c>
      <c r="H8" s="104">
        <v>3</v>
      </c>
      <c r="I8" s="104">
        <v>2</v>
      </c>
      <c r="J8" s="104" t="s">
        <v>24</v>
      </c>
      <c r="K8" s="104">
        <v>2</v>
      </c>
      <c r="L8" s="104" t="s">
        <v>24</v>
      </c>
      <c r="M8" s="104">
        <v>2</v>
      </c>
      <c r="N8" s="106">
        <f t="shared" si="0"/>
        <v>2.2857142857142856</v>
      </c>
      <c r="O8" t="s">
        <v>739</v>
      </c>
      <c r="P8" s="106">
        <f>AVERAGE(N8,N16,N24,N32,N40,N48,N56,N64,)</f>
        <v>1.5126984126984127</v>
      </c>
    </row>
    <row r="9" spans="1:16" x14ac:dyDescent="0.2">
      <c r="N9" s="106"/>
    </row>
    <row r="10" spans="1:16" x14ac:dyDescent="0.2">
      <c r="A10" s="214" t="s">
        <v>95</v>
      </c>
      <c r="B10" s="84">
        <v>1</v>
      </c>
      <c r="C10" s="84">
        <v>2</v>
      </c>
      <c r="D10" s="84">
        <v>3</v>
      </c>
      <c r="E10" s="84">
        <v>4</v>
      </c>
      <c r="F10" s="84">
        <v>5</v>
      </c>
      <c r="G10" s="84">
        <v>6</v>
      </c>
      <c r="H10" s="84">
        <v>7</v>
      </c>
      <c r="I10" s="84">
        <v>8</v>
      </c>
      <c r="J10" s="84">
        <v>9</v>
      </c>
      <c r="K10" s="84">
        <v>10</v>
      </c>
      <c r="L10" s="84">
        <v>11</v>
      </c>
      <c r="M10" s="84">
        <v>12</v>
      </c>
      <c r="N10" s="106"/>
    </row>
    <row r="11" spans="1:16" x14ac:dyDescent="0.2">
      <c r="A11" s="214"/>
      <c r="B11" s="85">
        <v>44449</v>
      </c>
      <c r="C11" s="85">
        <v>44456</v>
      </c>
      <c r="D11" s="85">
        <v>44463</v>
      </c>
      <c r="E11" s="85">
        <v>44470</v>
      </c>
      <c r="F11" s="85">
        <v>44477</v>
      </c>
      <c r="G11" s="85">
        <v>44484</v>
      </c>
      <c r="H11" s="85">
        <v>44491</v>
      </c>
      <c r="I11" s="85">
        <v>44498</v>
      </c>
      <c r="J11" s="85">
        <v>44505</v>
      </c>
      <c r="K11" s="85">
        <v>44512</v>
      </c>
      <c r="L11" s="85">
        <v>44519</v>
      </c>
      <c r="M11" s="85">
        <v>44526</v>
      </c>
      <c r="N11" s="106"/>
    </row>
    <row r="12" spans="1:16" x14ac:dyDescent="0.2">
      <c r="A12" s="86" t="s">
        <v>682</v>
      </c>
      <c r="B12" s="104"/>
      <c r="C12" s="104">
        <v>2</v>
      </c>
      <c r="D12" s="104">
        <v>2.11</v>
      </c>
      <c r="E12" t="s">
        <v>683</v>
      </c>
      <c r="F12" s="104"/>
      <c r="G12" s="104">
        <v>2.11</v>
      </c>
      <c r="H12" s="104">
        <v>2</v>
      </c>
      <c r="I12" s="104">
        <v>2</v>
      </c>
      <c r="J12" s="104"/>
      <c r="K12" s="104"/>
      <c r="L12" s="104">
        <v>2.1111110000000002</v>
      </c>
      <c r="M12" s="104">
        <v>2</v>
      </c>
      <c r="N12" s="106">
        <f t="shared" si="0"/>
        <v>2.0473015714285716</v>
      </c>
    </row>
    <row r="13" spans="1:16" x14ac:dyDescent="0.2">
      <c r="A13" s="86" t="s">
        <v>38</v>
      </c>
      <c r="B13" s="104"/>
      <c r="C13" s="104">
        <v>1.6666666666666667</v>
      </c>
      <c r="D13" s="104">
        <v>1</v>
      </c>
      <c r="E13" s="104"/>
      <c r="F13" s="104" t="s">
        <v>683</v>
      </c>
      <c r="G13" s="104">
        <v>1</v>
      </c>
      <c r="H13" s="104">
        <v>1</v>
      </c>
      <c r="I13" s="104">
        <v>1</v>
      </c>
      <c r="J13" s="104"/>
      <c r="K13" s="104"/>
      <c r="L13" s="104">
        <v>1</v>
      </c>
      <c r="M13" s="104">
        <v>1</v>
      </c>
      <c r="N13" s="106">
        <f t="shared" si="0"/>
        <v>1.0952380952380953</v>
      </c>
    </row>
    <row r="14" spans="1:16" x14ac:dyDescent="0.2">
      <c r="A14" s="86" t="s">
        <v>53</v>
      </c>
      <c r="B14" s="104"/>
      <c r="C14" s="104">
        <v>3</v>
      </c>
      <c r="D14" s="104">
        <v>3</v>
      </c>
      <c r="E14" s="104"/>
      <c r="F14" s="104"/>
      <c r="G14" s="104">
        <v>3</v>
      </c>
      <c r="H14" s="104">
        <v>3</v>
      </c>
      <c r="I14" s="104">
        <v>3</v>
      </c>
      <c r="J14" s="104"/>
      <c r="K14" s="104"/>
      <c r="L14" s="104">
        <v>3</v>
      </c>
      <c r="M14" s="104">
        <v>3</v>
      </c>
      <c r="N14" s="106">
        <f t="shared" si="0"/>
        <v>3</v>
      </c>
    </row>
    <row r="15" spans="1:16" x14ac:dyDescent="0.2">
      <c r="A15" s="86" t="s">
        <v>60</v>
      </c>
      <c r="B15" s="104"/>
      <c r="C15" s="104">
        <v>2</v>
      </c>
      <c r="D15" s="104">
        <v>2</v>
      </c>
      <c r="E15" s="104"/>
      <c r="F15" s="104"/>
      <c r="G15" s="104">
        <v>2</v>
      </c>
      <c r="H15" s="104">
        <v>2</v>
      </c>
      <c r="I15" s="104">
        <v>2</v>
      </c>
      <c r="J15" s="104"/>
      <c r="K15" s="104"/>
      <c r="L15" s="104">
        <v>2</v>
      </c>
      <c r="M15" s="104">
        <v>2</v>
      </c>
      <c r="N15" s="106">
        <f t="shared" si="0"/>
        <v>2</v>
      </c>
    </row>
    <row r="16" spans="1:16" x14ac:dyDescent="0.2">
      <c r="A16" s="86" t="s">
        <v>67</v>
      </c>
      <c r="B16" s="104"/>
      <c r="C16" s="104">
        <v>3</v>
      </c>
      <c r="D16" s="104">
        <v>3</v>
      </c>
      <c r="E16" s="104"/>
      <c r="F16" s="104"/>
      <c r="G16" s="104">
        <v>3</v>
      </c>
      <c r="H16" s="104">
        <v>3</v>
      </c>
      <c r="I16" s="104">
        <v>3</v>
      </c>
      <c r="J16" s="104"/>
      <c r="K16" s="104"/>
      <c r="L16" s="104">
        <v>3</v>
      </c>
      <c r="M16" s="104">
        <v>3</v>
      </c>
      <c r="N16" s="106">
        <f t="shared" si="0"/>
        <v>3</v>
      </c>
    </row>
    <row r="17" spans="1:14" x14ac:dyDescent="0.2">
      <c r="N17" s="106"/>
    </row>
    <row r="18" spans="1:14" x14ac:dyDescent="0.2">
      <c r="A18" s="214" t="s">
        <v>120</v>
      </c>
      <c r="B18" s="84">
        <v>1</v>
      </c>
      <c r="C18" s="84">
        <v>2</v>
      </c>
      <c r="D18" s="84">
        <v>3</v>
      </c>
      <c r="E18" s="84">
        <v>4</v>
      </c>
      <c r="F18" s="84">
        <v>5</v>
      </c>
      <c r="G18" s="84">
        <v>6</v>
      </c>
      <c r="H18" s="84">
        <v>7</v>
      </c>
      <c r="I18" s="84">
        <v>8</v>
      </c>
      <c r="J18" s="84">
        <v>9</v>
      </c>
      <c r="K18" s="84">
        <v>10</v>
      </c>
      <c r="L18" s="84">
        <v>11</v>
      </c>
      <c r="M18" s="84">
        <v>12</v>
      </c>
      <c r="N18" s="106"/>
    </row>
    <row r="19" spans="1:14" x14ac:dyDescent="0.2">
      <c r="A19" s="214"/>
      <c r="B19" s="85">
        <v>44449</v>
      </c>
      <c r="C19" s="85">
        <v>44456</v>
      </c>
      <c r="D19" s="85">
        <v>44463</v>
      </c>
      <c r="E19" s="85">
        <v>44470</v>
      </c>
      <c r="F19" s="85">
        <v>44477</v>
      </c>
      <c r="G19" s="85">
        <v>44484</v>
      </c>
      <c r="H19" s="85">
        <v>44491</v>
      </c>
      <c r="I19" s="85">
        <v>44498</v>
      </c>
      <c r="J19" s="85">
        <v>44505</v>
      </c>
      <c r="K19" s="85">
        <v>44512</v>
      </c>
      <c r="L19" s="85">
        <v>44519</v>
      </c>
      <c r="M19" s="85">
        <v>44526</v>
      </c>
      <c r="N19" s="106"/>
    </row>
    <row r="20" spans="1:14" x14ac:dyDescent="0.2">
      <c r="A20" s="86" t="s">
        <v>682</v>
      </c>
      <c r="B20" s="104"/>
      <c r="C20" s="104"/>
      <c r="D20" s="104">
        <v>0.56000000000000005</v>
      </c>
      <c r="E20" s="104"/>
      <c r="F20" s="104">
        <v>0.56000000000000005</v>
      </c>
      <c r="G20" s="104">
        <v>0.56000000000000005</v>
      </c>
      <c r="H20" s="104">
        <v>0.375</v>
      </c>
      <c r="I20" s="104">
        <v>1.11111111</v>
      </c>
      <c r="J20" s="104"/>
      <c r="K20" s="104"/>
      <c r="L20" s="104">
        <v>1</v>
      </c>
      <c r="M20" s="104">
        <v>1.1100000000000001</v>
      </c>
      <c r="N20" s="106">
        <f t="shared" si="0"/>
        <v>0.75373015857142867</v>
      </c>
    </row>
    <row r="21" spans="1:14" x14ac:dyDescent="0.2">
      <c r="A21" s="86" t="s">
        <v>38</v>
      </c>
      <c r="B21" s="104"/>
      <c r="C21" s="104"/>
      <c r="D21" s="104">
        <v>0.5</v>
      </c>
      <c r="E21" s="104"/>
      <c r="F21" s="104">
        <v>0.5</v>
      </c>
      <c r="G21" s="104">
        <v>0</v>
      </c>
      <c r="H21" s="104">
        <v>0</v>
      </c>
      <c r="I21" s="104">
        <v>0</v>
      </c>
      <c r="J21" s="104"/>
      <c r="K21" s="104"/>
      <c r="L21" s="104">
        <v>0.5</v>
      </c>
      <c r="M21" s="104">
        <v>0.5</v>
      </c>
      <c r="N21" s="106">
        <f t="shared" si="0"/>
        <v>0.2857142857142857</v>
      </c>
    </row>
    <row r="22" spans="1:14" x14ac:dyDescent="0.2">
      <c r="A22" s="86" t="s">
        <v>53</v>
      </c>
      <c r="B22" s="104"/>
      <c r="C22" s="104"/>
      <c r="D22" s="104">
        <v>1</v>
      </c>
      <c r="E22" s="104"/>
      <c r="F22" s="104">
        <v>1</v>
      </c>
      <c r="G22" s="104">
        <v>0</v>
      </c>
      <c r="H22" s="104">
        <v>0</v>
      </c>
      <c r="I22" s="104">
        <v>0</v>
      </c>
      <c r="J22" s="104"/>
      <c r="K22" s="104"/>
      <c r="L22" s="104">
        <v>1</v>
      </c>
      <c r="M22" s="104">
        <v>0</v>
      </c>
      <c r="N22" s="106">
        <f t="shared" si="0"/>
        <v>0.42857142857142855</v>
      </c>
    </row>
    <row r="23" spans="1:14" x14ac:dyDescent="0.2">
      <c r="A23" s="86" t="s">
        <v>60</v>
      </c>
      <c r="B23" s="104"/>
      <c r="C23" s="104"/>
      <c r="D23" s="104">
        <v>0</v>
      </c>
      <c r="E23" s="104"/>
      <c r="F23" s="104">
        <v>1</v>
      </c>
      <c r="G23" s="104">
        <v>0.5</v>
      </c>
      <c r="H23" s="104">
        <v>0.5</v>
      </c>
      <c r="I23" s="104">
        <v>0.5</v>
      </c>
      <c r="J23" s="104"/>
      <c r="K23" s="104"/>
      <c r="L23" s="104">
        <v>0.5</v>
      </c>
      <c r="M23" s="104">
        <v>1</v>
      </c>
      <c r="N23" s="106">
        <f t="shared" si="0"/>
        <v>0.5714285714285714</v>
      </c>
    </row>
    <row r="24" spans="1:14" x14ac:dyDescent="0.2">
      <c r="A24" s="86" t="s">
        <v>67</v>
      </c>
      <c r="B24" s="104"/>
      <c r="C24" s="104"/>
      <c r="D24" s="104">
        <v>1</v>
      </c>
      <c r="E24" s="104"/>
      <c r="F24" s="104">
        <v>1</v>
      </c>
      <c r="G24" s="104">
        <v>1</v>
      </c>
      <c r="H24" s="104">
        <v>1</v>
      </c>
      <c r="I24" s="104">
        <v>1</v>
      </c>
      <c r="J24" s="104"/>
      <c r="K24" s="104"/>
      <c r="L24" s="104">
        <v>1</v>
      </c>
      <c r="M24" s="104">
        <v>1</v>
      </c>
      <c r="N24" s="106">
        <f t="shared" si="0"/>
        <v>1</v>
      </c>
    </row>
    <row r="25" spans="1:14" x14ac:dyDescent="0.2">
      <c r="N25" s="106"/>
    </row>
    <row r="26" spans="1:14" x14ac:dyDescent="0.2">
      <c r="A26" s="214" t="s">
        <v>166</v>
      </c>
      <c r="B26" s="84">
        <v>1</v>
      </c>
      <c r="C26" s="84">
        <v>2</v>
      </c>
      <c r="D26" s="84">
        <v>3</v>
      </c>
      <c r="E26" s="84">
        <v>4</v>
      </c>
      <c r="F26" s="84">
        <v>5</v>
      </c>
      <c r="G26" s="84">
        <v>6</v>
      </c>
      <c r="H26" s="84">
        <v>7</v>
      </c>
      <c r="I26" s="84">
        <v>8</v>
      </c>
      <c r="J26" s="84">
        <v>9</v>
      </c>
      <c r="K26" s="84">
        <v>10</v>
      </c>
      <c r="L26" s="84">
        <v>11</v>
      </c>
      <c r="M26" s="84">
        <v>12</v>
      </c>
      <c r="N26" s="106"/>
    </row>
    <row r="27" spans="1:14" x14ac:dyDescent="0.2">
      <c r="A27" s="214"/>
      <c r="B27" s="85">
        <v>44449</v>
      </c>
      <c r="C27" s="85">
        <v>44456</v>
      </c>
      <c r="D27" s="85">
        <v>44463</v>
      </c>
      <c r="E27" s="85">
        <v>44470</v>
      </c>
      <c r="F27" s="85">
        <v>44477</v>
      </c>
      <c r="G27" s="85">
        <v>44484</v>
      </c>
      <c r="H27" s="85">
        <v>44491</v>
      </c>
      <c r="I27" s="85">
        <v>44498</v>
      </c>
      <c r="J27" s="85">
        <v>44505</v>
      </c>
      <c r="K27" s="85">
        <v>44512</v>
      </c>
      <c r="L27" s="85">
        <v>44519</v>
      </c>
      <c r="M27" s="85">
        <v>44526</v>
      </c>
      <c r="N27" s="106"/>
    </row>
    <row r="28" spans="1:14" x14ac:dyDescent="0.2">
      <c r="A28" s="86" t="s">
        <v>682</v>
      </c>
      <c r="B28" s="104"/>
      <c r="C28" s="104">
        <v>1.89</v>
      </c>
      <c r="D28" s="104">
        <v>1.5</v>
      </c>
      <c r="E28" s="104"/>
      <c r="F28" s="104">
        <v>2.8571428999999999</v>
      </c>
      <c r="G28" s="104">
        <v>2.375</v>
      </c>
      <c r="H28" s="105">
        <v>1.4</v>
      </c>
      <c r="I28" s="104">
        <v>1.33</v>
      </c>
      <c r="J28" s="104"/>
      <c r="K28" s="104">
        <v>0.42857142999999998</v>
      </c>
      <c r="L28" s="104">
        <v>0.42857142999999998</v>
      </c>
      <c r="M28" s="104">
        <v>0.5</v>
      </c>
      <c r="N28" s="106">
        <f t="shared" si="0"/>
        <v>1.4121428622222223</v>
      </c>
    </row>
    <row r="29" spans="1:14" x14ac:dyDescent="0.2">
      <c r="A29" s="86" t="s">
        <v>38</v>
      </c>
      <c r="B29" s="104"/>
      <c r="C29" s="104">
        <v>3.3333333333333335</v>
      </c>
      <c r="D29" s="104">
        <v>2.6666666666666665</v>
      </c>
      <c r="E29" s="104"/>
      <c r="F29" s="104">
        <v>2.6666666666666665</v>
      </c>
      <c r="G29" s="104">
        <v>3</v>
      </c>
      <c r="H29" s="104">
        <v>3</v>
      </c>
      <c r="I29" s="104">
        <v>1.6666666666666667</v>
      </c>
      <c r="J29" s="104"/>
      <c r="K29" s="104">
        <v>0.66666666666666663</v>
      </c>
      <c r="L29" s="104">
        <v>0</v>
      </c>
      <c r="M29" s="104">
        <v>0</v>
      </c>
      <c r="N29" s="106">
        <f t="shared" si="0"/>
        <v>1.8888888888888888</v>
      </c>
    </row>
    <row r="30" spans="1:14" x14ac:dyDescent="0.2">
      <c r="A30" s="86" t="s">
        <v>53</v>
      </c>
      <c r="B30" s="104"/>
      <c r="C30" s="104">
        <v>3</v>
      </c>
      <c r="D30" s="104">
        <v>2.3333333333333335</v>
      </c>
      <c r="E30" s="104"/>
      <c r="F30" s="104">
        <v>2</v>
      </c>
      <c r="G30" s="104">
        <v>2.3333333333333335</v>
      </c>
      <c r="H30" s="104">
        <v>2.6666666666666665</v>
      </c>
      <c r="I30" s="104">
        <v>2.6666666666666665</v>
      </c>
      <c r="J30" s="104"/>
      <c r="K30" s="104">
        <v>1.5</v>
      </c>
      <c r="L30" s="104">
        <v>1</v>
      </c>
      <c r="M30" s="104">
        <v>1.5</v>
      </c>
      <c r="N30" s="106">
        <f t="shared" si="0"/>
        <v>2.1111111111111112</v>
      </c>
    </row>
    <row r="31" spans="1:14" x14ac:dyDescent="0.2">
      <c r="A31" s="86" t="s">
        <v>60</v>
      </c>
      <c r="B31" s="104"/>
      <c r="C31" s="104">
        <v>3</v>
      </c>
      <c r="D31" s="104">
        <v>3</v>
      </c>
      <c r="E31" s="104"/>
      <c r="F31" s="104">
        <v>2.75</v>
      </c>
      <c r="G31" s="104">
        <v>2.3333333333333335</v>
      </c>
      <c r="H31" s="104">
        <v>2</v>
      </c>
      <c r="I31" s="104">
        <v>2</v>
      </c>
      <c r="J31" s="104"/>
      <c r="K31" s="104">
        <v>1</v>
      </c>
      <c r="L31" s="104">
        <v>1</v>
      </c>
      <c r="M31" s="104">
        <v>1</v>
      </c>
      <c r="N31" s="106">
        <f t="shared" si="0"/>
        <v>2.0092592592592595</v>
      </c>
    </row>
    <row r="32" spans="1:14" x14ac:dyDescent="0.2">
      <c r="A32" s="86" t="s">
        <v>67</v>
      </c>
      <c r="B32" s="104"/>
      <c r="C32" s="104">
        <v>2</v>
      </c>
      <c r="D32" s="104">
        <v>2</v>
      </c>
      <c r="E32" s="104"/>
      <c r="F32" s="104">
        <v>2</v>
      </c>
      <c r="G32" s="104" t="s">
        <v>683</v>
      </c>
      <c r="H32" s="104">
        <v>2</v>
      </c>
      <c r="I32" s="104" t="s">
        <v>683</v>
      </c>
      <c r="J32" s="104"/>
      <c r="K32" s="104">
        <v>0</v>
      </c>
      <c r="L32" s="104">
        <v>0</v>
      </c>
      <c r="M32" s="104"/>
      <c r="N32" s="106">
        <f t="shared" si="0"/>
        <v>1.3333333333333333</v>
      </c>
    </row>
    <row r="33" spans="1:14" x14ac:dyDescent="0.2">
      <c r="N33" s="106"/>
    </row>
    <row r="34" spans="1:14" x14ac:dyDescent="0.2">
      <c r="A34" s="214" t="s">
        <v>244</v>
      </c>
      <c r="B34" s="84">
        <v>1</v>
      </c>
      <c r="C34" s="84">
        <v>2</v>
      </c>
      <c r="D34" s="84">
        <v>3</v>
      </c>
      <c r="E34" s="84">
        <v>4</v>
      </c>
      <c r="F34" s="84">
        <v>5</v>
      </c>
      <c r="G34" s="84">
        <v>6</v>
      </c>
      <c r="H34" s="84">
        <v>7</v>
      </c>
      <c r="I34" s="84">
        <v>8</v>
      </c>
      <c r="J34" s="84">
        <v>9</v>
      </c>
      <c r="K34" s="84">
        <v>10</v>
      </c>
      <c r="L34" s="84">
        <v>11</v>
      </c>
      <c r="M34" s="84">
        <v>12</v>
      </c>
      <c r="N34" s="106"/>
    </row>
    <row r="35" spans="1:14" x14ac:dyDescent="0.2">
      <c r="A35" s="214"/>
      <c r="B35" s="85">
        <v>44449</v>
      </c>
      <c r="C35" s="85">
        <v>44456</v>
      </c>
      <c r="D35" s="85">
        <v>44463</v>
      </c>
      <c r="E35" s="85">
        <v>44470</v>
      </c>
      <c r="F35" s="85">
        <v>44477</v>
      </c>
      <c r="G35" s="85">
        <v>44484</v>
      </c>
      <c r="H35" s="85">
        <v>44491</v>
      </c>
      <c r="I35" s="85">
        <v>44498</v>
      </c>
      <c r="J35" s="85">
        <v>44505</v>
      </c>
      <c r="K35" s="85">
        <v>44512</v>
      </c>
      <c r="L35" s="85">
        <v>44519</v>
      </c>
      <c r="M35" s="85">
        <v>44526</v>
      </c>
      <c r="N35" s="106"/>
    </row>
    <row r="36" spans="1:14" x14ac:dyDescent="0.2">
      <c r="A36" s="86" t="s">
        <v>682</v>
      </c>
      <c r="B36" s="104"/>
      <c r="C36" s="104">
        <v>2.4285714299999999</v>
      </c>
      <c r="D36" s="104">
        <v>2.125</v>
      </c>
      <c r="E36" s="104"/>
      <c r="F36" s="104">
        <v>2.25</v>
      </c>
      <c r="G36" s="104">
        <v>1.125</v>
      </c>
      <c r="H36" s="104">
        <v>1.75</v>
      </c>
      <c r="I36" s="104">
        <v>1.875</v>
      </c>
      <c r="J36" s="104"/>
      <c r="K36" s="104">
        <v>1.71428571</v>
      </c>
      <c r="L36" s="104">
        <v>0.625</v>
      </c>
      <c r="M36" s="104">
        <v>0.75</v>
      </c>
      <c r="N36" s="106">
        <f t="shared" si="0"/>
        <v>1.6269841266666667</v>
      </c>
    </row>
    <row r="37" spans="1:14" x14ac:dyDescent="0.2">
      <c r="A37" s="86" t="s">
        <v>38</v>
      </c>
      <c r="B37" s="104"/>
      <c r="C37" s="104">
        <v>2.5</v>
      </c>
      <c r="D37" s="104">
        <v>2.6666666666666665</v>
      </c>
      <c r="E37" s="104"/>
      <c r="F37" s="104">
        <v>2.6666666666666665</v>
      </c>
      <c r="G37" s="104">
        <v>2.6666666666666665</v>
      </c>
      <c r="H37" s="104">
        <v>1.5</v>
      </c>
      <c r="I37" s="104">
        <v>2</v>
      </c>
      <c r="J37" s="104"/>
      <c r="K37" s="104">
        <v>2.3333333333333335</v>
      </c>
      <c r="L37" s="104">
        <v>1.6666666666666667</v>
      </c>
      <c r="M37" s="104">
        <v>1</v>
      </c>
      <c r="N37" s="106">
        <f t="shared" si="0"/>
        <v>2.1111111111111112</v>
      </c>
    </row>
    <row r="38" spans="1:14" x14ac:dyDescent="0.2">
      <c r="A38" s="86" t="s">
        <v>53</v>
      </c>
      <c r="B38" s="104"/>
      <c r="C38" s="104">
        <v>0</v>
      </c>
      <c r="D38" s="104">
        <v>0</v>
      </c>
      <c r="E38" s="104"/>
      <c r="F38" s="104">
        <v>0</v>
      </c>
      <c r="G38" s="104">
        <v>0</v>
      </c>
      <c r="H38" s="104">
        <v>0</v>
      </c>
      <c r="I38" s="104">
        <v>0</v>
      </c>
      <c r="J38" s="104"/>
      <c r="K38" s="104">
        <v>0.33333333333333331</v>
      </c>
      <c r="L38" s="104">
        <v>0.33333333333333331</v>
      </c>
      <c r="M38" s="104">
        <v>0</v>
      </c>
      <c r="N38" s="106">
        <f t="shared" si="0"/>
        <v>7.407407407407407E-2</v>
      </c>
    </row>
    <row r="39" spans="1:14" x14ac:dyDescent="0.2">
      <c r="A39" s="86" t="s">
        <v>60</v>
      </c>
      <c r="B39" s="104"/>
      <c r="C39" s="104">
        <v>1.75</v>
      </c>
      <c r="D39" s="104">
        <v>2</v>
      </c>
      <c r="E39" s="104"/>
      <c r="F39" s="104">
        <v>2.25</v>
      </c>
      <c r="G39" s="104">
        <v>2.25</v>
      </c>
      <c r="H39" s="104">
        <v>2.25</v>
      </c>
      <c r="I39" s="104">
        <v>2.5</v>
      </c>
      <c r="J39" s="104"/>
      <c r="K39" s="104">
        <v>2.75</v>
      </c>
      <c r="L39" s="104">
        <v>2</v>
      </c>
      <c r="M39" s="104">
        <v>2</v>
      </c>
      <c r="N39" s="106">
        <f t="shared" si="0"/>
        <v>2.1944444444444446</v>
      </c>
    </row>
    <row r="40" spans="1:14" x14ac:dyDescent="0.2">
      <c r="A40" s="86" t="s">
        <v>67</v>
      </c>
      <c r="B40" s="104"/>
      <c r="C40" s="104">
        <v>0</v>
      </c>
      <c r="D40" s="104">
        <v>0</v>
      </c>
      <c r="E40" s="104"/>
      <c r="F40" s="104">
        <v>0</v>
      </c>
      <c r="G40" s="104">
        <v>0</v>
      </c>
      <c r="H40" s="104">
        <v>0</v>
      </c>
      <c r="I40" s="104">
        <v>0</v>
      </c>
      <c r="J40" s="104"/>
      <c r="K40" s="104">
        <v>0</v>
      </c>
      <c r="L40" s="104">
        <v>0</v>
      </c>
      <c r="M40" s="104">
        <v>0</v>
      </c>
      <c r="N40" s="106">
        <f t="shared" si="0"/>
        <v>0</v>
      </c>
    </row>
    <row r="41" spans="1:14" x14ac:dyDescent="0.2">
      <c r="N41" s="106"/>
    </row>
    <row r="42" spans="1:14" x14ac:dyDescent="0.2">
      <c r="A42" s="214" t="s">
        <v>303</v>
      </c>
      <c r="B42" s="84">
        <v>1</v>
      </c>
      <c r="C42" s="84">
        <v>2</v>
      </c>
      <c r="D42" s="84">
        <v>3</v>
      </c>
      <c r="E42" s="84">
        <v>4</v>
      </c>
      <c r="F42" s="84">
        <v>5</v>
      </c>
      <c r="G42" s="84">
        <v>6</v>
      </c>
      <c r="H42" s="84">
        <v>7</v>
      </c>
      <c r="I42" s="84">
        <v>8</v>
      </c>
      <c r="J42" s="84">
        <v>9</v>
      </c>
      <c r="K42" s="84">
        <v>10</v>
      </c>
      <c r="L42" s="84">
        <v>11</v>
      </c>
      <c r="M42" s="84">
        <v>12</v>
      </c>
      <c r="N42" s="106"/>
    </row>
    <row r="43" spans="1:14" x14ac:dyDescent="0.2">
      <c r="A43" s="214"/>
      <c r="B43" s="85">
        <v>44449</v>
      </c>
      <c r="C43" s="85">
        <v>44456</v>
      </c>
      <c r="D43" s="85">
        <v>44463</v>
      </c>
      <c r="E43" s="85">
        <v>44470</v>
      </c>
      <c r="F43" s="85">
        <v>44477</v>
      </c>
      <c r="G43" s="85">
        <v>44484</v>
      </c>
      <c r="H43" s="85">
        <v>44491</v>
      </c>
      <c r="I43" s="85">
        <v>44498</v>
      </c>
      <c r="J43" s="85">
        <v>44505</v>
      </c>
      <c r="K43" s="85">
        <v>44512</v>
      </c>
      <c r="L43" s="85">
        <v>44519</v>
      </c>
      <c r="M43" s="85">
        <v>44526</v>
      </c>
      <c r="N43" s="106"/>
    </row>
    <row r="44" spans="1:14" x14ac:dyDescent="0.2">
      <c r="A44" s="86" t="s">
        <v>682</v>
      </c>
      <c r="B44" s="106"/>
      <c r="C44" s="104">
        <v>2.8571428571428572</v>
      </c>
      <c r="D44" s="104">
        <v>2.8571428571428572</v>
      </c>
      <c r="E44" s="104"/>
      <c r="F44" s="104">
        <v>1.5</v>
      </c>
      <c r="G44" s="104">
        <v>1.4</v>
      </c>
      <c r="H44" s="104"/>
      <c r="I44" s="104"/>
      <c r="J44" s="104"/>
      <c r="K44" s="104">
        <v>1.5</v>
      </c>
      <c r="L44" s="104">
        <v>0.66666666669999997</v>
      </c>
      <c r="M44" s="104">
        <v>0.66666666669999997</v>
      </c>
      <c r="N44" s="106">
        <f t="shared" si="0"/>
        <v>1.6353741496693874</v>
      </c>
    </row>
    <row r="45" spans="1:14" x14ac:dyDescent="0.2">
      <c r="A45" s="86" t="s">
        <v>38</v>
      </c>
      <c r="B45" s="104"/>
      <c r="C45" s="104">
        <v>2.6666666666666665</v>
      </c>
      <c r="D45" s="104">
        <v>3</v>
      </c>
      <c r="E45" s="104"/>
      <c r="F45" s="104">
        <v>3</v>
      </c>
      <c r="G45" s="104">
        <v>3</v>
      </c>
      <c r="H45" s="104"/>
      <c r="I45" s="104"/>
      <c r="J45" s="104"/>
      <c r="K45" s="104">
        <v>2</v>
      </c>
      <c r="L45" s="104">
        <v>1</v>
      </c>
      <c r="M45" s="104">
        <v>0.33333333333333331</v>
      </c>
      <c r="N45" s="106">
        <f t="shared" si="0"/>
        <v>2.1428571428571428</v>
      </c>
    </row>
    <row r="46" spans="1:14" x14ac:dyDescent="0.2">
      <c r="A46" s="86" t="s">
        <v>53</v>
      </c>
      <c r="B46" s="104"/>
      <c r="C46" s="104">
        <v>2.6666666666666665</v>
      </c>
      <c r="D46" s="104">
        <v>0</v>
      </c>
      <c r="E46" s="104"/>
      <c r="F46" s="104">
        <v>3</v>
      </c>
      <c r="G46" s="104">
        <v>2.6666666666666665</v>
      </c>
      <c r="H46" s="104"/>
      <c r="I46" s="104"/>
      <c r="J46" s="104"/>
      <c r="K46" s="104">
        <v>2.3333333333333335</v>
      </c>
      <c r="L46" s="104">
        <v>0</v>
      </c>
      <c r="M46" s="104">
        <v>0.5</v>
      </c>
      <c r="N46" s="106">
        <f t="shared" si="0"/>
        <v>1.5952380952380951</v>
      </c>
    </row>
    <row r="47" spans="1:14" x14ac:dyDescent="0.2">
      <c r="A47" s="86" t="s">
        <v>60</v>
      </c>
      <c r="B47" s="104"/>
      <c r="C47" s="104">
        <v>2.6666666666666665</v>
      </c>
      <c r="D47" s="104">
        <v>2.6666666666666665</v>
      </c>
      <c r="E47" s="104"/>
      <c r="F47" s="104">
        <v>2</v>
      </c>
      <c r="G47" s="104">
        <v>2.5</v>
      </c>
      <c r="H47" s="104"/>
      <c r="I47" s="104"/>
      <c r="J47" s="104"/>
      <c r="K47" s="104">
        <v>2</v>
      </c>
      <c r="L47" s="104">
        <v>1.5</v>
      </c>
      <c r="M47" s="104">
        <v>2</v>
      </c>
      <c r="N47" s="106">
        <f t="shared" si="0"/>
        <v>2.1904761904761902</v>
      </c>
    </row>
    <row r="48" spans="1:14" x14ac:dyDescent="0.2">
      <c r="A48" s="86" t="s">
        <v>67</v>
      </c>
      <c r="B48" s="104"/>
      <c r="C48" s="104">
        <v>2</v>
      </c>
      <c r="D48" s="104">
        <v>2</v>
      </c>
      <c r="E48" s="104"/>
      <c r="F48" s="104">
        <v>3</v>
      </c>
      <c r="G48" s="104">
        <v>3</v>
      </c>
      <c r="H48" s="104"/>
      <c r="I48" s="104"/>
      <c r="J48" s="104"/>
      <c r="K48" s="104">
        <v>2</v>
      </c>
      <c r="L48" s="104"/>
      <c r="M48" s="104"/>
      <c r="N48" s="106">
        <f t="shared" si="0"/>
        <v>2.4</v>
      </c>
    </row>
    <row r="49" spans="1:14" x14ac:dyDescent="0.2">
      <c r="N49" s="106"/>
    </row>
    <row r="50" spans="1:14" x14ac:dyDescent="0.2">
      <c r="A50" s="214" t="s">
        <v>380</v>
      </c>
      <c r="B50" s="84">
        <v>1</v>
      </c>
      <c r="C50" s="84">
        <v>2</v>
      </c>
      <c r="D50" s="84">
        <v>3</v>
      </c>
      <c r="E50" s="84">
        <v>4</v>
      </c>
      <c r="F50" s="84">
        <v>5</v>
      </c>
      <c r="G50" s="84">
        <v>6</v>
      </c>
      <c r="H50" s="84">
        <v>7</v>
      </c>
      <c r="I50" s="84">
        <v>8</v>
      </c>
      <c r="J50" s="84">
        <v>9</v>
      </c>
      <c r="K50" s="84">
        <v>10</v>
      </c>
      <c r="L50" s="84">
        <v>11</v>
      </c>
      <c r="M50" s="84">
        <v>12</v>
      </c>
      <c r="N50" s="106"/>
    </row>
    <row r="51" spans="1:14" x14ac:dyDescent="0.2">
      <c r="A51" s="214"/>
      <c r="B51" s="85">
        <v>44449</v>
      </c>
      <c r="C51" s="85">
        <v>44456</v>
      </c>
      <c r="D51" s="85">
        <v>44463</v>
      </c>
      <c r="E51" s="85">
        <v>44470</v>
      </c>
      <c r="F51" s="85">
        <v>44477</v>
      </c>
      <c r="G51" s="85">
        <v>44484</v>
      </c>
      <c r="H51" s="85">
        <v>44491</v>
      </c>
      <c r="I51" s="85">
        <v>44498</v>
      </c>
      <c r="J51" s="85">
        <v>44505</v>
      </c>
      <c r="K51" s="85">
        <v>44512</v>
      </c>
      <c r="L51" s="85">
        <v>44519</v>
      </c>
      <c r="M51" s="85">
        <v>44526</v>
      </c>
      <c r="N51" s="106"/>
    </row>
    <row r="52" spans="1:14" x14ac:dyDescent="0.2">
      <c r="A52" s="86" t="s">
        <v>682</v>
      </c>
      <c r="B52" s="104"/>
      <c r="C52" s="104">
        <v>1.8571428571428572</v>
      </c>
      <c r="D52" s="104">
        <v>2.25</v>
      </c>
      <c r="E52" s="104"/>
      <c r="F52" s="104">
        <v>1.28571429</v>
      </c>
      <c r="G52" s="104">
        <v>1.6</v>
      </c>
      <c r="H52" s="104">
        <v>1</v>
      </c>
      <c r="I52" s="104">
        <v>0.67</v>
      </c>
      <c r="J52" s="104"/>
      <c r="K52" s="104">
        <v>1</v>
      </c>
      <c r="L52" s="104">
        <v>0.28571428999999998</v>
      </c>
      <c r="M52" s="104">
        <v>0.375</v>
      </c>
      <c r="N52" s="106">
        <f t="shared" si="0"/>
        <v>1.147063493015873</v>
      </c>
    </row>
    <row r="53" spans="1:14" x14ac:dyDescent="0.2">
      <c r="A53" s="86" t="s">
        <v>38</v>
      </c>
      <c r="B53" s="104"/>
      <c r="C53" s="62">
        <v>2.3333333333333335</v>
      </c>
      <c r="D53" s="62">
        <v>1.6666666666666667</v>
      </c>
      <c r="E53" s="104"/>
      <c r="F53" s="104">
        <v>1.6666666666666667</v>
      </c>
      <c r="G53" s="104">
        <v>2.6666666666666665</v>
      </c>
      <c r="H53" s="104">
        <v>2</v>
      </c>
      <c r="I53" s="104">
        <v>1</v>
      </c>
      <c r="J53" s="104"/>
      <c r="K53" s="104">
        <v>0.66666666666666663</v>
      </c>
      <c r="L53" s="104">
        <v>0</v>
      </c>
      <c r="M53" s="104">
        <v>0.33333333333333331</v>
      </c>
      <c r="N53" s="106">
        <f t="shared" si="0"/>
        <v>1.3703703703703705</v>
      </c>
    </row>
    <row r="54" spans="1:14" x14ac:dyDescent="0.2">
      <c r="A54" s="86" t="s">
        <v>53</v>
      </c>
      <c r="B54" s="104"/>
      <c r="C54" s="62">
        <v>2</v>
      </c>
      <c r="D54" s="62">
        <v>2</v>
      </c>
      <c r="E54" s="104"/>
      <c r="F54" s="104">
        <v>2</v>
      </c>
      <c r="G54" s="104">
        <v>2</v>
      </c>
      <c r="H54" s="104">
        <v>2</v>
      </c>
      <c r="I54" s="104">
        <v>2</v>
      </c>
      <c r="J54" s="104"/>
      <c r="K54" s="104">
        <v>1</v>
      </c>
      <c r="L54" s="104">
        <v>0</v>
      </c>
      <c r="M54" s="104">
        <v>0</v>
      </c>
      <c r="N54" s="106">
        <f t="shared" si="0"/>
        <v>1.4444444444444444</v>
      </c>
    </row>
    <row r="55" spans="1:14" x14ac:dyDescent="0.2">
      <c r="A55" s="86" t="s">
        <v>60</v>
      </c>
      <c r="B55" s="104"/>
      <c r="C55" s="62">
        <v>1</v>
      </c>
      <c r="D55" s="62">
        <v>2.5</v>
      </c>
      <c r="E55" s="104"/>
      <c r="F55" s="104">
        <v>2</v>
      </c>
      <c r="G55" s="104">
        <v>2</v>
      </c>
      <c r="H55" s="104">
        <v>1</v>
      </c>
      <c r="I55" s="104">
        <v>2</v>
      </c>
      <c r="J55" s="104"/>
      <c r="K55" s="104">
        <v>0</v>
      </c>
      <c r="L55" s="104">
        <v>2</v>
      </c>
      <c r="M55" s="104">
        <v>0</v>
      </c>
      <c r="N55" s="106">
        <f t="shared" si="0"/>
        <v>1.3888888888888888</v>
      </c>
    </row>
    <row r="56" spans="1:14" x14ac:dyDescent="0.2">
      <c r="A56" s="86" t="s">
        <v>67</v>
      </c>
      <c r="B56" s="104"/>
      <c r="C56" s="62">
        <v>1</v>
      </c>
      <c r="D56" s="62">
        <v>2</v>
      </c>
      <c r="E56" s="104"/>
      <c r="F56" s="104">
        <v>3</v>
      </c>
      <c r="G56" s="104">
        <v>3</v>
      </c>
      <c r="H56" s="104">
        <v>3</v>
      </c>
      <c r="I56" s="104"/>
      <c r="J56" s="104"/>
      <c r="K56" s="104"/>
      <c r="L56" s="104">
        <v>1</v>
      </c>
      <c r="M56" s="104"/>
      <c r="N56" s="106">
        <f t="shared" si="0"/>
        <v>2.1666666666666665</v>
      </c>
    </row>
    <row r="57" spans="1:14" x14ac:dyDescent="0.2">
      <c r="N57" s="106"/>
    </row>
    <row r="58" spans="1:14" x14ac:dyDescent="0.2">
      <c r="A58" s="214" t="s">
        <v>426</v>
      </c>
      <c r="B58" s="84">
        <v>1</v>
      </c>
      <c r="C58" s="84">
        <v>2</v>
      </c>
      <c r="D58" s="84">
        <v>3</v>
      </c>
      <c r="E58" s="84">
        <v>4</v>
      </c>
      <c r="F58" s="84">
        <v>5</v>
      </c>
      <c r="G58" s="84">
        <v>6</v>
      </c>
      <c r="H58" s="84">
        <v>7</v>
      </c>
      <c r="I58" s="84">
        <v>8</v>
      </c>
      <c r="J58" s="84">
        <v>9</v>
      </c>
      <c r="K58" s="84">
        <v>10</v>
      </c>
      <c r="L58" s="84">
        <v>11</v>
      </c>
      <c r="M58" s="84">
        <v>12</v>
      </c>
      <c r="N58" s="106"/>
    </row>
    <row r="59" spans="1:14" x14ac:dyDescent="0.2">
      <c r="A59" s="214"/>
      <c r="B59" s="85">
        <v>44449</v>
      </c>
      <c r="C59" s="85">
        <v>44456</v>
      </c>
      <c r="D59" s="85">
        <v>44463</v>
      </c>
      <c r="E59" s="85">
        <v>44470</v>
      </c>
      <c r="F59" s="85">
        <v>44477</v>
      </c>
      <c r="G59" s="85">
        <v>44484</v>
      </c>
      <c r="H59" s="85">
        <v>44491</v>
      </c>
      <c r="I59" s="85">
        <v>44498</v>
      </c>
      <c r="J59" s="85">
        <v>44505</v>
      </c>
      <c r="K59" s="85">
        <v>44512</v>
      </c>
      <c r="L59" s="85">
        <v>44519</v>
      </c>
      <c r="M59" s="85">
        <v>44526</v>
      </c>
      <c r="N59" s="106"/>
    </row>
    <row r="60" spans="1:14" x14ac:dyDescent="0.2">
      <c r="A60" s="86" t="s">
        <v>682</v>
      </c>
      <c r="B60" s="104"/>
      <c r="C60" s="104"/>
      <c r="D60" s="104">
        <v>0.77777777800000003</v>
      </c>
      <c r="E60" s="104"/>
      <c r="F60" s="104">
        <v>1.1000000000000001</v>
      </c>
      <c r="G60" s="104">
        <v>1.1000000000000001</v>
      </c>
      <c r="H60" s="104">
        <v>1</v>
      </c>
      <c r="I60" s="104">
        <v>1.5</v>
      </c>
      <c r="J60" s="104"/>
      <c r="K60" s="104"/>
      <c r="L60" s="104">
        <v>0.66666700000000001</v>
      </c>
      <c r="M60" s="104">
        <v>0.66666700000000001</v>
      </c>
      <c r="N60" s="106">
        <f t="shared" si="0"/>
        <v>0.97301596828571435</v>
      </c>
    </row>
    <row r="61" spans="1:14" x14ac:dyDescent="0.2">
      <c r="A61" s="86" t="s">
        <v>38</v>
      </c>
      <c r="B61" s="104"/>
      <c r="C61" s="104"/>
      <c r="D61" s="104">
        <v>1.6666666666666667</v>
      </c>
      <c r="E61" s="104"/>
      <c r="F61" s="104">
        <v>0.33333333333333331</v>
      </c>
      <c r="G61" s="104">
        <v>1.6666666666666667</v>
      </c>
      <c r="H61" s="104">
        <v>1.6666666666666667</v>
      </c>
      <c r="I61" s="104">
        <v>2</v>
      </c>
      <c r="J61" s="104"/>
      <c r="K61" s="104"/>
      <c r="L61" s="104">
        <v>1.3333333333333333</v>
      </c>
      <c r="M61" s="104">
        <v>1.6666666666666667</v>
      </c>
      <c r="N61" s="106">
        <f t="shared" si="0"/>
        <v>1.4761904761904763</v>
      </c>
    </row>
    <row r="62" spans="1:14" x14ac:dyDescent="0.2">
      <c r="A62" s="86" t="s">
        <v>53</v>
      </c>
      <c r="B62" s="104"/>
      <c r="C62" s="104"/>
      <c r="D62" s="104">
        <v>0.66666666666666663</v>
      </c>
      <c r="E62" s="104"/>
      <c r="F62" s="104">
        <v>0</v>
      </c>
      <c r="G62" s="104">
        <v>1</v>
      </c>
      <c r="H62" s="104">
        <v>0.66666666666666663</v>
      </c>
      <c r="I62" s="104">
        <v>2</v>
      </c>
      <c r="J62" s="104"/>
      <c r="K62" s="104"/>
      <c r="L62" s="104">
        <v>1</v>
      </c>
      <c r="M62" s="104">
        <v>2</v>
      </c>
      <c r="N62" s="106">
        <f t="shared" si="0"/>
        <v>1.0476190476190477</v>
      </c>
    </row>
    <row r="63" spans="1:14" x14ac:dyDescent="0.2">
      <c r="A63" s="86" t="s">
        <v>60</v>
      </c>
      <c r="B63" s="104"/>
      <c r="C63" s="104"/>
      <c r="D63" s="104">
        <v>1</v>
      </c>
      <c r="E63" s="104"/>
      <c r="F63" s="104">
        <v>0.5</v>
      </c>
      <c r="G63" s="104">
        <v>0</v>
      </c>
      <c r="H63" s="104">
        <v>1</v>
      </c>
      <c r="I63" s="104">
        <v>2</v>
      </c>
      <c r="J63" s="104"/>
      <c r="K63" s="104"/>
      <c r="L63" s="104">
        <v>1.3333333333333333</v>
      </c>
      <c r="M63" s="104">
        <v>1</v>
      </c>
      <c r="N63" s="106">
        <f t="shared" si="0"/>
        <v>0.97619047619047616</v>
      </c>
    </row>
    <row r="64" spans="1:14" x14ac:dyDescent="0.2">
      <c r="A64" s="86" t="s">
        <v>67</v>
      </c>
      <c r="B64" s="104"/>
      <c r="C64" s="104"/>
      <c r="D64" s="104">
        <v>1</v>
      </c>
      <c r="E64" s="104"/>
      <c r="F64" s="104">
        <v>1</v>
      </c>
      <c r="G64" s="104">
        <v>1</v>
      </c>
      <c r="H64" s="104">
        <v>1</v>
      </c>
      <c r="I64" s="104">
        <v>2</v>
      </c>
      <c r="J64" s="104"/>
      <c r="K64" s="104"/>
      <c r="L64" s="104">
        <v>2</v>
      </c>
      <c r="M64" s="104">
        <v>2</v>
      </c>
      <c r="N64" s="106">
        <f t="shared" si="0"/>
        <v>1.4285714285714286</v>
      </c>
    </row>
    <row r="67" spans="1:7" x14ac:dyDescent="0.2">
      <c r="A67" s="177"/>
      <c r="B67" s="177">
        <v>1</v>
      </c>
      <c r="C67" s="177">
        <v>2</v>
      </c>
      <c r="D67" s="178">
        <v>3</v>
      </c>
      <c r="E67" s="177">
        <v>4</v>
      </c>
      <c r="F67" s="177">
        <v>5</v>
      </c>
      <c r="G67" s="178">
        <v>6</v>
      </c>
    </row>
    <row r="68" spans="1:7" x14ac:dyDescent="0.2">
      <c r="A68" s="177" t="s">
        <v>606</v>
      </c>
      <c r="B68" s="179">
        <v>44491</v>
      </c>
      <c r="C68" s="179">
        <v>44863</v>
      </c>
      <c r="D68" s="180">
        <v>44505</v>
      </c>
      <c r="E68" s="180">
        <v>44512</v>
      </c>
      <c r="F68" s="180">
        <v>44891</v>
      </c>
      <c r="G68" s="180">
        <v>44533</v>
      </c>
    </row>
    <row r="69" spans="1:7" x14ac:dyDescent="0.2">
      <c r="A69" s="177" t="s">
        <v>682</v>
      </c>
      <c r="B69" s="86">
        <v>2.4444444444444446</v>
      </c>
      <c r="C69" s="86">
        <v>2.3333333333333335</v>
      </c>
      <c r="D69" s="86">
        <v>2.2000000000000002</v>
      </c>
      <c r="E69" s="86">
        <v>2.4</v>
      </c>
      <c r="F69" s="86">
        <v>2.5</v>
      </c>
      <c r="G69" s="86"/>
    </row>
    <row r="70" spans="1:7" x14ac:dyDescent="0.2">
      <c r="A70" s="177" t="s">
        <v>38</v>
      </c>
      <c r="B70" s="86">
        <v>3</v>
      </c>
      <c r="C70" s="86">
        <v>2.3333333333333335</v>
      </c>
      <c r="D70" s="86">
        <v>2</v>
      </c>
      <c r="E70" s="86">
        <v>2.3333333333333335</v>
      </c>
      <c r="F70" s="86">
        <v>2.3333333333333335</v>
      </c>
      <c r="G70" s="86"/>
    </row>
    <row r="71" spans="1:7" x14ac:dyDescent="0.2">
      <c r="A71" s="177" t="s">
        <v>53</v>
      </c>
      <c r="B71" s="86">
        <v>2.3333333333333335</v>
      </c>
      <c r="C71" s="86">
        <v>2.3333333333333335</v>
      </c>
      <c r="D71" s="86">
        <v>2.3333333333333335</v>
      </c>
      <c r="E71" s="86">
        <v>2.6666666666666665</v>
      </c>
      <c r="F71" s="86">
        <v>3</v>
      </c>
      <c r="G71" s="86"/>
    </row>
    <row r="72" spans="1:7" x14ac:dyDescent="0.2">
      <c r="A72" s="177" t="s">
        <v>60</v>
      </c>
      <c r="B72" s="86">
        <v>1</v>
      </c>
      <c r="C72" s="86">
        <v>1</v>
      </c>
      <c r="D72" s="86">
        <v>2</v>
      </c>
      <c r="E72" s="86">
        <v>2</v>
      </c>
      <c r="F72" s="86">
        <v>2.5</v>
      </c>
      <c r="G72" s="86"/>
    </row>
    <row r="73" spans="1:7" x14ac:dyDescent="0.2">
      <c r="A73" s="177" t="s">
        <v>67</v>
      </c>
      <c r="B73" s="86">
        <v>3</v>
      </c>
      <c r="C73" s="86">
        <v>3</v>
      </c>
      <c r="D73" s="86">
        <v>3</v>
      </c>
      <c r="E73" s="86">
        <v>3</v>
      </c>
      <c r="F73" s="86">
        <v>3</v>
      </c>
      <c r="G73" s="86"/>
    </row>
    <row r="75" spans="1:7" x14ac:dyDescent="0.2">
      <c r="A75" s="177"/>
      <c r="B75" s="177">
        <v>1</v>
      </c>
      <c r="C75" s="177">
        <v>2</v>
      </c>
      <c r="D75" s="178">
        <v>3</v>
      </c>
      <c r="E75" s="177">
        <v>4</v>
      </c>
      <c r="F75" s="177">
        <v>5</v>
      </c>
      <c r="G75" s="178">
        <v>6</v>
      </c>
    </row>
    <row r="76" spans="1:7" x14ac:dyDescent="0.2">
      <c r="A76" s="177" t="s">
        <v>650</v>
      </c>
      <c r="B76" s="179">
        <v>44491</v>
      </c>
      <c r="C76" s="179">
        <v>44863</v>
      </c>
      <c r="D76" s="180">
        <v>44505</v>
      </c>
      <c r="E76" s="180">
        <v>44512</v>
      </c>
      <c r="F76" s="180">
        <v>44891</v>
      </c>
      <c r="G76" s="180">
        <v>44533</v>
      </c>
    </row>
    <row r="77" spans="1:7" x14ac:dyDescent="0.2">
      <c r="A77" s="177" t="s">
        <v>682</v>
      </c>
      <c r="B77" s="86"/>
      <c r="C77" s="86">
        <v>1.8</v>
      </c>
      <c r="D77" s="86">
        <v>1.6</v>
      </c>
      <c r="E77" s="86">
        <v>1.7</v>
      </c>
      <c r="F77" s="86">
        <v>1.7</v>
      </c>
      <c r="G77" s="86">
        <v>1.7</v>
      </c>
    </row>
    <row r="78" spans="1:7" x14ac:dyDescent="0.2">
      <c r="A78" s="177" t="s">
        <v>38</v>
      </c>
      <c r="B78" s="86"/>
      <c r="C78" s="86">
        <v>1</v>
      </c>
      <c r="D78" s="86">
        <v>1</v>
      </c>
      <c r="E78" s="86">
        <v>1.3333333333333333</v>
      </c>
      <c r="F78" s="86">
        <v>1.3333333333333333</v>
      </c>
      <c r="G78" s="86">
        <v>1.3333333333333333</v>
      </c>
    </row>
    <row r="79" spans="1:7" x14ac:dyDescent="0.2">
      <c r="A79" s="177" t="s">
        <v>53</v>
      </c>
      <c r="B79" s="86"/>
      <c r="C79" s="86">
        <v>2.3333333333333335</v>
      </c>
      <c r="D79" s="86">
        <v>2.3333333333333335</v>
      </c>
      <c r="E79" s="86">
        <v>2.3333333333333335</v>
      </c>
      <c r="F79" s="86">
        <v>2</v>
      </c>
      <c r="G79" s="86">
        <v>3</v>
      </c>
    </row>
    <row r="80" spans="1:7" x14ac:dyDescent="0.2">
      <c r="A80" s="177" t="s">
        <v>60</v>
      </c>
      <c r="B80" s="86"/>
      <c r="C80" s="86">
        <v>3</v>
      </c>
      <c r="D80" s="86">
        <v>3</v>
      </c>
      <c r="E80" s="86">
        <v>3</v>
      </c>
      <c r="F80" s="86">
        <v>3</v>
      </c>
      <c r="G80" s="86">
        <v>3</v>
      </c>
    </row>
    <row r="81" spans="1:7" x14ac:dyDescent="0.2">
      <c r="A81" s="177" t="s">
        <v>67</v>
      </c>
      <c r="B81" s="86"/>
      <c r="C81" s="86">
        <v>1</v>
      </c>
      <c r="D81" s="86">
        <v>1</v>
      </c>
      <c r="E81" s="86">
        <v>1</v>
      </c>
      <c r="F81" s="86">
        <v>1</v>
      </c>
      <c r="G81" s="86">
        <v>1</v>
      </c>
    </row>
    <row r="83" spans="1:7" x14ac:dyDescent="0.2">
      <c r="A83" s="177"/>
      <c r="B83" s="177">
        <v>1</v>
      </c>
      <c r="C83" s="177">
        <v>2</v>
      </c>
      <c r="D83" s="178">
        <v>3</v>
      </c>
      <c r="E83" s="177">
        <v>4</v>
      </c>
      <c r="F83" s="177">
        <v>5</v>
      </c>
      <c r="G83" s="178">
        <v>6</v>
      </c>
    </row>
    <row r="84" spans="1:7" x14ac:dyDescent="0.2">
      <c r="A84" s="177" t="s">
        <v>548</v>
      </c>
      <c r="B84" s="179">
        <v>44491</v>
      </c>
      <c r="C84" s="179">
        <v>44863</v>
      </c>
      <c r="D84" s="180">
        <v>44505</v>
      </c>
      <c r="E84" s="180">
        <v>44512</v>
      </c>
      <c r="F84" s="180">
        <v>44891</v>
      </c>
      <c r="G84" s="180">
        <v>44533</v>
      </c>
    </row>
    <row r="85" spans="1:7" x14ac:dyDescent="0.2">
      <c r="A85" s="177" t="s">
        <v>682</v>
      </c>
      <c r="B85" s="86">
        <v>1.8</v>
      </c>
      <c r="C85" s="86">
        <v>1.9</v>
      </c>
      <c r="D85" s="86">
        <v>2.4</v>
      </c>
      <c r="E85" s="86">
        <v>2.6</v>
      </c>
      <c r="F85" s="86">
        <v>2.9</v>
      </c>
      <c r="G85" s="86">
        <v>2.9</v>
      </c>
    </row>
    <row r="86" spans="1:7" x14ac:dyDescent="0.2">
      <c r="A86" s="177" t="s">
        <v>38</v>
      </c>
      <c r="B86" s="86">
        <v>2.3333333333333335</v>
      </c>
      <c r="C86" s="86">
        <v>2.6666666666666665</v>
      </c>
      <c r="D86" s="86">
        <v>2.6666666666666665</v>
      </c>
      <c r="E86" s="86">
        <v>2.6666666666666665</v>
      </c>
      <c r="F86" s="86">
        <v>3</v>
      </c>
      <c r="G86" s="86">
        <v>3.3333333333333335</v>
      </c>
    </row>
    <row r="87" spans="1:7" x14ac:dyDescent="0.2">
      <c r="A87" s="177" t="s">
        <v>53</v>
      </c>
      <c r="B87" s="86">
        <v>2.6666666666666665</v>
      </c>
      <c r="C87" s="86">
        <v>2</v>
      </c>
      <c r="D87" s="86">
        <v>2</v>
      </c>
      <c r="E87" s="86">
        <v>2.3333333333333335</v>
      </c>
      <c r="F87" s="86">
        <v>2.6666666666666665</v>
      </c>
      <c r="G87" s="86">
        <v>2.6666666666666665</v>
      </c>
    </row>
    <row r="88" spans="1:7" x14ac:dyDescent="0.2">
      <c r="A88" s="177" t="s">
        <v>60</v>
      </c>
      <c r="B88" s="86">
        <v>1</v>
      </c>
      <c r="C88" s="86">
        <v>1</v>
      </c>
      <c r="D88" s="86">
        <v>1</v>
      </c>
      <c r="E88" s="86">
        <v>2.5</v>
      </c>
      <c r="F88" s="86">
        <v>2.5</v>
      </c>
      <c r="G88" s="86">
        <v>3</v>
      </c>
    </row>
    <row r="89" spans="1:7" x14ac:dyDescent="0.2">
      <c r="A89" s="177" t="s">
        <v>67</v>
      </c>
      <c r="B89" s="86">
        <v>4</v>
      </c>
      <c r="C89" s="86">
        <v>4</v>
      </c>
      <c r="D89" s="86">
        <v>4</v>
      </c>
      <c r="E89" s="86">
        <v>4</v>
      </c>
      <c r="F89" s="86">
        <v>4</v>
      </c>
      <c r="G89" s="86">
        <v>4</v>
      </c>
    </row>
    <row r="91" spans="1:7" x14ac:dyDescent="0.2">
      <c r="A91" s="177"/>
      <c r="B91" s="177">
        <v>1</v>
      </c>
      <c r="C91" s="177">
        <v>2</v>
      </c>
      <c r="D91" s="178">
        <v>3</v>
      </c>
      <c r="E91" s="177">
        <v>4</v>
      </c>
      <c r="F91" s="177">
        <v>5</v>
      </c>
      <c r="G91" s="178">
        <v>6</v>
      </c>
    </row>
    <row r="92" spans="1:7" x14ac:dyDescent="0.2">
      <c r="A92" s="177" t="s">
        <v>497</v>
      </c>
      <c r="B92" s="179">
        <v>44491</v>
      </c>
      <c r="C92" s="179">
        <v>44863</v>
      </c>
      <c r="D92" s="180">
        <v>44505</v>
      </c>
      <c r="E92" s="180">
        <v>44512</v>
      </c>
      <c r="F92" s="180">
        <v>44891</v>
      </c>
      <c r="G92" s="180">
        <v>44533</v>
      </c>
    </row>
    <row r="93" spans="1:7" x14ac:dyDescent="0.2">
      <c r="A93" s="177" t="s">
        <v>682</v>
      </c>
      <c r="B93" t="s">
        <v>683</v>
      </c>
      <c r="C93" s="86">
        <v>1.5555555555555556</v>
      </c>
      <c r="D93" s="86">
        <v>1.3</v>
      </c>
      <c r="E93" s="86">
        <v>1.6</v>
      </c>
      <c r="G93" s="86">
        <v>1.8</v>
      </c>
    </row>
    <row r="94" spans="1:7" x14ac:dyDescent="0.2">
      <c r="A94" s="177" t="s">
        <v>38</v>
      </c>
      <c r="C94" s="86">
        <v>2.6666666666666665</v>
      </c>
      <c r="D94" s="86">
        <v>2</v>
      </c>
      <c r="E94" s="86">
        <v>2.3333333333333335</v>
      </c>
      <c r="G94" s="86">
        <v>2.3333333333333335</v>
      </c>
    </row>
    <row r="95" spans="1:7" x14ac:dyDescent="0.2">
      <c r="A95" s="177" t="s">
        <v>53</v>
      </c>
      <c r="C95" s="86">
        <v>2.6666666666666665</v>
      </c>
      <c r="D95" s="86">
        <v>2.3333333333333335</v>
      </c>
      <c r="E95" s="86">
        <v>2.6666666666666665</v>
      </c>
      <c r="G95" s="86">
        <v>3</v>
      </c>
    </row>
    <row r="96" spans="1:7" x14ac:dyDescent="0.2">
      <c r="A96" s="177" t="s">
        <v>60</v>
      </c>
      <c r="C96" s="86">
        <v>1</v>
      </c>
      <c r="D96" s="86">
        <v>1</v>
      </c>
      <c r="E96" s="86">
        <v>1</v>
      </c>
      <c r="G96" s="86">
        <v>1.5</v>
      </c>
    </row>
    <row r="97" spans="1:7" x14ac:dyDescent="0.2">
      <c r="A97" s="177" t="s">
        <v>67</v>
      </c>
      <c r="C97" s="86">
        <v>3</v>
      </c>
      <c r="D97" s="86">
        <v>3</v>
      </c>
      <c r="E97" s="86">
        <v>3</v>
      </c>
      <c r="G97" s="86">
        <v>4</v>
      </c>
    </row>
  </sheetData>
  <mergeCells count="8">
    <mergeCell ref="A50:A51"/>
    <mergeCell ref="A58:A59"/>
    <mergeCell ref="A2:A3"/>
    <mergeCell ref="A10:A11"/>
    <mergeCell ref="A18:A19"/>
    <mergeCell ref="A26:A27"/>
    <mergeCell ref="A34:A35"/>
    <mergeCell ref="A42:A43"/>
  </mergeCells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E1A7-1457-42A6-96E2-60730A38A7F4}">
  <dimension ref="A2:Q142"/>
  <sheetViews>
    <sheetView topLeftCell="A25" zoomScale="85" zoomScaleNormal="85" workbookViewId="0">
      <selection activeCell="I40" sqref="I40"/>
    </sheetView>
  </sheetViews>
  <sheetFormatPr baseColWidth="10" defaultColWidth="11.5546875" defaultRowHeight="15" x14ac:dyDescent="0.2"/>
  <cols>
    <col min="1" max="1" width="24.5546875" customWidth="1"/>
    <col min="2" max="13" width="12.6640625" customWidth="1"/>
  </cols>
  <sheetData>
    <row r="2" spans="1:17" x14ac:dyDescent="0.2">
      <c r="A2" s="214" t="s">
        <v>1</v>
      </c>
      <c r="B2" s="84">
        <v>1</v>
      </c>
      <c r="C2" s="84">
        <v>2</v>
      </c>
      <c r="D2" s="84">
        <v>3</v>
      </c>
      <c r="E2" s="84">
        <v>4</v>
      </c>
      <c r="F2" s="84">
        <v>5</v>
      </c>
      <c r="G2" s="84">
        <v>6</v>
      </c>
      <c r="H2" s="84">
        <v>7</v>
      </c>
      <c r="I2" s="84">
        <v>8</v>
      </c>
      <c r="J2" s="84">
        <v>9</v>
      </c>
      <c r="K2" s="84">
        <v>10</v>
      </c>
      <c r="L2" s="84">
        <v>11</v>
      </c>
      <c r="M2" s="84">
        <v>12</v>
      </c>
    </row>
    <row r="3" spans="1:17" x14ac:dyDescent="0.2">
      <c r="A3" s="214"/>
      <c r="B3" s="85">
        <v>44449</v>
      </c>
      <c r="C3" s="85">
        <v>44456</v>
      </c>
      <c r="D3" s="85">
        <v>44463</v>
      </c>
      <c r="E3" s="85">
        <v>44470</v>
      </c>
      <c r="F3" s="85">
        <v>44477</v>
      </c>
      <c r="G3" s="85">
        <v>44484</v>
      </c>
      <c r="H3" s="85">
        <v>44491</v>
      </c>
      <c r="I3" s="85">
        <v>44498</v>
      </c>
      <c r="J3" s="85">
        <v>44505</v>
      </c>
      <c r="K3" s="85">
        <v>44512</v>
      </c>
      <c r="L3" s="85">
        <v>44519</v>
      </c>
      <c r="M3" s="85">
        <v>44526</v>
      </c>
    </row>
    <row r="4" spans="1:17" x14ac:dyDescent="0.2">
      <c r="A4" s="86" t="s">
        <v>682</v>
      </c>
      <c r="B4" s="118" t="s">
        <v>683</v>
      </c>
      <c r="C4" s="118" t="s">
        <v>683</v>
      </c>
      <c r="D4" s="118">
        <f>('Bewertung Timo'!D4+'Bewertung Reem'!D4)/2</f>
        <v>2.3125</v>
      </c>
      <c r="E4" s="118" t="s">
        <v>683</v>
      </c>
      <c r="F4" s="118">
        <f>('Bewertung Timo'!F4+'Bewertung Reem'!F4)/2</f>
        <v>2.3125</v>
      </c>
      <c r="G4" s="118">
        <f>('Bewertung Timo'!G4+'Bewertung Reem'!G4)/2</f>
        <v>2.375</v>
      </c>
      <c r="H4" s="118">
        <f>('Bewertung Timo'!H4+'Bewertung Reem'!H4)/2</f>
        <v>2.6207142855000001</v>
      </c>
      <c r="I4" s="118">
        <f>('Bewertung Timo'!I4+'Bewertung Reem'!I4)/2</f>
        <v>2.3125</v>
      </c>
      <c r="J4" s="118" t="s">
        <v>683</v>
      </c>
      <c r="K4" s="118">
        <f>('Bewertung Timo'!K4+'Bewertung Reem'!K4)/2</f>
        <v>2.1875</v>
      </c>
      <c r="L4" s="118" t="s">
        <v>683</v>
      </c>
      <c r="M4" s="118">
        <f>('Bewertung Timo'!M4+'Bewertung Reem'!M4)/2</f>
        <v>2.25</v>
      </c>
      <c r="O4" t="s">
        <v>735</v>
      </c>
      <c r="P4" s="106">
        <f>AVERAGE('Bewertung Timo'!P4,'Bewertung Reem'!P4)</f>
        <v>1.2629373325213151</v>
      </c>
      <c r="Q4" s="106">
        <f>'Bewertung Timo'!P4-'Bewertung Reem'!P4</f>
        <v>0.1166877121008314</v>
      </c>
    </row>
    <row r="5" spans="1:17" x14ac:dyDescent="0.2">
      <c r="A5" s="86" t="s">
        <v>38</v>
      </c>
      <c r="B5" s="118" t="s">
        <v>683</v>
      </c>
      <c r="C5" s="118" t="s">
        <v>683</v>
      </c>
      <c r="D5" s="118">
        <f>('Bewertung Timo'!D5+'Bewertung Reem'!D5)/2</f>
        <v>0.5</v>
      </c>
      <c r="E5" s="118" t="s">
        <v>683</v>
      </c>
      <c r="F5" s="118">
        <f>('Bewertung Timo'!F5+'Bewertung Reem'!G5)/2</f>
        <v>1</v>
      </c>
      <c r="G5" s="118">
        <f>('Bewertung Timo'!G5+'Bewertung Reem'!H5)/2</f>
        <v>1</v>
      </c>
      <c r="H5" s="118">
        <f>('Bewertung Timo'!H5+'Bewertung Reem'!I5)/2</f>
        <v>1.25</v>
      </c>
      <c r="I5" s="118">
        <f>('Bewertung Timo'!I5+'Bewertung Reem'!K5)/2</f>
        <v>1.75</v>
      </c>
      <c r="J5" s="118" t="s">
        <v>683</v>
      </c>
      <c r="K5" s="118">
        <f>('Bewertung Timo'!K5+'Bewertung Reem'!K5)/2</f>
        <v>2</v>
      </c>
      <c r="L5" s="118" t="s">
        <v>683</v>
      </c>
      <c r="M5" s="118">
        <f>('Bewertung Timo'!M5+'Bewertung Reem'!M5)/2</f>
        <v>0.75</v>
      </c>
      <c r="O5" t="s">
        <v>736</v>
      </c>
      <c r="P5" s="106">
        <f>AVERAGE('Bewertung Timo'!P5,'Bewertung Reem'!P5)</f>
        <v>1.2574514991181656</v>
      </c>
      <c r="Q5" s="106">
        <f>'Bewertung Timo'!P5-'Bewertung Reem'!P5</f>
        <v>2.7718988830100155E-2</v>
      </c>
    </row>
    <row r="6" spans="1:17" x14ac:dyDescent="0.2">
      <c r="A6" s="86" t="s">
        <v>53</v>
      </c>
      <c r="B6" s="118" t="s">
        <v>683</v>
      </c>
      <c r="C6" s="118" t="s">
        <v>683</v>
      </c>
      <c r="D6" s="118">
        <f>('Bewertung Timo'!D6+'Bewertung Reem'!D6)/2</f>
        <v>2</v>
      </c>
      <c r="E6" s="118" t="s">
        <v>683</v>
      </c>
      <c r="F6" s="118">
        <f>('Bewertung Timo'!F6+'Bewertung Reem'!G6)/2</f>
        <v>2</v>
      </c>
      <c r="G6" s="118">
        <f>('Bewertung Timo'!G6+'Bewertung Reem'!H6)/2</f>
        <v>2</v>
      </c>
      <c r="H6" s="118">
        <f>('Bewertung Timo'!H6+'Bewertung Reem'!I6)/2</f>
        <v>2.25</v>
      </c>
      <c r="I6" s="118">
        <f>('Bewertung Timo'!I6+'Bewertung Reem'!K6)/2</f>
        <v>2.25</v>
      </c>
      <c r="J6" s="118" t="s">
        <v>683</v>
      </c>
      <c r="K6" s="118">
        <f>('Bewertung Timo'!K6+'Bewertung Reem'!K6)/2</f>
        <v>2.5</v>
      </c>
      <c r="L6" s="118" t="s">
        <v>683</v>
      </c>
      <c r="M6" s="118">
        <f>('Bewertung Timo'!M6+'Bewertung Reem'!M6)/2</f>
        <v>2.25</v>
      </c>
      <c r="O6" t="s">
        <v>737</v>
      </c>
      <c r="P6" s="106">
        <f>AVERAGE('Bewertung Timo'!P6,'Bewertung Reem'!P6)</f>
        <v>1.2762823339212228</v>
      </c>
      <c r="Q6" s="106">
        <f>'Bewertung Timo'!P6-'Bewertung Reem'!P6</f>
        <v>0.23814667842445636</v>
      </c>
    </row>
    <row r="7" spans="1:17" x14ac:dyDescent="0.2">
      <c r="A7" s="86" t="s">
        <v>60</v>
      </c>
      <c r="B7" s="118" t="s">
        <v>683</v>
      </c>
      <c r="C7" s="118" t="s">
        <v>683</v>
      </c>
      <c r="D7" s="118">
        <f>('Bewertung Timo'!D7+'Bewertung Reem'!D7)/2</f>
        <v>2.5</v>
      </c>
      <c r="E7" s="118" t="s">
        <v>683</v>
      </c>
      <c r="F7" s="118">
        <f>('Bewertung Timo'!F7+'Bewertung Reem'!G7)/2</f>
        <v>3</v>
      </c>
      <c r="G7" s="118">
        <f>('Bewertung Timo'!G7+'Bewertung Reem'!H7)/2</f>
        <v>3</v>
      </c>
      <c r="H7" s="118">
        <f>('Bewertung Timo'!H7+'Bewertung Reem'!I7)/2</f>
        <v>2.5</v>
      </c>
      <c r="I7" s="118">
        <f>('Bewertung Timo'!I7+'Bewertung Reem'!K7)/2</f>
        <v>2.5</v>
      </c>
      <c r="J7" s="118" t="s">
        <v>683</v>
      </c>
      <c r="K7" s="118">
        <f>('Bewertung Timo'!K7+'Bewertung Reem'!K7)/2</f>
        <v>2.5</v>
      </c>
      <c r="L7" s="118" t="s">
        <v>683</v>
      </c>
      <c r="M7" s="118">
        <f>('Bewertung Timo'!M7+'Bewertung Reem'!M7)/2</f>
        <v>2.5</v>
      </c>
      <c r="O7" t="s">
        <v>738</v>
      </c>
      <c r="P7" s="106">
        <f>AVERAGE('Bewertung Timo'!P7,'Bewertung Reem'!P7)</f>
        <v>1.5227219282774835</v>
      </c>
      <c r="Q7" s="106">
        <f>'Bewertung Timo'!P7-'Bewertung Reem'!P7</f>
        <v>-1.9576719576719581E-2</v>
      </c>
    </row>
    <row r="8" spans="1:17" x14ac:dyDescent="0.2">
      <c r="A8" s="86" t="s">
        <v>67</v>
      </c>
      <c r="B8" s="118" t="s">
        <v>683</v>
      </c>
      <c r="C8" s="118" t="s">
        <v>683</v>
      </c>
      <c r="D8" s="118">
        <f>('Bewertung Timo'!D8+'Bewertung Reem'!D8)/2</f>
        <v>2.5</v>
      </c>
      <c r="E8" s="118" t="s">
        <v>683</v>
      </c>
      <c r="F8" s="118">
        <f>('Bewertung Timo'!F8+'Bewertung Reem'!G8)/2</f>
        <v>3</v>
      </c>
      <c r="G8" s="118">
        <f>('Bewertung Timo'!G8+'Bewertung Reem'!H8)/2</f>
        <v>2.5</v>
      </c>
      <c r="H8" s="118">
        <f>('Bewertung Timo'!H8+'Bewertung Reem'!I8)/2</f>
        <v>3</v>
      </c>
      <c r="I8" s="118">
        <f>('Bewertung Timo'!I8+'Bewertung Reem'!K8)/2</f>
        <v>2.5</v>
      </c>
      <c r="J8" s="118" t="s">
        <v>683</v>
      </c>
      <c r="K8" s="118">
        <f>('Bewertung Timo'!K8+'Bewertung Reem'!K8)/2</f>
        <v>2.5</v>
      </c>
      <c r="L8" s="118" t="s">
        <v>683</v>
      </c>
      <c r="M8" s="118">
        <f>('Bewertung Timo'!M8+'Bewertung Reem'!M8)/2</f>
        <v>2.5</v>
      </c>
      <c r="O8" t="s">
        <v>739</v>
      </c>
      <c r="P8" s="106">
        <f>AVERAGE('Bewertung Timo'!P8,'Bewertung Reem'!P8)</f>
        <v>1.4322751322751324</v>
      </c>
      <c r="Q8" s="106">
        <f>'Bewertung Timo'!P8-'Bewertung Reem'!P8</f>
        <v>0.16084656084656079</v>
      </c>
    </row>
    <row r="9" spans="1:17" x14ac:dyDescent="0.2">
      <c r="Q9" s="106">
        <f>AVERAGE(Q4:Q8)</f>
        <v>0.10476464412504582</v>
      </c>
    </row>
    <row r="10" spans="1:17" x14ac:dyDescent="0.2">
      <c r="A10" s="214" t="s">
        <v>95</v>
      </c>
      <c r="B10" s="84">
        <v>1</v>
      </c>
      <c r="C10" s="84">
        <v>2</v>
      </c>
      <c r="D10" s="84">
        <v>3</v>
      </c>
      <c r="E10" s="84">
        <v>4</v>
      </c>
      <c r="F10" s="84">
        <v>5</v>
      </c>
      <c r="G10" s="84">
        <v>6</v>
      </c>
      <c r="H10" s="84">
        <v>7</v>
      </c>
      <c r="I10" s="84">
        <v>8</v>
      </c>
      <c r="J10" s="84">
        <v>9</v>
      </c>
      <c r="K10" s="84">
        <v>10</v>
      </c>
      <c r="L10" s="84">
        <v>11</v>
      </c>
      <c r="M10" s="84">
        <v>12</v>
      </c>
    </row>
    <row r="11" spans="1:17" x14ac:dyDescent="0.2">
      <c r="A11" s="214"/>
      <c r="B11" s="85">
        <v>44449</v>
      </c>
      <c r="C11" s="85">
        <v>44456</v>
      </c>
      <c r="D11" s="85">
        <v>44463</v>
      </c>
      <c r="E11" s="85">
        <v>44470</v>
      </c>
      <c r="F11" s="85">
        <v>44477</v>
      </c>
      <c r="G11" s="85">
        <v>44484</v>
      </c>
      <c r="H11" s="85">
        <v>44491</v>
      </c>
      <c r="I11" s="85">
        <v>44498</v>
      </c>
      <c r="J11" s="85">
        <v>44505</v>
      </c>
      <c r="K11" s="85">
        <v>44512</v>
      </c>
      <c r="L11" s="85">
        <v>44519</v>
      </c>
      <c r="M11" s="85">
        <v>44526</v>
      </c>
    </row>
    <row r="12" spans="1:17" x14ac:dyDescent="0.2">
      <c r="A12" s="86" t="s">
        <v>682</v>
      </c>
      <c r="B12" s="104" t="s">
        <v>683</v>
      </c>
      <c r="C12" s="104">
        <f>('Bewertung Timo'!C12+'Bewertung Reem'!C12)/2</f>
        <v>1.9444444999999999</v>
      </c>
      <c r="D12" s="104">
        <f>('Bewertung Timo'!D12+'Bewertung Reem'!D12)/2</f>
        <v>2.0549999999999997</v>
      </c>
      <c r="E12" s="104" t="s">
        <v>683</v>
      </c>
      <c r="F12" s="104" t="s">
        <v>683</v>
      </c>
      <c r="G12" s="104">
        <f>('Bewertung Timo'!G12+'Bewertung Reem'!G12)/2</f>
        <v>2.0549999999999997</v>
      </c>
      <c r="H12" s="104">
        <f>('Bewertung Timo'!H12+'Bewertung Reem'!H12)/2</f>
        <v>1.9375</v>
      </c>
      <c r="I12" s="104">
        <f>('Bewertung Timo'!I12+'Bewertung Reem'!I12)/2</f>
        <v>1.94444445</v>
      </c>
      <c r="J12" s="104" t="s">
        <v>683</v>
      </c>
      <c r="K12" s="104" t="s">
        <v>683</v>
      </c>
      <c r="L12" s="104">
        <f>('Bewertung Timo'!L12+'Bewertung Reem'!L12)/2</f>
        <v>2.0555555000000001</v>
      </c>
      <c r="M12" s="104">
        <f>('Bewertung Timo'!M12+'Bewertung Reem'!M12)/2</f>
        <v>1.9375</v>
      </c>
    </row>
    <row r="13" spans="1:17" x14ac:dyDescent="0.2">
      <c r="A13" s="86" t="s">
        <v>38</v>
      </c>
      <c r="B13" s="104" t="s">
        <v>683</v>
      </c>
      <c r="C13" s="104">
        <f>('Bewertung Timo'!C13+'Bewertung Reem'!C13)/2</f>
        <v>1.6666666666666667</v>
      </c>
      <c r="D13" s="104">
        <f>('Bewertung Timo'!D13+'Bewertung Reem'!D13)/2</f>
        <v>1</v>
      </c>
      <c r="E13" s="104" t="s">
        <v>683</v>
      </c>
      <c r="F13" s="104" t="s">
        <v>683</v>
      </c>
      <c r="G13" s="104">
        <f>('Bewertung Timo'!G13+'Bewertung Reem'!I13)/2</f>
        <v>1</v>
      </c>
      <c r="H13" s="104">
        <f>('Bewertung Timo'!H13+'Bewertung Reem'!L13)/2</f>
        <v>1</v>
      </c>
      <c r="I13" s="104">
        <f>('Bewertung Timo'!I13+'Bewertung Reem'!M13)/2</f>
        <v>1</v>
      </c>
      <c r="J13" s="104" t="s">
        <v>683</v>
      </c>
      <c r="K13" s="104" t="s">
        <v>683</v>
      </c>
      <c r="L13" s="104">
        <f>('Bewertung Timo'!L13+'Bewertung Reem'!L13)/2</f>
        <v>1</v>
      </c>
      <c r="M13" s="104">
        <f>('Bewertung Timo'!M13+'Bewertung Reem'!M13)/2</f>
        <v>1</v>
      </c>
    </row>
    <row r="14" spans="1:17" x14ac:dyDescent="0.2">
      <c r="A14" s="86" t="s">
        <v>53</v>
      </c>
      <c r="B14" s="104" t="s">
        <v>683</v>
      </c>
      <c r="C14" s="104">
        <f>('Bewertung Timo'!C14+'Bewertung Reem'!C14)/2</f>
        <v>2.5</v>
      </c>
      <c r="D14" s="104">
        <f>('Bewertung Timo'!D14+'Bewertung Reem'!D14)/2</f>
        <v>2.5</v>
      </c>
      <c r="E14" s="104" t="s">
        <v>683</v>
      </c>
      <c r="F14" s="104" t="s">
        <v>683</v>
      </c>
      <c r="G14" s="104">
        <f>('Bewertung Timo'!G14+'Bewertung Reem'!I14)/2</f>
        <v>2.5</v>
      </c>
      <c r="H14" s="104">
        <f>('Bewertung Timo'!H14+'Bewertung Reem'!L14)/2</f>
        <v>2.5</v>
      </c>
      <c r="I14" s="104">
        <f>('Bewertung Timo'!I14+'Bewertung Reem'!M14)/2</f>
        <v>2.5</v>
      </c>
      <c r="J14" s="104" t="s">
        <v>683</v>
      </c>
      <c r="K14" s="104" t="s">
        <v>683</v>
      </c>
      <c r="L14" s="104">
        <f>('Bewertung Timo'!L14+'Bewertung Reem'!L14)/2</f>
        <v>2.5</v>
      </c>
      <c r="M14" s="104">
        <f>('Bewertung Timo'!M14+'Bewertung Reem'!M14)/2</f>
        <v>2.5</v>
      </c>
    </row>
    <row r="15" spans="1:17" x14ac:dyDescent="0.2">
      <c r="A15" s="86" t="s">
        <v>60</v>
      </c>
      <c r="B15" s="104" t="s">
        <v>683</v>
      </c>
      <c r="C15" s="104">
        <f>('Bewertung Timo'!C15+'Bewertung Reem'!C15)/2</f>
        <v>2</v>
      </c>
      <c r="D15" s="104">
        <f>('Bewertung Timo'!D15+'Bewertung Reem'!D15)/2</f>
        <v>2</v>
      </c>
      <c r="E15" s="104" t="s">
        <v>683</v>
      </c>
      <c r="F15" s="104" t="s">
        <v>683</v>
      </c>
      <c r="G15" s="104">
        <f>('Bewertung Timo'!G15+'Bewertung Reem'!I15)/2</f>
        <v>2</v>
      </c>
      <c r="H15" s="104">
        <f>('Bewertung Timo'!H15+'Bewertung Reem'!L15)/2</f>
        <v>2</v>
      </c>
      <c r="I15" s="104">
        <f>('Bewertung Timo'!I15+'Bewertung Reem'!M15)/2</f>
        <v>2</v>
      </c>
      <c r="J15" s="104" t="s">
        <v>683</v>
      </c>
      <c r="K15" s="104" t="s">
        <v>683</v>
      </c>
      <c r="L15" s="104">
        <f>('Bewertung Timo'!L15+'Bewertung Reem'!L15)/2</f>
        <v>2</v>
      </c>
      <c r="M15" s="104">
        <f>('Bewertung Timo'!M15+'Bewertung Reem'!M15)/2</f>
        <v>2</v>
      </c>
    </row>
    <row r="16" spans="1:17" x14ac:dyDescent="0.2">
      <c r="A16" s="86" t="s">
        <v>67</v>
      </c>
      <c r="B16" s="104" t="s">
        <v>683</v>
      </c>
      <c r="C16" s="104">
        <f>('Bewertung Timo'!C16+'Bewertung Reem'!C16)/2</f>
        <v>2.5</v>
      </c>
      <c r="D16" s="104">
        <f>('Bewertung Timo'!D16+'Bewertung Reem'!D16)/2</f>
        <v>2.5</v>
      </c>
      <c r="E16" s="104" t="s">
        <v>683</v>
      </c>
      <c r="F16" s="104" t="s">
        <v>683</v>
      </c>
      <c r="G16" s="104">
        <f>('Bewertung Timo'!G16+'Bewertung Reem'!I16)/2</f>
        <v>2.5</v>
      </c>
      <c r="H16" s="104">
        <f>('Bewertung Timo'!H16+'Bewertung Reem'!L16)/2</f>
        <v>2.5</v>
      </c>
      <c r="I16" s="104">
        <f>('Bewertung Timo'!I16+'Bewertung Reem'!M16)/2</f>
        <v>2.5</v>
      </c>
      <c r="J16" s="104" t="s">
        <v>683</v>
      </c>
      <c r="K16" s="104" t="s">
        <v>683</v>
      </c>
      <c r="L16" s="104">
        <f>('Bewertung Timo'!L16+'Bewertung Reem'!L16)/2</f>
        <v>2.5</v>
      </c>
      <c r="M16" s="104">
        <f>('Bewertung Timo'!M16+'Bewertung Reem'!M16)/2</f>
        <v>2.5</v>
      </c>
    </row>
    <row r="18" spans="1:13" x14ac:dyDescent="0.2">
      <c r="A18" s="214" t="s">
        <v>120</v>
      </c>
      <c r="B18" s="84">
        <v>1</v>
      </c>
      <c r="C18" s="84">
        <v>2</v>
      </c>
      <c r="D18" s="84">
        <v>3</v>
      </c>
      <c r="E18" s="84">
        <v>4</v>
      </c>
      <c r="F18" s="84">
        <v>5</v>
      </c>
      <c r="G18" s="84">
        <v>6</v>
      </c>
      <c r="H18" s="84">
        <v>7</v>
      </c>
      <c r="I18" s="84">
        <v>8</v>
      </c>
      <c r="J18" s="84">
        <v>9</v>
      </c>
      <c r="K18" s="84">
        <v>10</v>
      </c>
      <c r="L18" s="84">
        <v>11</v>
      </c>
      <c r="M18" s="84">
        <v>12</v>
      </c>
    </row>
    <row r="19" spans="1:13" x14ac:dyDescent="0.2">
      <c r="A19" s="214"/>
      <c r="B19" s="85">
        <v>44449</v>
      </c>
      <c r="C19" s="85">
        <v>44456</v>
      </c>
      <c r="D19" s="85">
        <v>44463</v>
      </c>
      <c r="E19" s="85">
        <v>44470</v>
      </c>
      <c r="F19" s="85">
        <v>44477</v>
      </c>
      <c r="G19" s="85">
        <v>44484</v>
      </c>
      <c r="H19" s="85">
        <v>44491</v>
      </c>
      <c r="I19" s="85">
        <v>44498</v>
      </c>
      <c r="J19" s="85">
        <v>44505</v>
      </c>
      <c r="K19" s="85">
        <v>44512</v>
      </c>
      <c r="L19" s="85">
        <v>44519</v>
      </c>
      <c r="M19" s="85">
        <v>44526</v>
      </c>
    </row>
    <row r="20" spans="1:13" x14ac:dyDescent="0.2">
      <c r="A20" s="86" t="s">
        <v>682</v>
      </c>
      <c r="B20" s="104" t="s">
        <v>683</v>
      </c>
      <c r="C20" s="104" t="s">
        <v>683</v>
      </c>
      <c r="D20" s="104">
        <f>('Bewertung Timo'!D20+'Bewertung Reem'!D20)/2</f>
        <v>0.46750000000000003</v>
      </c>
      <c r="E20" s="104" t="s">
        <v>683</v>
      </c>
      <c r="F20" s="104">
        <f>('Bewertung Timo'!F20+'Bewertung Reem'!F20)/2</f>
        <v>0.46750000000000003</v>
      </c>
      <c r="G20" s="104">
        <f>('Bewertung Timo'!G20+'Bewertung Reem'!G20)/2</f>
        <v>0.5</v>
      </c>
      <c r="H20" s="104">
        <f>('Bewertung Timo'!H20+'Bewertung Reem'!H20)/2</f>
        <v>0.375</v>
      </c>
      <c r="I20" s="104">
        <f>('Bewertung Timo'!I20+'Bewertung Reem'!I20)/2</f>
        <v>0.93055555499999998</v>
      </c>
      <c r="J20" s="104" t="s">
        <v>683</v>
      </c>
      <c r="K20" s="104" t="s">
        <v>683</v>
      </c>
      <c r="L20" s="104">
        <f>('Bewertung Timo'!L20+'Bewertung Reem'!L20)/2</f>
        <v>0.875</v>
      </c>
      <c r="M20" s="104">
        <f>('Bewertung Timo'!M20+'Bewertung Reem'!M20)/2</f>
        <v>0.93</v>
      </c>
    </row>
    <row r="21" spans="1:13" x14ac:dyDescent="0.2">
      <c r="A21" s="86" t="s">
        <v>38</v>
      </c>
      <c r="B21" s="104" t="s">
        <v>683</v>
      </c>
      <c r="C21" s="104" t="s">
        <v>683</v>
      </c>
      <c r="D21" s="104">
        <f>('Bewertung Timo'!D21+'Bewertung Reem'!D21)/2</f>
        <v>0.5</v>
      </c>
      <c r="E21" s="104" t="s">
        <v>683</v>
      </c>
      <c r="F21" s="104">
        <f>('Bewertung Timo'!F21+'Bewertung Reem'!F21)/2</f>
        <v>0.25</v>
      </c>
      <c r="G21" s="104">
        <f>('Bewertung Timo'!G21+'Bewertung Reem'!G21)/2</f>
        <v>0</v>
      </c>
      <c r="H21" s="104">
        <f>('Bewertung Timo'!H21+'Bewertung Reem'!H21)/2</f>
        <v>0</v>
      </c>
      <c r="I21" s="104">
        <f>('Bewertung Timo'!I21+'Bewertung Reem'!I21)/2</f>
        <v>0</v>
      </c>
      <c r="J21" s="104" t="s">
        <v>683</v>
      </c>
      <c r="K21" s="104" t="s">
        <v>683</v>
      </c>
      <c r="L21" s="104">
        <f>('Bewertung Timo'!L21+'Bewertung Reem'!L21)/2</f>
        <v>0.5</v>
      </c>
      <c r="M21" s="104">
        <f>('Bewertung Timo'!M21+'Bewertung Reem'!M21)/2</f>
        <v>0.25</v>
      </c>
    </row>
    <row r="22" spans="1:13" x14ac:dyDescent="0.2">
      <c r="A22" s="86" t="s">
        <v>53</v>
      </c>
      <c r="B22" s="104" t="s">
        <v>683</v>
      </c>
      <c r="C22" s="104" t="s">
        <v>683</v>
      </c>
      <c r="D22" s="104">
        <f>('Bewertung Timo'!D22+'Bewertung Reem'!D22)/2</f>
        <v>1</v>
      </c>
      <c r="E22" s="104" t="s">
        <v>683</v>
      </c>
      <c r="F22" s="104">
        <f>('Bewertung Timo'!F22+'Bewertung Reem'!F22)/2</f>
        <v>1</v>
      </c>
      <c r="G22" s="104">
        <f>('Bewertung Timo'!G22+'Bewertung Reem'!G22)/2</f>
        <v>0</v>
      </c>
      <c r="H22" s="104">
        <f>('Bewertung Timo'!H22+'Bewertung Reem'!H22)/2</f>
        <v>0</v>
      </c>
      <c r="I22" s="104">
        <f>('Bewertung Timo'!I22+'Bewertung Reem'!I22)/2</f>
        <v>0</v>
      </c>
      <c r="J22" s="104" t="s">
        <v>683</v>
      </c>
      <c r="K22" s="104" t="s">
        <v>683</v>
      </c>
      <c r="L22" s="104">
        <f>('Bewertung Timo'!L22+'Bewertung Reem'!L22)/2</f>
        <v>1</v>
      </c>
      <c r="M22" s="104">
        <f>('Bewertung Timo'!M22+'Bewertung Reem'!M22)/2</f>
        <v>0</v>
      </c>
    </row>
    <row r="23" spans="1:13" x14ac:dyDescent="0.2">
      <c r="A23" s="86" t="s">
        <v>60</v>
      </c>
      <c r="B23" s="104" t="s">
        <v>683</v>
      </c>
      <c r="C23" s="104" t="s">
        <v>683</v>
      </c>
      <c r="D23" s="104">
        <f>('Bewertung Timo'!D23+'Bewertung Reem'!D23)/2</f>
        <v>0</v>
      </c>
      <c r="E23" s="104" t="s">
        <v>683</v>
      </c>
      <c r="F23" s="104">
        <f>('Bewertung Timo'!F23+'Bewertung Reem'!F23)/2</f>
        <v>0.75</v>
      </c>
      <c r="G23" s="104">
        <f>('Bewertung Timo'!G23+'Bewertung Reem'!G23)/2</f>
        <v>0.5</v>
      </c>
      <c r="H23" s="104">
        <f>('Bewertung Timo'!H23+'Bewertung Reem'!H23)/2</f>
        <v>0.5</v>
      </c>
      <c r="I23" s="104">
        <f>('Bewertung Timo'!I23+'Bewertung Reem'!I23)/2</f>
        <v>0.5</v>
      </c>
      <c r="J23" s="104" t="s">
        <v>683</v>
      </c>
      <c r="K23" s="104" t="s">
        <v>683</v>
      </c>
      <c r="L23" s="104">
        <f>('Bewertung Timo'!L23+'Bewertung Reem'!L23)/2</f>
        <v>0.75</v>
      </c>
      <c r="M23" s="104">
        <f>('Bewertung Timo'!M23+'Bewertung Reem'!M23)/2</f>
        <v>0.75</v>
      </c>
    </row>
    <row r="24" spans="1:13" x14ac:dyDescent="0.2">
      <c r="A24" s="86" t="s">
        <v>67</v>
      </c>
      <c r="B24" s="104" t="s">
        <v>683</v>
      </c>
      <c r="C24" s="104" t="s">
        <v>683</v>
      </c>
      <c r="D24" s="104">
        <f>('Bewertung Timo'!D24+'Bewertung Reem'!D24)/2</f>
        <v>0.5</v>
      </c>
      <c r="E24" s="104" t="s">
        <v>683</v>
      </c>
      <c r="F24" s="104">
        <f>('Bewertung Timo'!F24+'Bewertung Reem'!F24)/2</f>
        <v>0.5</v>
      </c>
      <c r="G24" s="104">
        <f>('Bewertung Timo'!G24+'Bewertung Reem'!G24)/2</f>
        <v>0.5</v>
      </c>
      <c r="H24" s="104">
        <f>('Bewertung Timo'!H24+'Bewertung Reem'!H24)/2</f>
        <v>0.5</v>
      </c>
      <c r="I24" s="104">
        <f>('Bewertung Timo'!I24+'Bewertung Reem'!I24)/2</f>
        <v>0.5</v>
      </c>
      <c r="J24" s="104" t="s">
        <v>683</v>
      </c>
      <c r="K24" s="104" t="s">
        <v>683</v>
      </c>
      <c r="L24" s="104">
        <f>('Bewertung Timo'!L24+'Bewertung Reem'!L24)/2</f>
        <v>0.5</v>
      </c>
      <c r="M24" s="104">
        <f>('Bewertung Timo'!M24+'Bewertung Reem'!M24)/2</f>
        <v>0.5</v>
      </c>
    </row>
    <row r="26" spans="1:13" x14ac:dyDescent="0.2">
      <c r="A26" s="214" t="s">
        <v>166</v>
      </c>
      <c r="B26" s="84">
        <v>1</v>
      </c>
      <c r="C26" s="84">
        <v>2</v>
      </c>
      <c r="D26" s="84">
        <v>3</v>
      </c>
      <c r="E26" s="84">
        <v>4</v>
      </c>
      <c r="F26" s="84">
        <v>5</v>
      </c>
      <c r="G26" s="84">
        <v>6</v>
      </c>
      <c r="H26" s="84">
        <v>7</v>
      </c>
      <c r="I26" s="84">
        <v>8</v>
      </c>
      <c r="J26" s="84">
        <v>9</v>
      </c>
      <c r="K26" s="84">
        <v>10</v>
      </c>
      <c r="L26" s="84">
        <v>11</v>
      </c>
      <c r="M26" s="84">
        <v>12</v>
      </c>
    </row>
    <row r="27" spans="1:13" x14ac:dyDescent="0.2">
      <c r="A27" s="214"/>
      <c r="B27" s="85">
        <v>44449</v>
      </c>
      <c r="C27" s="85">
        <v>44456</v>
      </c>
      <c r="D27" s="85">
        <v>44463</v>
      </c>
      <c r="E27" s="85">
        <v>44470</v>
      </c>
      <c r="F27" s="85">
        <v>44477</v>
      </c>
      <c r="G27" s="85">
        <v>44484</v>
      </c>
      <c r="H27" s="85">
        <v>44491</v>
      </c>
      <c r="I27" s="85">
        <v>44498</v>
      </c>
      <c r="J27" s="85">
        <v>44505</v>
      </c>
      <c r="K27" s="85">
        <v>44512</v>
      </c>
      <c r="L27" s="85">
        <v>44519</v>
      </c>
      <c r="M27" s="85">
        <v>44526</v>
      </c>
    </row>
    <row r="28" spans="1:13" x14ac:dyDescent="0.2">
      <c r="A28" s="86" t="s">
        <v>682</v>
      </c>
      <c r="B28" s="104" t="s">
        <v>683</v>
      </c>
      <c r="C28" s="104">
        <f>('Bewertung Timo'!C28+'Bewertung Reem'!C28)/2</f>
        <v>1.4449999999999998</v>
      </c>
      <c r="D28" s="104">
        <f>('Bewertung Timo'!D28+'Bewertung Reem'!D28)/2</f>
        <v>1.3125</v>
      </c>
      <c r="E28" s="104" t="s">
        <v>683</v>
      </c>
      <c r="F28" s="104">
        <f>('Bewertung Timo'!F28+'Bewertung Reem'!F28)/2</f>
        <v>2.3661428799999999</v>
      </c>
      <c r="G28" s="104">
        <f>('Bewertung Timo'!G28+'Bewertung Reem'!G28)/2</f>
        <v>2.0625</v>
      </c>
      <c r="H28" s="104">
        <f>('Bewertung Timo'!H28+'Bewertung Reem'!H28)/2</f>
        <v>1.4</v>
      </c>
      <c r="I28" s="104">
        <f>('Bewertung Timo'!I28+'Bewertung Reem'!I28)/2</f>
        <v>1.33</v>
      </c>
      <c r="J28" s="104" t="s">
        <v>683</v>
      </c>
      <c r="K28" s="104">
        <f>('Bewertung Timo'!K28+'Bewertung Reem'!K28)/2</f>
        <v>0.57142856999999991</v>
      </c>
      <c r="L28" s="104">
        <f>('Bewertung Timo'!L28+'Bewertung Reem'!L28)/2</f>
        <v>0.5</v>
      </c>
      <c r="M28" s="104">
        <f>('Bewertung Timo'!M28+'Bewertung Reem'!M28)/2</f>
        <v>0.53571428500000007</v>
      </c>
    </row>
    <row r="29" spans="1:13" x14ac:dyDescent="0.2">
      <c r="A29" s="86" t="s">
        <v>38</v>
      </c>
      <c r="B29" s="104" t="s">
        <v>683</v>
      </c>
      <c r="C29" s="104">
        <f>('Bewertung Timo'!C29+'Bewertung Reem'!C29)/2</f>
        <v>3</v>
      </c>
      <c r="D29" s="104">
        <f>('Bewertung Timo'!D29+'Bewertung Reem'!D29)/2</f>
        <v>2.6666666666666665</v>
      </c>
      <c r="E29" s="104" t="s">
        <v>683</v>
      </c>
      <c r="F29" s="104">
        <f>('Bewertung Timo'!F29+'Bewertung Reem'!F29)/2</f>
        <v>2.6666666666666665</v>
      </c>
      <c r="G29" s="104">
        <f>('Bewertung Timo'!G29+'Bewertung Reem'!G29)/2</f>
        <v>2.833333333333333</v>
      </c>
      <c r="H29" s="104">
        <f>('Bewertung Timo'!H29+'Bewertung Reem'!H29)/2</f>
        <v>2.833333333333333</v>
      </c>
      <c r="I29" s="104">
        <f>('Bewertung Timo'!I29+'Bewertung Reem'!I29)/2</f>
        <v>2</v>
      </c>
      <c r="J29" s="104" t="s">
        <v>683</v>
      </c>
      <c r="K29" s="104">
        <f>('Bewertung Timo'!K29+'Bewertung Reem'!K29)/2</f>
        <v>0.83333333333333326</v>
      </c>
      <c r="L29" s="104">
        <f>('Bewertung Timo'!L29+'Bewertung Reem'!L29)/2</f>
        <v>0.16666666666666666</v>
      </c>
      <c r="M29" s="104">
        <f>('Bewertung Timo'!M29+'Bewertung Reem'!M29)/2</f>
        <v>0</v>
      </c>
    </row>
    <row r="30" spans="1:13" x14ac:dyDescent="0.2">
      <c r="A30" s="86" t="s">
        <v>53</v>
      </c>
      <c r="B30" s="104" t="s">
        <v>683</v>
      </c>
      <c r="C30" s="104">
        <f>('Bewertung Timo'!C30+'Bewertung Reem'!C30)/2</f>
        <v>3</v>
      </c>
      <c r="D30" s="104">
        <f>('Bewertung Timo'!D30+'Bewertung Reem'!D30)/2</f>
        <v>2.666666666666667</v>
      </c>
      <c r="E30" s="104" t="s">
        <v>683</v>
      </c>
      <c r="F30" s="104">
        <f>('Bewertung Timo'!F30+'Bewertung Reem'!F30)/2</f>
        <v>2.5</v>
      </c>
      <c r="G30" s="104">
        <f>('Bewertung Timo'!G30+'Bewertung Reem'!G30)/2</f>
        <v>2.666666666666667</v>
      </c>
      <c r="H30" s="104">
        <f>('Bewertung Timo'!H30+'Bewertung Reem'!H30)/2</f>
        <v>2.833333333333333</v>
      </c>
      <c r="I30" s="104">
        <f>('Bewertung Timo'!I30+'Bewertung Reem'!I30)/2</f>
        <v>2.833333333333333</v>
      </c>
      <c r="J30" s="104" t="s">
        <v>683</v>
      </c>
      <c r="K30" s="104">
        <f>('Bewertung Timo'!K30+'Bewertung Reem'!K30)/2</f>
        <v>1.75</v>
      </c>
      <c r="L30" s="104">
        <f>('Bewertung Timo'!L30+'Bewertung Reem'!L30)/2</f>
        <v>1.5</v>
      </c>
      <c r="M30" s="104">
        <f>('Bewertung Timo'!M30+'Bewertung Reem'!M30)/2</f>
        <v>1.75</v>
      </c>
    </row>
    <row r="31" spans="1:13" x14ac:dyDescent="0.2">
      <c r="A31" s="86" t="s">
        <v>60</v>
      </c>
      <c r="B31" s="104" t="s">
        <v>683</v>
      </c>
      <c r="C31" s="104">
        <f>('Bewertung Timo'!C31+'Bewertung Reem'!C31)/2</f>
        <v>3</v>
      </c>
      <c r="D31" s="104">
        <f>('Bewertung Timo'!D31+'Bewertung Reem'!D31)/2</f>
        <v>3</v>
      </c>
      <c r="E31" s="104" t="s">
        <v>683</v>
      </c>
      <c r="F31" s="104">
        <f>('Bewertung Timo'!F31+'Bewertung Reem'!F31)/2</f>
        <v>2.875</v>
      </c>
      <c r="G31" s="104">
        <f>('Bewertung Timo'!G31+'Bewertung Reem'!G31)/2</f>
        <v>2.666666666666667</v>
      </c>
      <c r="H31" s="104">
        <f>('Bewertung Timo'!H31+'Bewertung Reem'!H31)/2</f>
        <v>2.5</v>
      </c>
      <c r="I31" s="104">
        <f>('Bewertung Timo'!I31+'Bewertung Reem'!I31)/2</f>
        <v>2.5</v>
      </c>
      <c r="J31" s="104" t="s">
        <v>683</v>
      </c>
      <c r="K31" s="104">
        <f>('Bewertung Timo'!K31+'Bewertung Reem'!K31)/2</f>
        <v>1.5</v>
      </c>
      <c r="L31" s="104">
        <f>('Bewertung Timo'!L31+'Bewertung Reem'!L31)/2</f>
        <v>1.5</v>
      </c>
      <c r="M31" s="104">
        <f>('Bewertung Timo'!M31+'Bewertung Reem'!M31)/2</f>
        <v>1</v>
      </c>
    </row>
    <row r="32" spans="1:13" x14ac:dyDescent="0.2">
      <c r="A32" s="86" t="s">
        <v>67</v>
      </c>
      <c r="B32" s="104" t="s">
        <v>683</v>
      </c>
      <c r="C32" s="104">
        <f>('Bewertung Timo'!C32+'Bewertung Reem'!C32)/2</f>
        <v>2.5</v>
      </c>
      <c r="D32" s="104">
        <f>('Bewertung Timo'!D32+'Bewertung Reem'!D32)/2</f>
        <v>2.5</v>
      </c>
      <c r="E32" s="104" t="s">
        <v>683</v>
      </c>
      <c r="F32" s="104">
        <f>('Bewertung Timo'!F32+'Bewertung Reem'!F32)/2</f>
        <v>2.5</v>
      </c>
      <c r="G32" s="104" t="s">
        <v>683</v>
      </c>
      <c r="H32" s="104">
        <f>('Bewertung Timo'!H32+'Bewertung Reem'!H32)/2</f>
        <v>2.5</v>
      </c>
      <c r="I32" s="104" t="s">
        <v>683</v>
      </c>
      <c r="J32" s="104" t="s">
        <v>683</v>
      </c>
      <c r="K32" s="104">
        <f>('Bewertung Timo'!K32+'Bewertung Reem'!K32)/2</f>
        <v>0.5</v>
      </c>
      <c r="L32" s="104">
        <f>('Bewertung Timo'!L32+'Bewertung Reem'!L32)/2</f>
        <v>0</v>
      </c>
      <c r="M32" s="104">
        <f>('Bewertung Timo'!M32+'Bewertung Reem'!M32)/2</f>
        <v>0</v>
      </c>
    </row>
    <row r="34" spans="1:13" x14ac:dyDescent="0.2">
      <c r="A34" s="214" t="s">
        <v>244</v>
      </c>
      <c r="B34" s="84">
        <v>1</v>
      </c>
      <c r="C34" s="84">
        <v>2</v>
      </c>
      <c r="D34" s="84">
        <v>3</v>
      </c>
      <c r="E34" s="84">
        <v>4</v>
      </c>
      <c r="F34" s="84">
        <v>5</v>
      </c>
      <c r="G34" s="84">
        <v>6</v>
      </c>
      <c r="H34" s="84">
        <v>7</v>
      </c>
      <c r="I34" s="84">
        <v>8</v>
      </c>
      <c r="J34" s="84">
        <v>9</v>
      </c>
      <c r="K34" s="84">
        <v>10</v>
      </c>
      <c r="L34" s="84">
        <v>11</v>
      </c>
      <c r="M34" s="84">
        <v>12</v>
      </c>
    </row>
    <row r="35" spans="1:13" x14ac:dyDescent="0.2">
      <c r="A35" s="214"/>
      <c r="B35" s="85">
        <v>44449</v>
      </c>
      <c r="C35" s="85">
        <v>44456</v>
      </c>
      <c r="D35" s="85">
        <v>44463</v>
      </c>
      <c r="E35" s="85">
        <v>44470</v>
      </c>
      <c r="F35" s="85">
        <v>44477</v>
      </c>
      <c r="G35" s="85">
        <v>44484</v>
      </c>
      <c r="H35" s="85">
        <v>44491</v>
      </c>
      <c r="I35" s="85">
        <v>44498</v>
      </c>
      <c r="J35" s="85">
        <v>44505</v>
      </c>
      <c r="K35" s="85">
        <v>44512</v>
      </c>
      <c r="L35" s="85">
        <v>44519</v>
      </c>
      <c r="M35" s="85">
        <v>44526</v>
      </c>
    </row>
    <row r="36" spans="1:13" x14ac:dyDescent="0.2">
      <c r="A36" s="86" t="s">
        <v>682</v>
      </c>
      <c r="B36" s="104" t="s">
        <v>683</v>
      </c>
      <c r="C36" s="104">
        <f>('Bewertung Timo'!C36+'Bewertung Reem'!C36)/2</f>
        <v>2.2142857149999999</v>
      </c>
      <c r="D36" s="104">
        <f>('Bewertung Timo'!D36+'Bewertung Reem'!D36)/2</f>
        <v>2</v>
      </c>
      <c r="E36" s="104" t="s">
        <v>683</v>
      </c>
      <c r="F36" s="104">
        <f>('Bewertung Timo'!F36+'Bewertung Reem'!F36)/2</f>
        <v>2.125</v>
      </c>
      <c r="G36" s="104">
        <f>('Bewertung Timo'!G36+'Bewertung Reem'!G36)/2</f>
        <v>1.1875</v>
      </c>
      <c r="H36" s="104">
        <f>('Bewertung Timo'!H36+'Bewertung Reem'!H36)/2</f>
        <v>1.75</v>
      </c>
      <c r="I36" s="104">
        <f>('Bewertung Timo'!I36+'Bewertung Reem'!I36)/2</f>
        <v>1.875</v>
      </c>
      <c r="J36" s="104" t="s">
        <v>683</v>
      </c>
      <c r="K36" s="104">
        <f>('Bewertung Timo'!K36+'Bewertung Reem'!K36)/2</f>
        <v>1.7857142850000001</v>
      </c>
      <c r="L36" s="104">
        <f>('Bewertung Timo'!L36+'Bewertung Reem'!L36)/2</f>
        <v>0.625</v>
      </c>
      <c r="M36" s="104">
        <f>('Bewertung Timo'!M36+'Bewertung Reem'!M36)/2</f>
        <v>0.625</v>
      </c>
    </row>
    <row r="37" spans="1:13" x14ac:dyDescent="0.2">
      <c r="A37" s="86" t="s">
        <v>38</v>
      </c>
      <c r="B37" s="104" t="s">
        <v>683</v>
      </c>
      <c r="C37" s="104">
        <f>('Bewertung Timo'!C37+'Bewertung Reem'!C37)/2</f>
        <v>2.5</v>
      </c>
      <c r="D37" s="104">
        <f>('Bewertung Timo'!D37+'Bewertung Reem'!D37)/2</f>
        <v>2.5</v>
      </c>
      <c r="E37" s="104" t="s">
        <v>683</v>
      </c>
      <c r="F37" s="104">
        <f>('Bewertung Timo'!F37+'Bewertung Reem'!F37)/2</f>
        <v>2.6666666666666665</v>
      </c>
      <c r="G37" s="104">
        <f>('Bewertung Timo'!G37+'Bewertung Reem'!G37)/2</f>
        <v>2.5</v>
      </c>
      <c r="H37" s="104">
        <f>('Bewertung Timo'!H37+'Bewertung Reem'!H37)/2</f>
        <v>1.5</v>
      </c>
      <c r="I37" s="104">
        <f>('Bewertung Timo'!I37+'Bewertung Reem'!I37)/2</f>
        <v>1.8333333333333335</v>
      </c>
      <c r="J37" s="104" t="s">
        <v>683</v>
      </c>
      <c r="K37" s="104">
        <f>('Bewertung Timo'!K37+'Bewertung Reem'!K37)/2</f>
        <v>2</v>
      </c>
      <c r="L37" s="104">
        <f>('Bewertung Timo'!L37+'Bewertung Reem'!L37)/2</f>
        <v>1.3333333333333335</v>
      </c>
      <c r="M37" s="104">
        <f>('Bewertung Timo'!M37+'Bewertung Reem'!M37)/2</f>
        <v>0.75</v>
      </c>
    </row>
    <row r="38" spans="1:13" x14ac:dyDescent="0.2">
      <c r="A38" s="86" t="s">
        <v>53</v>
      </c>
      <c r="B38" s="104" t="s">
        <v>683</v>
      </c>
      <c r="C38" s="104">
        <f>('Bewertung Timo'!C38+'Bewertung Reem'!C38)/2</f>
        <v>0</v>
      </c>
      <c r="D38" s="104">
        <f>('Bewertung Timo'!D38+'Bewertung Reem'!D38)/2</f>
        <v>0</v>
      </c>
      <c r="E38" s="104" t="s">
        <v>683</v>
      </c>
      <c r="F38" s="104">
        <f>('Bewertung Timo'!F38+'Bewertung Reem'!F38)/2</f>
        <v>0</v>
      </c>
      <c r="G38" s="104">
        <f>('Bewertung Timo'!G38+'Bewertung Reem'!G38)/2</f>
        <v>0</v>
      </c>
      <c r="H38" s="104">
        <f>('Bewertung Timo'!H38+'Bewertung Reem'!H38)/2</f>
        <v>0</v>
      </c>
      <c r="I38" s="104">
        <f>('Bewertung Timo'!I38+'Bewertung Reem'!I38)/2</f>
        <v>0</v>
      </c>
      <c r="J38" s="104" t="s">
        <v>683</v>
      </c>
      <c r="K38" s="104">
        <f>('Bewertung Timo'!K38+'Bewertung Reem'!K38)/2</f>
        <v>0.16666666666666666</v>
      </c>
      <c r="L38" s="104">
        <f>('Bewertung Timo'!L38+'Bewertung Reem'!L38)/2</f>
        <v>0.41666666666666663</v>
      </c>
      <c r="M38" s="104">
        <f>('Bewertung Timo'!M38+'Bewertung Reem'!M38)/2</f>
        <v>0</v>
      </c>
    </row>
    <row r="39" spans="1:13" x14ac:dyDescent="0.2">
      <c r="A39" s="86" t="s">
        <v>60</v>
      </c>
      <c r="B39" s="104" t="s">
        <v>683</v>
      </c>
      <c r="C39" s="104">
        <f>('Bewertung Timo'!C39+'Bewertung Reem'!C39)/2</f>
        <v>2</v>
      </c>
      <c r="D39" s="104">
        <f>('Bewertung Timo'!D39+'Bewertung Reem'!D39)/2</f>
        <v>2.125</v>
      </c>
      <c r="E39" s="104" t="s">
        <v>683</v>
      </c>
      <c r="F39" s="104">
        <f>('Bewertung Timo'!F39+'Bewertung Reem'!F39)/2</f>
        <v>2.375</v>
      </c>
      <c r="G39" s="104">
        <f>('Bewertung Timo'!G39+'Bewertung Reem'!G39)/2</f>
        <v>2.375</v>
      </c>
      <c r="H39" s="104">
        <f>('Bewertung Timo'!H39+'Bewertung Reem'!H39)/2</f>
        <v>2.375</v>
      </c>
      <c r="I39" s="104">
        <f>('Bewertung Timo'!I39+'Bewertung Reem'!I39)/2</f>
        <v>2.5</v>
      </c>
      <c r="J39" s="104" t="s">
        <v>683</v>
      </c>
      <c r="K39" s="104">
        <f>('Bewertung Timo'!K39+'Bewertung Reem'!K39)/2</f>
        <v>2.5</v>
      </c>
      <c r="L39" s="104">
        <f>('Bewertung Timo'!L39+'Bewertung Reem'!L39)/2</f>
        <v>2.125</v>
      </c>
      <c r="M39" s="104">
        <f>('Bewertung Timo'!M39+'Bewertung Reem'!M39)/2</f>
        <v>2.166666666666667</v>
      </c>
    </row>
    <row r="40" spans="1:13" x14ac:dyDescent="0.2">
      <c r="A40" s="86" t="s">
        <v>67</v>
      </c>
      <c r="B40" s="104" t="s">
        <v>683</v>
      </c>
      <c r="C40" s="104">
        <f>('Bewertung Timo'!C40+'Bewertung Reem'!C40)/2</f>
        <v>0</v>
      </c>
      <c r="D40" s="104">
        <f>('Bewertung Timo'!D40+'Bewertung Reem'!D40)/2</f>
        <v>0</v>
      </c>
      <c r="E40" s="104" t="s">
        <v>683</v>
      </c>
      <c r="F40" s="104">
        <f>('Bewertung Timo'!F40+'Bewertung Reem'!F40)/2</f>
        <v>0</v>
      </c>
      <c r="G40" s="104">
        <f>('Bewertung Timo'!G40+'Bewertung Reem'!G40)/2</f>
        <v>0</v>
      </c>
      <c r="H40" s="104">
        <f>('Bewertung Timo'!H40+'Bewertung Reem'!H40)/2</f>
        <v>0</v>
      </c>
      <c r="I40" s="104">
        <f>('Bewertung Timo'!I40+'Bewertung Reem'!I40)/2</f>
        <v>0</v>
      </c>
      <c r="J40" s="104" t="s">
        <v>683</v>
      </c>
      <c r="K40" s="104">
        <f>('Bewertung Timo'!K40+'Bewertung Reem'!K40)/2</f>
        <v>0</v>
      </c>
      <c r="L40" s="104">
        <f>('Bewertung Timo'!L40+'Bewertung Reem'!L40)/2</f>
        <v>0</v>
      </c>
      <c r="M40" s="104">
        <f>('Bewertung Timo'!M40+'Bewertung Reem'!M40)/2</f>
        <v>0</v>
      </c>
    </row>
    <row r="42" spans="1:13" x14ac:dyDescent="0.2">
      <c r="A42" s="214" t="s">
        <v>303</v>
      </c>
      <c r="B42" s="84">
        <v>1</v>
      </c>
      <c r="C42" s="84">
        <v>2</v>
      </c>
      <c r="D42" s="84">
        <v>3</v>
      </c>
      <c r="E42" s="84">
        <v>4</v>
      </c>
      <c r="F42" s="84">
        <v>5</v>
      </c>
      <c r="G42" s="84">
        <v>6</v>
      </c>
      <c r="H42" s="84">
        <v>7</v>
      </c>
      <c r="I42" s="84">
        <v>8</v>
      </c>
      <c r="J42" s="84">
        <v>9</v>
      </c>
      <c r="K42" s="84">
        <v>10</v>
      </c>
      <c r="L42" s="84">
        <v>11</v>
      </c>
      <c r="M42" s="84">
        <v>12</v>
      </c>
    </row>
    <row r="43" spans="1:13" x14ac:dyDescent="0.2">
      <c r="A43" s="214"/>
      <c r="B43" s="85">
        <v>44449</v>
      </c>
      <c r="C43" s="85">
        <v>44456</v>
      </c>
      <c r="D43" s="85">
        <v>44463</v>
      </c>
      <c r="E43" s="85">
        <v>44470</v>
      </c>
      <c r="F43" s="85">
        <v>44477</v>
      </c>
      <c r="G43" s="85">
        <v>44484</v>
      </c>
      <c r="H43" s="85">
        <v>44491</v>
      </c>
      <c r="I43" s="85">
        <v>44498</v>
      </c>
      <c r="J43" s="85">
        <v>44505</v>
      </c>
      <c r="K43" s="85">
        <v>44512</v>
      </c>
      <c r="L43" s="85">
        <v>44519</v>
      </c>
      <c r="M43" s="85">
        <v>44526</v>
      </c>
    </row>
    <row r="44" spans="1:13" x14ac:dyDescent="0.2">
      <c r="A44" s="86" t="s">
        <v>682</v>
      </c>
      <c r="B44" s="104" t="s">
        <v>683</v>
      </c>
      <c r="C44" s="104">
        <f>('Bewertung Timo'!C44+'Bewertung Reem'!C44)/2</f>
        <v>2.4285714285714288</v>
      </c>
      <c r="D44" s="104">
        <f>('Bewertung Timo'!D44+'Bewertung Reem'!D44)/2</f>
        <v>2.4285714285714288</v>
      </c>
      <c r="E44" s="104" t="s">
        <v>683</v>
      </c>
      <c r="F44" s="104">
        <f>('Bewertung Timo'!F44+'Bewertung Reem'!F44)/2</f>
        <v>1.5</v>
      </c>
      <c r="G44" s="104">
        <f>('Bewertung Timo'!G44+'Bewertung Reem'!G44)/2</f>
        <v>1.2</v>
      </c>
      <c r="H44" s="104" t="s">
        <v>683</v>
      </c>
      <c r="I44" s="104" t="s">
        <v>683</v>
      </c>
      <c r="J44" s="104" t="s">
        <v>683</v>
      </c>
      <c r="K44" s="104">
        <f>('Bewertung Timo'!K44+'Bewertung Reem'!K44)/2</f>
        <v>1.3333333349999998</v>
      </c>
      <c r="L44" s="104">
        <f>('Bewertung Timo'!L44+'Bewertung Reem'!L44)/2</f>
        <v>0.73333333335000006</v>
      </c>
      <c r="M44" s="104">
        <f>('Bewertung Timo'!M44+'Bewertung Reem'!M44)/2</f>
        <v>0.53333333334999999</v>
      </c>
    </row>
    <row r="45" spans="1:13" x14ac:dyDescent="0.2">
      <c r="A45" s="86" t="s">
        <v>38</v>
      </c>
      <c r="B45" s="104" t="s">
        <v>683</v>
      </c>
      <c r="C45" s="104">
        <f>('Bewertung Timo'!C45+'Bewertung Reem'!C45)/2</f>
        <v>2.6666666666666665</v>
      </c>
      <c r="D45" s="104">
        <f>('Bewertung Timo'!D45+'Bewertung Reem'!D45)/2</f>
        <v>3</v>
      </c>
      <c r="E45" s="104" t="s">
        <v>683</v>
      </c>
      <c r="F45" s="104">
        <f>('Bewertung Timo'!F45+'Bewertung Reem'!F45)/2</f>
        <v>3</v>
      </c>
      <c r="G45" s="104">
        <f>('Bewertung Timo'!G45+'Bewertung Reem'!G45)/2</f>
        <v>3</v>
      </c>
      <c r="H45" s="104" t="s">
        <v>683</v>
      </c>
      <c r="I45" s="104" t="s">
        <v>683</v>
      </c>
      <c r="J45" s="104" t="s">
        <v>683</v>
      </c>
      <c r="K45" s="104">
        <f>('Bewertung Timo'!K45+'Bewertung Reem'!K45)/2</f>
        <v>2.166666666666667</v>
      </c>
      <c r="L45" s="104">
        <f>('Bewertung Timo'!L45+'Bewertung Reem'!L45)/2</f>
        <v>0.83333333333333326</v>
      </c>
      <c r="M45" s="104">
        <f>('Bewertung Timo'!M45+'Bewertung Reem'!M45)/2</f>
        <v>0.33333333333333331</v>
      </c>
    </row>
    <row r="46" spans="1:13" x14ac:dyDescent="0.2">
      <c r="A46" s="86" t="s">
        <v>53</v>
      </c>
      <c r="B46" s="104" t="s">
        <v>683</v>
      </c>
      <c r="C46" s="104">
        <f>('Bewertung Timo'!C46+'Bewertung Reem'!C46)/2</f>
        <v>2.6666666666666665</v>
      </c>
      <c r="D46" s="104">
        <f>('Bewertung Timo'!D46+'Bewertung Reem'!D46)/2</f>
        <v>1</v>
      </c>
      <c r="E46" s="104" t="s">
        <v>683</v>
      </c>
      <c r="F46" s="104">
        <f>('Bewertung Timo'!F46+'Bewertung Reem'!F46)/2</f>
        <v>2.833333333333333</v>
      </c>
      <c r="G46" s="104">
        <f>('Bewertung Timo'!G46+'Bewertung Reem'!G46)/2</f>
        <v>2.5</v>
      </c>
      <c r="H46" s="104" t="s">
        <v>683</v>
      </c>
      <c r="I46" s="104" t="s">
        <v>683</v>
      </c>
      <c r="J46" s="104" t="s">
        <v>683</v>
      </c>
      <c r="K46" s="104">
        <f>('Bewertung Timo'!K46+'Bewertung Reem'!K46)/2</f>
        <v>2.166666666666667</v>
      </c>
      <c r="L46" s="104">
        <f>('Bewertung Timo'!L46+'Bewertung Reem'!L46)/2</f>
        <v>0.25</v>
      </c>
      <c r="M46" s="104">
        <f>('Bewertung Timo'!M46+'Bewertung Reem'!M46)/2</f>
        <v>0.25</v>
      </c>
    </row>
    <row r="47" spans="1:13" x14ac:dyDescent="0.2">
      <c r="A47" s="86" t="s">
        <v>60</v>
      </c>
      <c r="B47" s="104" t="s">
        <v>683</v>
      </c>
      <c r="C47" s="104">
        <f>('Bewertung Timo'!C47+'Bewertung Reem'!C47)/2</f>
        <v>2.5</v>
      </c>
      <c r="D47" s="104">
        <f>('Bewertung Timo'!D47+'Bewertung Reem'!D47)/2</f>
        <v>2.5</v>
      </c>
      <c r="E47" s="104" t="s">
        <v>683</v>
      </c>
      <c r="F47" s="104">
        <f>('Bewertung Timo'!F47+'Bewertung Reem'!F47)/2</f>
        <v>2</v>
      </c>
      <c r="G47" s="104">
        <f>('Bewertung Timo'!G47+'Bewertung Reem'!G47)/2</f>
        <v>2.25</v>
      </c>
      <c r="H47" s="104" t="s">
        <v>683</v>
      </c>
      <c r="I47" s="104" t="s">
        <v>683</v>
      </c>
      <c r="J47" s="104" t="s">
        <v>683</v>
      </c>
      <c r="K47" s="104">
        <f>('Bewertung Timo'!K47+'Bewertung Reem'!K47)/2</f>
        <v>2</v>
      </c>
      <c r="L47" s="104">
        <f>('Bewertung Timo'!L47+'Bewertung Reem'!L47)/2</f>
        <v>1.75</v>
      </c>
      <c r="M47" s="104">
        <f>('Bewertung Timo'!M47+'Bewertung Reem'!M47)/2</f>
        <v>1.5</v>
      </c>
    </row>
    <row r="48" spans="1:13" x14ac:dyDescent="0.2">
      <c r="A48" s="86" t="s">
        <v>67</v>
      </c>
      <c r="B48" s="104" t="s">
        <v>683</v>
      </c>
      <c r="C48" s="104">
        <f>('Bewertung Timo'!C48+'Bewertung Reem'!C48)/2</f>
        <v>2.5</v>
      </c>
      <c r="D48" s="104">
        <f>('Bewertung Timo'!D48+'Bewertung Reem'!D48)/2</f>
        <v>2.5</v>
      </c>
      <c r="E48" s="104" t="s">
        <v>683</v>
      </c>
      <c r="F48" s="104">
        <f>('Bewertung Timo'!F48+'Bewertung Reem'!F48)/2</f>
        <v>3</v>
      </c>
      <c r="G48" s="104">
        <f>('Bewertung Timo'!G48+'Bewertung Reem'!G48)/2</f>
        <v>3</v>
      </c>
      <c r="H48" s="104" t="s">
        <v>683</v>
      </c>
      <c r="I48" s="104" t="s">
        <v>683</v>
      </c>
      <c r="J48" s="104" t="s">
        <v>683</v>
      </c>
      <c r="K48" s="104">
        <f>('Bewertung Timo'!K48+'Bewertung Reem'!K48)/2</f>
        <v>2.5</v>
      </c>
      <c r="L48" s="104" t="s">
        <v>683</v>
      </c>
      <c r="M48" s="104" t="s">
        <v>683</v>
      </c>
    </row>
    <row r="50" spans="1:14" x14ac:dyDescent="0.2">
      <c r="A50" s="214" t="s">
        <v>380</v>
      </c>
      <c r="B50" s="84">
        <v>1</v>
      </c>
      <c r="C50" s="84">
        <v>2</v>
      </c>
      <c r="D50" s="84">
        <v>3</v>
      </c>
      <c r="E50" s="84">
        <v>4</v>
      </c>
      <c r="F50" s="84">
        <v>5</v>
      </c>
      <c r="G50" s="84">
        <v>6</v>
      </c>
      <c r="H50" s="84">
        <v>7</v>
      </c>
      <c r="I50" s="84">
        <v>8</v>
      </c>
      <c r="J50" s="84">
        <v>9</v>
      </c>
      <c r="K50" s="84">
        <v>10</v>
      </c>
      <c r="L50" s="84">
        <v>11</v>
      </c>
      <c r="M50" s="84">
        <v>12</v>
      </c>
    </row>
    <row r="51" spans="1:14" x14ac:dyDescent="0.2">
      <c r="A51" s="214"/>
      <c r="B51" s="85">
        <v>44449</v>
      </c>
      <c r="C51" s="85">
        <v>44456</v>
      </c>
      <c r="D51" s="85">
        <v>44463</v>
      </c>
      <c r="E51" s="85">
        <v>44470</v>
      </c>
      <c r="F51" s="85">
        <v>44477</v>
      </c>
      <c r="G51" s="85">
        <v>44484</v>
      </c>
      <c r="H51" s="85">
        <v>44491</v>
      </c>
      <c r="I51" s="85">
        <v>44498</v>
      </c>
      <c r="J51" s="85">
        <v>44505</v>
      </c>
      <c r="K51" s="85">
        <v>44512</v>
      </c>
      <c r="L51" s="85">
        <v>44519</v>
      </c>
      <c r="M51" s="85">
        <v>44526</v>
      </c>
    </row>
    <row r="52" spans="1:14" x14ac:dyDescent="0.2">
      <c r="A52" s="86" t="s">
        <v>682</v>
      </c>
      <c r="B52" s="104" t="s">
        <v>683</v>
      </c>
      <c r="C52" s="104">
        <f>('Bewertung Timo'!C52+'Bewertung Reem'!C52)/2</f>
        <v>2.0119047635714287</v>
      </c>
      <c r="D52" s="104">
        <f>('Bewertung Timo'!D52+'Bewertung Reem'!D52)/2</f>
        <v>2.2678571449999998</v>
      </c>
      <c r="E52" s="104" t="s">
        <v>683</v>
      </c>
      <c r="F52" s="104">
        <f>('Bewertung Timo'!F52+'Bewertung Reem'!F52)/2</f>
        <v>1.142857145</v>
      </c>
      <c r="G52" s="104">
        <f>('Bewertung Timo'!G52+'Bewertung Reem'!G52)/2</f>
        <v>1.5</v>
      </c>
      <c r="H52" s="104">
        <f>('Bewertung Timo'!H52+'Bewertung Reem'!H52)/2</f>
        <v>1</v>
      </c>
      <c r="I52" s="104">
        <f>('Bewertung Timo'!I52+'Bewertung Reem'!I52)/2</f>
        <v>0.67</v>
      </c>
      <c r="J52" s="104" t="s">
        <v>683</v>
      </c>
      <c r="K52" s="104">
        <f>('Bewertung Timo'!K52+'Bewertung Reem'!K52)/2</f>
        <v>1</v>
      </c>
      <c r="L52" s="104">
        <f>('Bewertung Timo'!L52+'Bewertung Reem'!L52)/2</f>
        <v>0.42857142999999998</v>
      </c>
      <c r="M52" s="104">
        <f>('Bewertung Timo'!M52+'Bewertung Reem'!M52)/2</f>
        <v>0.375</v>
      </c>
    </row>
    <row r="53" spans="1:14" x14ac:dyDescent="0.2">
      <c r="A53" s="86" t="s">
        <v>38</v>
      </c>
      <c r="B53" s="104" t="s">
        <v>683</v>
      </c>
      <c r="C53" s="104">
        <f>('Bewertung Timo'!C53+'Bewertung Reem'!C53)/2</f>
        <v>2.166666666666667</v>
      </c>
      <c r="D53" s="104">
        <f>('Bewertung Timo'!D53+'Bewertung Reem'!D53)/2</f>
        <v>2</v>
      </c>
      <c r="E53" s="104" t="s">
        <v>683</v>
      </c>
      <c r="F53" s="104">
        <f>('Bewertung Timo'!F53+'Bewertung Reem'!F53)/2</f>
        <v>2</v>
      </c>
      <c r="G53" s="104">
        <f>('Bewertung Timo'!G53+'Bewertung Reem'!G53)/2</f>
        <v>2.5</v>
      </c>
      <c r="H53" s="104">
        <f>('Bewertung Timo'!H53+'Bewertung Reem'!H53)/2</f>
        <v>1.75</v>
      </c>
      <c r="I53" s="104">
        <f>('Bewertung Timo'!I53+'Bewertung Reem'!I53)/2</f>
        <v>1</v>
      </c>
      <c r="J53" s="104" t="s">
        <v>683</v>
      </c>
      <c r="K53" s="104">
        <f>('Bewertung Timo'!K53+'Bewertung Reem'!K53)/2</f>
        <v>0.83333333333333326</v>
      </c>
      <c r="L53" s="104">
        <f>('Bewertung Timo'!L53+'Bewertung Reem'!L53)/2</f>
        <v>0.16666666666666666</v>
      </c>
      <c r="M53" s="104">
        <f>('Bewertung Timo'!M53+'Bewertung Reem'!M53)/2</f>
        <v>0.33333333333333331</v>
      </c>
    </row>
    <row r="54" spans="1:14" x14ac:dyDescent="0.2">
      <c r="A54" s="86" t="s">
        <v>53</v>
      </c>
      <c r="B54" s="104" t="s">
        <v>683</v>
      </c>
      <c r="C54" s="104">
        <f>('Bewertung Timo'!C54+'Bewertung Reem'!C54)/2</f>
        <v>2</v>
      </c>
      <c r="D54" s="104">
        <f>('Bewertung Timo'!D54+'Bewertung Reem'!D54)/2</f>
        <v>2</v>
      </c>
      <c r="E54" s="104" t="s">
        <v>683</v>
      </c>
      <c r="F54" s="104">
        <f>('Bewertung Timo'!F54+'Bewertung Reem'!F54)/2</f>
        <v>2</v>
      </c>
      <c r="G54" s="104">
        <f>('Bewertung Timo'!G54+'Bewertung Reem'!G54)/2</f>
        <v>2</v>
      </c>
      <c r="H54" s="104">
        <f>('Bewertung Timo'!H54+'Bewertung Reem'!H54)/2</f>
        <v>2</v>
      </c>
      <c r="I54" s="104">
        <f>('Bewertung Timo'!I54+'Bewertung Reem'!I54)/2</f>
        <v>2</v>
      </c>
      <c r="J54" s="104" t="s">
        <v>683</v>
      </c>
      <c r="K54" s="104">
        <f>('Bewertung Timo'!K54+'Bewertung Reem'!K54)/2</f>
        <v>1</v>
      </c>
      <c r="L54" s="104">
        <f>('Bewertung Timo'!L54+'Bewertung Reem'!L54)/2</f>
        <v>0.5</v>
      </c>
      <c r="M54" s="104">
        <f>('Bewertung Timo'!M54+'Bewertung Reem'!M54)/2</f>
        <v>0</v>
      </c>
    </row>
    <row r="55" spans="1:14" x14ac:dyDescent="0.2">
      <c r="A55" s="86" t="s">
        <v>60</v>
      </c>
      <c r="B55" s="104" t="s">
        <v>683</v>
      </c>
      <c r="C55" s="104">
        <f>('Bewertung Timo'!C55+'Bewertung Reem'!C55)/2</f>
        <v>1</v>
      </c>
      <c r="D55" s="104">
        <f>('Bewertung Timo'!D55+'Bewertung Reem'!D55)/2</f>
        <v>2.5</v>
      </c>
      <c r="E55" s="104" t="s">
        <v>683</v>
      </c>
      <c r="F55" s="104">
        <f>('Bewertung Timo'!F55+'Bewertung Reem'!F55)/2</f>
        <v>2</v>
      </c>
      <c r="G55" s="104">
        <f>('Bewertung Timo'!G55+'Bewertung Reem'!G55)/2</f>
        <v>2</v>
      </c>
      <c r="H55" s="104">
        <f>('Bewertung Timo'!H55+'Bewertung Reem'!H55)/2</f>
        <v>1</v>
      </c>
      <c r="I55" s="104">
        <f>('Bewertung Timo'!I55+'Bewertung Reem'!I55)/2</f>
        <v>2</v>
      </c>
      <c r="J55" s="104" t="s">
        <v>683</v>
      </c>
      <c r="K55" s="104">
        <f>('Bewertung Timo'!K55+'Bewertung Reem'!K55)/2</f>
        <v>0</v>
      </c>
      <c r="L55" s="104">
        <f>('Bewertung Timo'!L55+'Bewertung Reem'!L55)/2</f>
        <v>1.75</v>
      </c>
      <c r="M55" s="104">
        <f>('Bewertung Timo'!M55+'Bewertung Reem'!M55)/2</f>
        <v>0</v>
      </c>
    </row>
    <row r="56" spans="1:14" x14ac:dyDescent="0.2">
      <c r="A56" s="86" t="s">
        <v>67</v>
      </c>
      <c r="B56" s="104" t="s">
        <v>683</v>
      </c>
      <c r="C56" s="104">
        <f>('Bewertung Timo'!C56+'Bewertung Reem'!C56)/2</f>
        <v>1</v>
      </c>
      <c r="D56" s="104">
        <f>('Bewertung Timo'!D56+'Bewertung Reem'!D56)/2</f>
        <v>1.5</v>
      </c>
      <c r="E56" s="104" t="s">
        <v>683</v>
      </c>
      <c r="F56" s="104">
        <f>('Bewertung Timo'!F56+'Bewertung Reem'!F56)/2</f>
        <v>2.5</v>
      </c>
      <c r="G56" s="104">
        <f>('Bewertung Timo'!G56+'Bewertung Reem'!G56)/2</f>
        <v>2.5</v>
      </c>
      <c r="H56" s="104">
        <f>('Bewertung Timo'!H56+'Bewertung Reem'!H56)/2</f>
        <v>2.5</v>
      </c>
      <c r="I56" s="104" t="s">
        <v>683</v>
      </c>
      <c r="J56" s="104" t="s">
        <v>683</v>
      </c>
      <c r="K56" s="104" t="s">
        <v>683</v>
      </c>
      <c r="L56" s="104">
        <f>('Bewertung Timo'!L56+'Bewertung Reem'!L56)/2</f>
        <v>1</v>
      </c>
      <c r="M56" s="104" t="s">
        <v>683</v>
      </c>
    </row>
    <row r="58" spans="1:14" x14ac:dyDescent="0.2">
      <c r="A58" s="214" t="s">
        <v>426</v>
      </c>
      <c r="B58" s="84">
        <v>1</v>
      </c>
      <c r="C58" s="84">
        <v>2</v>
      </c>
      <c r="D58" s="84">
        <v>3</v>
      </c>
      <c r="E58" s="84">
        <v>4</v>
      </c>
      <c r="F58" s="84">
        <v>5</v>
      </c>
      <c r="G58" s="84">
        <v>6</v>
      </c>
      <c r="H58" s="84">
        <v>7</v>
      </c>
      <c r="I58" s="84">
        <v>8</v>
      </c>
      <c r="J58" s="84">
        <v>9</v>
      </c>
      <c r="K58" s="84">
        <v>10</v>
      </c>
      <c r="L58" s="84">
        <v>11</v>
      </c>
      <c r="M58" s="84">
        <v>12</v>
      </c>
    </row>
    <row r="59" spans="1:14" x14ac:dyDescent="0.2">
      <c r="A59" s="214"/>
      <c r="B59" s="85">
        <v>44449</v>
      </c>
      <c r="C59" s="85">
        <v>44456</v>
      </c>
      <c r="D59" s="85">
        <v>44463</v>
      </c>
      <c r="E59" s="85">
        <v>44470</v>
      </c>
      <c r="F59" s="85">
        <v>44477</v>
      </c>
      <c r="G59" s="85">
        <v>44484</v>
      </c>
      <c r="H59" s="85">
        <v>44491</v>
      </c>
      <c r="I59" s="85">
        <v>44498</v>
      </c>
      <c r="J59" s="85">
        <v>44505</v>
      </c>
      <c r="K59" s="85">
        <v>44512</v>
      </c>
      <c r="L59" s="85">
        <v>44519</v>
      </c>
      <c r="M59" s="85">
        <v>44526</v>
      </c>
    </row>
    <row r="60" spans="1:14" x14ac:dyDescent="0.2">
      <c r="A60" s="86" t="s">
        <v>682</v>
      </c>
      <c r="B60" s="104" t="s">
        <v>683</v>
      </c>
      <c r="C60" s="104" t="s">
        <v>683</v>
      </c>
      <c r="D60" s="104">
        <f>('Bewertung Timo'!D60+'Bewertung Reem'!D60)/2</f>
        <v>0.99888888900000006</v>
      </c>
      <c r="E60" s="104" t="s">
        <v>683</v>
      </c>
      <c r="F60" s="104">
        <f>('Bewertung Timo'!F60+'Bewertung Reem'!F60)/2</f>
        <v>1.2000000000000002</v>
      </c>
      <c r="G60" s="104">
        <f>('Bewertung Timo'!G60+'Bewertung Reem'!G60)/2</f>
        <v>1.25</v>
      </c>
      <c r="H60" s="104">
        <f>('Bewertung Timo'!H60+'Bewertung Reem'!H60)/2</f>
        <v>1.05</v>
      </c>
      <c r="I60" s="104">
        <f>('Bewertung Timo'!I60+'Bewertung Reem'!I60)/2</f>
        <v>1.3</v>
      </c>
      <c r="J60" s="104" t="s">
        <v>683</v>
      </c>
      <c r="K60" s="104" t="s">
        <v>683</v>
      </c>
      <c r="L60" s="104">
        <f>('Bewertung Timo'!L60+'Bewertung Reem'!L60)/2</f>
        <v>0.99833349999999998</v>
      </c>
      <c r="M60" s="104">
        <f>('Bewertung Timo'!M60+'Bewertung Reem'!M60)/2</f>
        <v>1.0833334999999999</v>
      </c>
      <c r="N60" t="s">
        <v>743</v>
      </c>
    </row>
    <row r="61" spans="1:14" x14ac:dyDescent="0.2">
      <c r="A61" s="86" t="s">
        <v>38</v>
      </c>
      <c r="B61" s="104" t="s">
        <v>683</v>
      </c>
      <c r="C61" s="104" t="s">
        <v>683</v>
      </c>
      <c r="D61" s="104">
        <f>('Bewertung Timo'!D61+'Bewertung Reem'!D61)/2</f>
        <v>1.8333333333333335</v>
      </c>
      <c r="E61" s="104" t="s">
        <v>683</v>
      </c>
      <c r="F61" s="104">
        <f>('Bewertung Timo'!F61+'Bewertung Reem'!F61)/2</f>
        <v>0.83333333333333326</v>
      </c>
      <c r="G61" s="104">
        <f>('Bewertung Timo'!G61+'Bewertung Reem'!G61)/2</f>
        <v>1.8333333333333335</v>
      </c>
      <c r="H61" s="104">
        <f>('Bewertung Timo'!H61+'Bewertung Reem'!H61)/2</f>
        <v>1.8333333333333335</v>
      </c>
      <c r="I61" s="104">
        <f>('Bewertung Timo'!I61+'Bewertung Reem'!I61)/2</f>
        <v>1.8333333333333335</v>
      </c>
      <c r="J61" s="104" t="s">
        <v>683</v>
      </c>
      <c r="K61" s="104" t="s">
        <v>683</v>
      </c>
      <c r="L61" s="104">
        <f>('Bewertung Timo'!L61+'Bewertung Reem'!L61)/2</f>
        <v>1.1666666666666665</v>
      </c>
      <c r="M61" s="104">
        <f>('Bewertung Timo'!M61+'Bewertung Reem'!M61)/2</f>
        <v>1.6666666666666667</v>
      </c>
      <c r="N61" t="s">
        <v>744</v>
      </c>
    </row>
    <row r="62" spans="1:14" x14ac:dyDescent="0.2">
      <c r="A62" s="86" t="s">
        <v>53</v>
      </c>
      <c r="B62" s="104" t="s">
        <v>683</v>
      </c>
      <c r="C62" s="104" t="s">
        <v>683</v>
      </c>
      <c r="D62" s="104">
        <f>('Bewertung Timo'!D62+'Bewertung Reem'!D62)/2</f>
        <v>0.5</v>
      </c>
      <c r="E62" s="104" t="s">
        <v>683</v>
      </c>
      <c r="F62" s="104">
        <f>('Bewertung Timo'!F62+'Bewertung Reem'!F62)/2</f>
        <v>0</v>
      </c>
      <c r="G62" s="104">
        <f>('Bewertung Timo'!G62+'Bewertung Reem'!G62)/2</f>
        <v>0.83333333333333326</v>
      </c>
      <c r="H62" s="104">
        <f>('Bewertung Timo'!H62+'Bewertung Reem'!H62)/2</f>
        <v>0.5</v>
      </c>
      <c r="I62" s="104">
        <f>('Bewertung Timo'!I62+'Bewertung Reem'!I62)/2</f>
        <v>1.5</v>
      </c>
      <c r="J62" s="104" t="s">
        <v>683</v>
      </c>
      <c r="K62" s="104" t="s">
        <v>683</v>
      </c>
      <c r="L62" s="104">
        <f>('Bewertung Timo'!L62+'Bewertung Reem'!L62)/2</f>
        <v>1</v>
      </c>
      <c r="M62" s="104">
        <f>('Bewertung Timo'!M62+'Bewertung Reem'!M62)/2</f>
        <v>1.75</v>
      </c>
      <c r="N62" t="s">
        <v>745</v>
      </c>
    </row>
    <row r="63" spans="1:14" x14ac:dyDescent="0.2">
      <c r="A63" s="86" t="s">
        <v>60</v>
      </c>
      <c r="B63" s="104" t="s">
        <v>683</v>
      </c>
      <c r="C63" s="104" t="s">
        <v>683</v>
      </c>
      <c r="D63" s="104">
        <f>('Bewertung Timo'!D63+'Bewertung Reem'!D63)/2</f>
        <v>0.83333333333333326</v>
      </c>
      <c r="E63" s="104" t="s">
        <v>683</v>
      </c>
      <c r="F63" s="104">
        <f>('Bewertung Timo'!F63+'Bewertung Reem'!F63)/2</f>
        <v>0.25</v>
      </c>
      <c r="G63" s="104">
        <f>('Bewertung Timo'!G63+'Bewertung Reem'!G63)/2</f>
        <v>0</v>
      </c>
      <c r="H63" s="104">
        <f>('Bewertung Timo'!H63+'Bewertung Reem'!H63)/2</f>
        <v>0.5</v>
      </c>
      <c r="I63" s="104">
        <f>('Bewertung Timo'!I63+'Bewertung Reem'!I63)/2</f>
        <v>1.25</v>
      </c>
      <c r="J63" s="104" t="s">
        <v>683</v>
      </c>
      <c r="K63" s="104" t="s">
        <v>683</v>
      </c>
      <c r="L63" s="104">
        <f>('Bewertung Timo'!L63+'Bewertung Reem'!L63)/2</f>
        <v>0.83333333333333326</v>
      </c>
      <c r="M63" s="104">
        <f>('Bewertung Timo'!M63+'Bewertung Reem'!M63)/2</f>
        <v>0.5</v>
      </c>
      <c r="N63" t="s">
        <v>746</v>
      </c>
    </row>
    <row r="64" spans="1:14" x14ac:dyDescent="0.2">
      <c r="A64" s="86" t="s">
        <v>67</v>
      </c>
      <c r="B64" s="104" t="s">
        <v>683</v>
      </c>
      <c r="C64" s="104" t="s">
        <v>683</v>
      </c>
      <c r="D64" s="104">
        <f>('Bewertung Timo'!D64+'Bewertung Reem'!D64)/2</f>
        <v>0.5</v>
      </c>
      <c r="E64" s="104" t="s">
        <v>683</v>
      </c>
      <c r="F64" s="104">
        <f>('Bewertung Timo'!F64+'Bewertung Reem'!F64)/2</f>
        <v>0.5</v>
      </c>
      <c r="G64" s="104">
        <f>('Bewertung Timo'!G64+'Bewertung Reem'!G64)/2</f>
        <v>1</v>
      </c>
      <c r="H64" s="104">
        <f>('Bewertung Timo'!H64+'Bewertung Reem'!H64)/2</f>
        <v>0.5</v>
      </c>
      <c r="I64" s="104">
        <f>('Bewertung Timo'!I64+'Bewertung Reem'!I64)/2</f>
        <v>1.5</v>
      </c>
      <c r="J64" s="104" t="s">
        <v>683</v>
      </c>
      <c r="K64" s="104" t="s">
        <v>683</v>
      </c>
      <c r="L64" s="104">
        <f>('Bewertung Timo'!L64+'Bewertung Reem'!L64)/2</f>
        <v>1.5</v>
      </c>
      <c r="M64" s="104">
        <f>('Bewertung Timo'!M64+'Bewertung Reem'!M64)/2</f>
        <v>2</v>
      </c>
      <c r="N64" t="s">
        <v>747</v>
      </c>
    </row>
    <row r="69" spans="1:13" x14ac:dyDescent="0.2">
      <c r="A69" s="214" t="s">
        <v>168</v>
      </c>
      <c r="B69" s="84">
        <v>1</v>
      </c>
      <c r="C69" s="84">
        <v>2</v>
      </c>
      <c r="D69" s="84">
        <v>3</v>
      </c>
      <c r="E69" s="84">
        <v>4</v>
      </c>
      <c r="F69" s="84">
        <v>5</v>
      </c>
      <c r="G69" s="84">
        <v>6</v>
      </c>
      <c r="H69" s="84">
        <v>7</v>
      </c>
      <c r="I69" s="84">
        <v>8</v>
      </c>
      <c r="J69" s="84">
        <v>9</v>
      </c>
      <c r="K69" s="84">
        <v>10</v>
      </c>
      <c r="L69" s="84">
        <v>11</v>
      </c>
      <c r="M69" s="84">
        <v>12</v>
      </c>
    </row>
    <row r="70" spans="1:13" x14ac:dyDescent="0.2">
      <c r="A70" s="214"/>
      <c r="B70" s="85">
        <v>44449</v>
      </c>
      <c r="C70" s="85">
        <v>44456</v>
      </c>
      <c r="D70" s="85">
        <v>44463</v>
      </c>
      <c r="E70" s="85">
        <v>44470</v>
      </c>
      <c r="F70" s="85">
        <v>44477</v>
      </c>
      <c r="G70" s="85">
        <v>44484</v>
      </c>
      <c r="H70" s="85">
        <v>44491</v>
      </c>
      <c r="I70" s="85">
        <v>44498</v>
      </c>
      <c r="J70" s="85">
        <v>44505</v>
      </c>
      <c r="K70" s="85">
        <v>44512</v>
      </c>
      <c r="L70" s="85">
        <v>44519</v>
      </c>
      <c r="M70" s="85">
        <v>44526</v>
      </c>
    </row>
    <row r="71" spans="1:13" x14ac:dyDescent="0.2">
      <c r="A71" s="86" t="s">
        <v>682</v>
      </c>
      <c r="B71" s="104" t="s">
        <v>683</v>
      </c>
      <c r="C71" s="104">
        <f t="shared" ref="C71:M71" si="0">AVERAGE(C36,C28)</f>
        <v>1.8296428574999999</v>
      </c>
      <c r="D71" s="104">
        <f t="shared" si="0"/>
        <v>1.65625</v>
      </c>
      <c r="E71" s="104" t="s">
        <v>683</v>
      </c>
      <c r="F71" s="104">
        <f t="shared" si="0"/>
        <v>2.24557144</v>
      </c>
      <c r="G71" s="104">
        <f t="shared" si="0"/>
        <v>1.625</v>
      </c>
      <c r="H71" s="104">
        <f t="shared" si="0"/>
        <v>1.575</v>
      </c>
      <c r="I71" s="104">
        <f t="shared" si="0"/>
        <v>1.6025</v>
      </c>
      <c r="J71" s="104" t="s">
        <v>683</v>
      </c>
      <c r="K71" s="104">
        <f t="shared" si="0"/>
        <v>1.1785714275000001</v>
      </c>
      <c r="L71" s="104">
        <f t="shared" si="0"/>
        <v>0.5625</v>
      </c>
      <c r="M71" s="104">
        <f t="shared" si="0"/>
        <v>0.58035714250000003</v>
      </c>
    </row>
    <row r="72" spans="1:13" x14ac:dyDescent="0.2">
      <c r="A72" s="86" t="s">
        <v>38</v>
      </c>
      <c r="B72" s="104" t="s">
        <v>683</v>
      </c>
      <c r="C72" s="104">
        <f t="shared" ref="C72:M72" si="1">AVERAGE(C37,C29)</f>
        <v>2.75</v>
      </c>
      <c r="D72" s="104">
        <f t="shared" si="1"/>
        <v>2.583333333333333</v>
      </c>
      <c r="E72" s="104" t="s">
        <v>683</v>
      </c>
      <c r="F72" s="104">
        <f t="shared" si="1"/>
        <v>2.6666666666666665</v>
      </c>
      <c r="G72" s="104">
        <f t="shared" si="1"/>
        <v>2.6666666666666665</v>
      </c>
      <c r="H72" s="104">
        <f t="shared" si="1"/>
        <v>2.1666666666666665</v>
      </c>
      <c r="I72" s="104">
        <f t="shared" si="1"/>
        <v>1.9166666666666667</v>
      </c>
      <c r="J72" s="104" t="s">
        <v>683</v>
      </c>
      <c r="K72" s="104">
        <f t="shared" si="1"/>
        <v>1.4166666666666665</v>
      </c>
      <c r="L72" s="104">
        <f t="shared" si="1"/>
        <v>0.75000000000000011</v>
      </c>
      <c r="M72" s="104">
        <f t="shared" si="1"/>
        <v>0.375</v>
      </c>
    </row>
    <row r="73" spans="1:13" x14ac:dyDescent="0.2">
      <c r="A73" s="86" t="s">
        <v>53</v>
      </c>
      <c r="B73" s="104" t="s">
        <v>683</v>
      </c>
      <c r="C73" s="104">
        <f t="shared" ref="C73:M73" si="2">AVERAGE(C38,C30)</f>
        <v>1.5</v>
      </c>
      <c r="D73" s="104">
        <f t="shared" si="2"/>
        <v>1.3333333333333335</v>
      </c>
      <c r="E73" s="104" t="s">
        <v>683</v>
      </c>
      <c r="F73" s="104">
        <f t="shared" si="2"/>
        <v>1.25</v>
      </c>
      <c r="G73" s="104">
        <f t="shared" si="2"/>
        <v>1.3333333333333335</v>
      </c>
      <c r="H73" s="104">
        <f t="shared" si="2"/>
        <v>1.4166666666666665</v>
      </c>
      <c r="I73" s="104">
        <f t="shared" si="2"/>
        <v>1.4166666666666665</v>
      </c>
      <c r="J73" s="104" t="s">
        <v>683</v>
      </c>
      <c r="K73" s="104">
        <f t="shared" si="2"/>
        <v>0.95833333333333337</v>
      </c>
      <c r="L73" s="104">
        <f t="shared" si="2"/>
        <v>0.95833333333333326</v>
      </c>
      <c r="M73" s="104">
        <f t="shared" si="2"/>
        <v>0.875</v>
      </c>
    </row>
    <row r="74" spans="1:13" x14ac:dyDescent="0.2">
      <c r="A74" s="86" t="s">
        <v>60</v>
      </c>
      <c r="B74" s="104" t="s">
        <v>683</v>
      </c>
      <c r="C74" s="104">
        <f t="shared" ref="C74:M74" si="3">AVERAGE(C39,C31)</f>
        <v>2.5</v>
      </c>
      <c r="D74" s="104">
        <f t="shared" si="3"/>
        <v>2.5625</v>
      </c>
      <c r="E74" s="104" t="s">
        <v>683</v>
      </c>
      <c r="F74" s="104">
        <f t="shared" si="3"/>
        <v>2.625</v>
      </c>
      <c r="G74" s="104">
        <f t="shared" si="3"/>
        <v>2.5208333333333335</v>
      </c>
      <c r="H74" s="104">
        <f t="shared" si="3"/>
        <v>2.4375</v>
      </c>
      <c r="I74" s="104">
        <f t="shared" si="3"/>
        <v>2.5</v>
      </c>
      <c r="J74" s="104" t="s">
        <v>683</v>
      </c>
      <c r="K74" s="104">
        <f t="shared" si="3"/>
        <v>2</v>
      </c>
      <c r="L74" s="104">
        <f t="shared" si="3"/>
        <v>1.8125</v>
      </c>
      <c r="M74" s="104">
        <f t="shared" si="3"/>
        <v>1.5833333333333335</v>
      </c>
    </row>
    <row r="75" spans="1:13" x14ac:dyDescent="0.2">
      <c r="A75" s="86" t="s">
        <v>67</v>
      </c>
      <c r="B75" s="104" t="s">
        <v>683</v>
      </c>
      <c r="C75" s="104">
        <f t="shared" ref="C75:M75" si="4">AVERAGE(C40,C32)</f>
        <v>1.25</v>
      </c>
      <c r="D75" s="104">
        <f t="shared" si="4"/>
        <v>1.25</v>
      </c>
      <c r="E75" s="104" t="s">
        <v>683</v>
      </c>
      <c r="F75" s="104">
        <f t="shared" si="4"/>
        <v>1.25</v>
      </c>
      <c r="G75" s="104">
        <f t="shared" si="4"/>
        <v>0</v>
      </c>
      <c r="H75" s="104">
        <f t="shared" si="4"/>
        <v>1.25</v>
      </c>
      <c r="I75" s="104">
        <f t="shared" si="4"/>
        <v>0</v>
      </c>
      <c r="J75" s="104" t="s">
        <v>683</v>
      </c>
      <c r="K75" s="104">
        <f t="shared" si="4"/>
        <v>0.25</v>
      </c>
      <c r="L75" s="104">
        <f t="shared" si="4"/>
        <v>0</v>
      </c>
      <c r="M75" s="104">
        <f t="shared" si="4"/>
        <v>0</v>
      </c>
    </row>
    <row r="77" spans="1:13" x14ac:dyDescent="0.2">
      <c r="A77" s="214" t="s">
        <v>684</v>
      </c>
      <c r="B77" s="84">
        <v>1</v>
      </c>
      <c r="C77" s="84">
        <v>2</v>
      </c>
      <c r="D77" s="84">
        <v>3</v>
      </c>
      <c r="E77" s="84">
        <v>4</v>
      </c>
      <c r="F77" s="84">
        <v>5</v>
      </c>
      <c r="G77" s="84">
        <v>6</v>
      </c>
      <c r="H77" s="84">
        <v>7</v>
      </c>
      <c r="I77" s="84">
        <v>8</v>
      </c>
      <c r="J77" s="84">
        <v>9</v>
      </c>
      <c r="K77" s="84">
        <v>10</v>
      </c>
      <c r="L77" s="84">
        <v>11</v>
      </c>
      <c r="M77" s="84">
        <v>12</v>
      </c>
    </row>
    <row r="78" spans="1:13" x14ac:dyDescent="0.2">
      <c r="A78" s="214"/>
      <c r="B78" s="85">
        <v>44449</v>
      </c>
      <c r="C78" s="85">
        <v>44456</v>
      </c>
      <c r="D78" s="85">
        <v>44463</v>
      </c>
      <c r="E78" s="85">
        <v>44470</v>
      </c>
      <c r="F78" s="85">
        <v>44477</v>
      </c>
      <c r="G78" s="85">
        <v>44484</v>
      </c>
      <c r="H78" s="85">
        <v>44491</v>
      </c>
      <c r="I78" s="85">
        <v>44498</v>
      </c>
      <c r="J78" s="85">
        <v>44505</v>
      </c>
      <c r="K78" s="85">
        <v>44512</v>
      </c>
      <c r="L78" s="85">
        <v>44519</v>
      </c>
      <c r="M78" s="85">
        <v>44526</v>
      </c>
    </row>
    <row r="79" spans="1:13" x14ac:dyDescent="0.2">
      <c r="A79" s="86" t="s">
        <v>682</v>
      </c>
      <c r="B79" s="104" t="s">
        <v>683</v>
      </c>
      <c r="C79" s="104">
        <f t="shared" ref="C79:M79" si="5">AVERAGE(C52,C44,C60)</f>
        <v>2.2202380960714287</v>
      </c>
      <c r="D79" s="104">
        <f t="shared" si="5"/>
        <v>1.8984391541904762</v>
      </c>
      <c r="E79" s="104" t="s">
        <v>683</v>
      </c>
      <c r="F79" s="104">
        <f t="shared" si="5"/>
        <v>1.2809523816666666</v>
      </c>
      <c r="G79" s="104">
        <f t="shared" si="5"/>
        <v>1.3166666666666667</v>
      </c>
      <c r="H79" s="104">
        <f t="shared" si="5"/>
        <v>1.0249999999999999</v>
      </c>
      <c r="I79" s="104">
        <f t="shared" si="5"/>
        <v>0.9850000000000001</v>
      </c>
      <c r="J79" s="104" t="s">
        <v>683</v>
      </c>
      <c r="K79" s="104">
        <f t="shared" si="5"/>
        <v>1.1666666674999999</v>
      </c>
      <c r="L79" s="104">
        <f t="shared" si="5"/>
        <v>0.72007942111666667</v>
      </c>
      <c r="M79" s="104">
        <f t="shared" si="5"/>
        <v>0.66388894445000002</v>
      </c>
    </row>
    <row r="80" spans="1:13" x14ac:dyDescent="0.2">
      <c r="A80" s="86" t="s">
        <v>38</v>
      </c>
      <c r="B80" s="104" t="s">
        <v>683</v>
      </c>
      <c r="C80" s="104">
        <f t="shared" ref="C80:M80" si="6">AVERAGE(C53,C45,C61)</f>
        <v>2.416666666666667</v>
      </c>
      <c r="D80" s="104">
        <f t="shared" si="6"/>
        <v>2.2777777777777781</v>
      </c>
      <c r="E80" s="104" t="s">
        <v>683</v>
      </c>
      <c r="F80" s="104">
        <f t="shared" si="6"/>
        <v>1.9444444444444444</v>
      </c>
      <c r="G80" s="104">
        <f t="shared" si="6"/>
        <v>2.4444444444444446</v>
      </c>
      <c r="H80" s="104">
        <f t="shared" si="6"/>
        <v>1.7916666666666667</v>
      </c>
      <c r="I80" s="104">
        <f t="shared" si="6"/>
        <v>1.4166666666666667</v>
      </c>
      <c r="J80" s="104" t="s">
        <v>683</v>
      </c>
      <c r="K80" s="104">
        <f t="shared" si="6"/>
        <v>1.5</v>
      </c>
      <c r="L80" s="104">
        <f t="shared" si="6"/>
        <v>0.72222222222222221</v>
      </c>
      <c r="M80" s="104">
        <f t="shared" si="6"/>
        <v>0.77777777777777779</v>
      </c>
    </row>
    <row r="81" spans="1:13" x14ac:dyDescent="0.2">
      <c r="A81" s="86" t="s">
        <v>53</v>
      </c>
      <c r="B81" s="104" t="s">
        <v>683</v>
      </c>
      <c r="C81" s="104">
        <f t="shared" ref="C81:M81" si="7">AVERAGE(C54,C46,C62)</f>
        <v>2.333333333333333</v>
      </c>
      <c r="D81" s="104">
        <f t="shared" si="7"/>
        <v>1.1666666666666667</v>
      </c>
      <c r="E81" s="104" t="s">
        <v>683</v>
      </c>
      <c r="F81" s="104">
        <f t="shared" si="7"/>
        <v>1.6111111111111109</v>
      </c>
      <c r="G81" s="104">
        <f t="shared" si="7"/>
        <v>1.7777777777777777</v>
      </c>
      <c r="H81" s="104">
        <f t="shared" si="7"/>
        <v>1.25</v>
      </c>
      <c r="I81" s="104">
        <f t="shared" si="7"/>
        <v>1.75</v>
      </c>
      <c r="J81" s="104" t="s">
        <v>683</v>
      </c>
      <c r="K81" s="104">
        <f t="shared" si="7"/>
        <v>1.5833333333333335</v>
      </c>
      <c r="L81" s="104">
        <f t="shared" si="7"/>
        <v>0.58333333333333337</v>
      </c>
      <c r="M81" s="104">
        <f t="shared" si="7"/>
        <v>0.66666666666666663</v>
      </c>
    </row>
    <row r="82" spans="1:13" x14ac:dyDescent="0.2">
      <c r="A82" s="86" t="s">
        <v>60</v>
      </c>
      <c r="B82" s="104" t="s">
        <v>683</v>
      </c>
      <c r="C82" s="104">
        <f t="shared" ref="C82:M82" si="8">AVERAGE(C55,C47,C63)</f>
        <v>1.75</v>
      </c>
      <c r="D82" s="104">
        <f t="shared" si="8"/>
        <v>1.9444444444444444</v>
      </c>
      <c r="E82" s="104" t="s">
        <v>683</v>
      </c>
      <c r="F82" s="104">
        <f t="shared" si="8"/>
        <v>1.4166666666666667</v>
      </c>
      <c r="G82" s="104">
        <f t="shared" si="8"/>
        <v>1.4166666666666667</v>
      </c>
      <c r="H82" s="104">
        <f t="shared" si="8"/>
        <v>0.75</v>
      </c>
      <c r="I82" s="104">
        <f t="shared" si="8"/>
        <v>1.625</v>
      </c>
      <c r="J82" s="104" t="s">
        <v>683</v>
      </c>
      <c r="K82" s="104">
        <f t="shared" si="8"/>
        <v>1</v>
      </c>
      <c r="L82" s="104">
        <f t="shared" si="8"/>
        <v>1.4444444444444444</v>
      </c>
      <c r="M82" s="104">
        <f t="shared" si="8"/>
        <v>0.66666666666666663</v>
      </c>
    </row>
    <row r="83" spans="1:13" x14ac:dyDescent="0.2">
      <c r="A83" s="86" t="s">
        <v>67</v>
      </c>
      <c r="B83" s="104" t="s">
        <v>683</v>
      </c>
      <c r="C83" s="104">
        <f t="shared" ref="C83:M83" si="9">AVERAGE(C56,C48,C64)</f>
        <v>1.75</v>
      </c>
      <c r="D83" s="104">
        <f t="shared" si="9"/>
        <v>1.5</v>
      </c>
      <c r="E83" s="104" t="s">
        <v>683</v>
      </c>
      <c r="F83" s="104">
        <f t="shared" si="9"/>
        <v>2</v>
      </c>
      <c r="G83" s="104">
        <f t="shared" si="9"/>
        <v>2.1666666666666665</v>
      </c>
      <c r="H83" s="104">
        <f t="shared" si="9"/>
        <v>1.5</v>
      </c>
      <c r="I83" s="104">
        <f t="shared" si="9"/>
        <v>1.5</v>
      </c>
      <c r="J83" s="104" t="s">
        <v>683</v>
      </c>
      <c r="K83" s="104">
        <f t="shared" si="9"/>
        <v>2.5</v>
      </c>
      <c r="L83" s="104">
        <f t="shared" si="9"/>
        <v>1.25</v>
      </c>
      <c r="M83" s="104">
        <f t="shared" si="9"/>
        <v>2</v>
      </c>
    </row>
    <row r="85" spans="1:13" x14ac:dyDescent="0.2">
      <c r="A85" s="214" t="s">
        <v>685</v>
      </c>
      <c r="B85" s="84">
        <v>1</v>
      </c>
      <c r="C85" s="84">
        <v>2</v>
      </c>
      <c r="D85" s="84">
        <v>3</v>
      </c>
      <c r="E85" s="84">
        <v>4</v>
      </c>
      <c r="F85" s="84">
        <v>5</v>
      </c>
      <c r="G85" s="84">
        <v>6</v>
      </c>
      <c r="H85" s="84">
        <v>7</v>
      </c>
      <c r="I85" s="84">
        <v>8</v>
      </c>
      <c r="J85" s="84">
        <v>9</v>
      </c>
      <c r="K85" s="84">
        <v>10</v>
      </c>
      <c r="L85" s="84">
        <v>11</v>
      </c>
      <c r="M85" s="84">
        <v>12</v>
      </c>
    </row>
    <row r="86" spans="1:13" x14ac:dyDescent="0.2">
      <c r="A86" s="214"/>
      <c r="B86" s="85">
        <v>44449</v>
      </c>
      <c r="C86" s="85">
        <v>44456</v>
      </c>
      <c r="D86" s="85">
        <v>44463</v>
      </c>
      <c r="E86" s="85">
        <v>44470</v>
      </c>
      <c r="F86" s="85">
        <v>44477</v>
      </c>
      <c r="G86" s="85">
        <v>44484</v>
      </c>
      <c r="H86" s="85">
        <v>44491</v>
      </c>
      <c r="I86" s="85">
        <v>44498</v>
      </c>
      <c r="J86" s="85">
        <v>44505</v>
      </c>
      <c r="K86" s="85">
        <v>44512</v>
      </c>
      <c r="L86" s="85">
        <v>44519</v>
      </c>
      <c r="M86" s="85">
        <v>44526</v>
      </c>
    </row>
    <row r="87" spans="1:13" x14ac:dyDescent="0.2">
      <c r="A87" s="86" t="s">
        <v>682</v>
      </c>
      <c r="B87" s="104" t="s">
        <v>683</v>
      </c>
      <c r="C87" s="104">
        <f t="shared" ref="C87:M87" si="10">AVERAGE(C4,C12)</f>
        <v>1.9444444999999999</v>
      </c>
      <c r="D87" s="104">
        <f t="shared" si="10"/>
        <v>2.1837499999999999</v>
      </c>
      <c r="E87" s="104" t="s">
        <v>683</v>
      </c>
      <c r="F87" s="104">
        <f t="shared" si="10"/>
        <v>2.3125</v>
      </c>
      <c r="G87" s="104">
        <f t="shared" si="10"/>
        <v>2.2149999999999999</v>
      </c>
      <c r="H87" s="104">
        <f t="shared" si="10"/>
        <v>2.27910714275</v>
      </c>
      <c r="I87" s="104">
        <f t="shared" si="10"/>
        <v>2.1284722249999999</v>
      </c>
      <c r="J87" s="104" t="s">
        <v>683</v>
      </c>
      <c r="K87" s="104">
        <f t="shared" si="10"/>
        <v>2.1875</v>
      </c>
      <c r="L87" s="104">
        <f t="shared" si="10"/>
        <v>2.0555555000000001</v>
      </c>
      <c r="M87" s="104">
        <f t="shared" si="10"/>
        <v>2.09375</v>
      </c>
    </row>
    <row r="88" spans="1:13" x14ac:dyDescent="0.2">
      <c r="A88" s="86" t="s">
        <v>38</v>
      </c>
      <c r="B88" s="104" t="s">
        <v>683</v>
      </c>
      <c r="C88" s="104">
        <f>AVERAGE(C5,C13)</f>
        <v>1.6666666666666667</v>
      </c>
      <c r="D88" s="104">
        <f t="shared" ref="D88:M88" si="11">AVERAGE(D5,D13)</f>
        <v>0.75</v>
      </c>
      <c r="E88" s="104" t="s">
        <v>683</v>
      </c>
      <c r="F88" s="104">
        <f t="shared" si="11"/>
        <v>1</v>
      </c>
      <c r="G88" s="104">
        <f t="shared" si="11"/>
        <v>1</v>
      </c>
      <c r="H88" s="104">
        <f t="shared" si="11"/>
        <v>1.125</v>
      </c>
      <c r="I88" s="104">
        <f t="shared" si="11"/>
        <v>1.375</v>
      </c>
      <c r="J88" s="104" t="s">
        <v>683</v>
      </c>
      <c r="K88" s="104">
        <f>AVERAGE(K5,K13)</f>
        <v>2</v>
      </c>
      <c r="L88" s="104">
        <f t="shared" si="11"/>
        <v>1</v>
      </c>
      <c r="M88" s="104">
        <f t="shared" si="11"/>
        <v>0.875</v>
      </c>
    </row>
    <row r="89" spans="1:13" x14ac:dyDescent="0.2">
      <c r="A89" s="86" t="s">
        <v>53</v>
      </c>
      <c r="B89" s="104" t="s">
        <v>683</v>
      </c>
      <c r="C89" s="104">
        <f t="shared" ref="C89:M89" si="12">AVERAGE(C6,C14)</f>
        <v>2.5</v>
      </c>
      <c r="D89" s="104">
        <f t="shared" si="12"/>
        <v>2.25</v>
      </c>
      <c r="E89" s="104" t="s">
        <v>683</v>
      </c>
      <c r="F89" s="104">
        <f t="shared" si="12"/>
        <v>2</v>
      </c>
      <c r="G89" s="104">
        <f t="shared" si="12"/>
        <v>2.25</v>
      </c>
      <c r="H89" s="104">
        <f t="shared" si="12"/>
        <v>2.375</v>
      </c>
      <c r="I89" s="104">
        <f t="shared" si="12"/>
        <v>2.375</v>
      </c>
      <c r="J89" s="104" t="s">
        <v>683</v>
      </c>
      <c r="K89" s="104">
        <f t="shared" si="12"/>
        <v>2.5</v>
      </c>
      <c r="L89" s="104">
        <f t="shared" si="12"/>
        <v>2.5</v>
      </c>
      <c r="M89" s="104">
        <f t="shared" si="12"/>
        <v>2.375</v>
      </c>
    </row>
    <row r="90" spans="1:13" x14ac:dyDescent="0.2">
      <c r="A90" s="86" t="s">
        <v>60</v>
      </c>
      <c r="B90" s="104" t="s">
        <v>683</v>
      </c>
      <c r="C90" s="104">
        <f t="shared" ref="C90:M90" si="13">AVERAGE(C7,C15)</f>
        <v>2</v>
      </c>
      <c r="D90" s="104">
        <f t="shared" si="13"/>
        <v>2.25</v>
      </c>
      <c r="E90" s="104" t="s">
        <v>683</v>
      </c>
      <c r="F90" s="104">
        <f t="shared" si="13"/>
        <v>3</v>
      </c>
      <c r="G90" s="104">
        <f t="shared" si="13"/>
        <v>2.5</v>
      </c>
      <c r="H90" s="104">
        <f t="shared" si="13"/>
        <v>2.25</v>
      </c>
      <c r="I90" s="104">
        <f t="shared" si="13"/>
        <v>2.25</v>
      </c>
      <c r="J90" s="104" t="s">
        <v>683</v>
      </c>
      <c r="K90" s="104">
        <f t="shared" si="13"/>
        <v>2.5</v>
      </c>
      <c r="L90" s="104">
        <f t="shared" si="13"/>
        <v>2</v>
      </c>
      <c r="M90" s="104">
        <f t="shared" si="13"/>
        <v>2.25</v>
      </c>
    </row>
    <row r="91" spans="1:13" x14ac:dyDescent="0.2">
      <c r="A91" s="86" t="s">
        <v>67</v>
      </c>
      <c r="B91" s="104" t="s">
        <v>683</v>
      </c>
      <c r="C91" s="104">
        <f t="shared" ref="C91:M91" si="14">AVERAGE(C8,C16)</f>
        <v>2.5</v>
      </c>
      <c r="D91" s="104">
        <f t="shared" si="14"/>
        <v>2.5</v>
      </c>
      <c r="E91" s="104" t="s">
        <v>683</v>
      </c>
      <c r="F91" s="104">
        <f t="shared" si="14"/>
        <v>3</v>
      </c>
      <c r="G91" s="104">
        <f t="shared" si="14"/>
        <v>2.5</v>
      </c>
      <c r="H91" s="104">
        <f t="shared" si="14"/>
        <v>2.75</v>
      </c>
      <c r="I91" s="104">
        <f t="shared" si="14"/>
        <v>2.5</v>
      </c>
      <c r="J91" s="104" t="s">
        <v>683</v>
      </c>
      <c r="K91" s="104">
        <f t="shared" si="14"/>
        <v>2.5</v>
      </c>
      <c r="L91" s="104">
        <f t="shared" si="14"/>
        <v>2.5</v>
      </c>
      <c r="M91" s="104">
        <f t="shared" si="14"/>
        <v>2.5</v>
      </c>
    </row>
    <row r="96" spans="1:13" x14ac:dyDescent="0.2">
      <c r="A96" s="177"/>
      <c r="B96" s="177">
        <v>1</v>
      </c>
      <c r="C96" s="177">
        <v>2</v>
      </c>
      <c r="D96" s="178">
        <v>3</v>
      </c>
      <c r="E96" s="177">
        <v>4</v>
      </c>
      <c r="F96" s="177">
        <v>5</v>
      </c>
      <c r="G96" s="178">
        <v>6</v>
      </c>
    </row>
    <row r="97" spans="1:7" x14ac:dyDescent="0.2">
      <c r="A97" s="177" t="s">
        <v>606</v>
      </c>
      <c r="B97" s="179">
        <v>44491</v>
      </c>
      <c r="C97" s="179">
        <v>44863</v>
      </c>
      <c r="D97" s="180">
        <v>44505</v>
      </c>
      <c r="E97" s="180">
        <v>44512</v>
      </c>
      <c r="F97" s="180">
        <v>44891</v>
      </c>
      <c r="G97" s="180">
        <v>44533</v>
      </c>
    </row>
    <row r="98" spans="1:7" x14ac:dyDescent="0.2">
      <c r="A98" s="177" t="s">
        <v>682</v>
      </c>
      <c r="B98" s="104">
        <f>('Bewertung Timo'!B69+'Bewertung Reem'!B69)/2</f>
        <v>2.2222222222222223</v>
      </c>
      <c r="C98" s="104">
        <f>('Bewertung Timo'!C69+'Bewertung Reem'!C69)/2</f>
        <v>2.2166666666666668</v>
      </c>
      <c r="D98" s="104">
        <f>('Bewertung Timo'!D69+'Bewertung Reem'!D69)/2</f>
        <v>2.1500000000000004</v>
      </c>
      <c r="E98" s="104">
        <f>('Bewertung Timo'!E69+'Bewertung Reem'!E69)/2</f>
        <v>2.25</v>
      </c>
      <c r="F98" s="104">
        <f>('Bewertung Timo'!F69+'Bewertung Reem'!F69)/2</f>
        <v>2.35</v>
      </c>
      <c r="G98" s="104" t="s">
        <v>683</v>
      </c>
    </row>
    <row r="99" spans="1:7" x14ac:dyDescent="0.2">
      <c r="A99" s="177" t="s">
        <v>38</v>
      </c>
      <c r="B99" s="104">
        <f>('Bewertung Timo'!B70+'Bewertung Reem'!B70)/2</f>
        <v>2.5</v>
      </c>
      <c r="C99" s="104">
        <f>('Bewertung Timo'!C70+'Bewertung Reem'!C70)/2</f>
        <v>2.166666666666667</v>
      </c>
      <c r="D99" s="104">
        <f>('Bewertung Timo'!D70+'Bewertung Reem'!D70)/2</f>
        <v>2</v>
      </c>
      <c r="E99" s="104">
        <f>('Bewertung Timo'!E70+'Bewertung Reem'!E70)/2</f>
        <v>2.3333333333333335</v>
      </c>
      <c r="F99" s="104">
        <f>('Bewertung Timo'!F70+'Bewertung Reem'!F70)/2</f>
        <v>2.3333333333333335</v>
      </c>
      <c r="G99" s="104" t="s">
        <v>683</v>
      </c>
    </row>
    <row r="100" spans="1:7" x14ac:dyDescent="0.2">
      <c r="A100" s="177" t="s">
        <v>53</v>
      </c>
      <c r="B100" s="104">
        <f>('Bewertung Timo'!B71+'Bewertung Reem'!B71)/2</f>
        <v>2.3333333333333335</v>
      </c>
      <c r="C100" s="104">
        <f>('Bewertung Timo'!C71+'Bewertung Reem'!C71)/2</f>
        <v>2.3333333333333335</v>
      </c>
      <c r="D100" s="104">
        <f>('Bewertung Timo'!D71+'Bewertung Reem'!D71)/2</f>
        <v>2.5</v>
      </c>
      <c r="E100" s="104">
        <f>('Bewertung Timo'!E71+'Bewertung Reem'!E71)/2</f>
        <v>2.6666666666666665</v>
      </c>
      <c r="F100" s="104">
        <f>('Bewertung Timo'!F71+'Bewertung Reem'!F71)/2</f>
        <v>2.833333333333333</v>
      </c>
      <c r="G100" s="104" t="s">
        <v>683</v>
      </c>
    </row>
    <row r="101" spans="1:7" x14ac:dyDescent="0.2">
      <c r="A101" s="177" t="s">
        <v>60</v>
      </c>
      <c r="B101" s="104">
        <f>('Bewertung Timo'!B72+'Bewertung Reem'!B72)/2</f>
        <v>1</v>
      </c>
      <c r="C101" s="104">
        <f>('Bewertung Timo'!C72+'Bewertung Reem'!C72)/2</f>
        <v>1</v>
      </c>
      <c r="D101" s="104">
        <f>('Bewertung Timo'!D72+'Bewertung Reem'!D72)/2</f>
        <v>1.75</v>
      </c>
      <c r="E101" s="104">
        <f>('Bewertung Timo'!E72+'Bewertung Reem'!E72)/2</f>
        <v>1.75</v>
      </c>
      <c r="F101" s="104">
        <f>('Bewertung Timo'!F72+'Bewertung Reem'!F72)/2</f>
        <v>2.25</v>
      </c>
      <c r="G101" s="104" t="s">
        <v>683</v>
      </c>
    </row>
    <row r="102" spans="1:7" x14ac:dyDescent="0.2">
      <c r="A102" s="177" t="s">
        <v>67</v>
      </c>
      <c r="B102" s="104">
        <f>('Bewertung Timo'!B73+'Bewertung Reem'!B73)/2</f>
        <v>2.5</v>
      </c>
      <c r="C102" s="104">
        <f>('Bewertung Timo'!C73+'Bewertung Reem'!C73)/2</f>
        <v>2.5</v>
      </c>
      <c r="D102" s="104">
        <f>('Bewertung Timo'!D73+'Bewertung Reem'!D73)/2</f>
        <v>2.5</v>
      </c>
      <c r="E102" s="104">
        <f>('Bewertung Timo'!E73+'Bewertung Reem'!E73)/2</f>
        <v>2.5</v>
      </c>
      <c r="F102" s="104">
        <f>('Bewertung Timo'!F73+'Bewertung Reem'!F73)/2</f>
        <v>2.5</v>
      </c>
      <c r="G102" s="104" t="s">
        <v>683</v>
      </c>
    </row>
    <row r="104" spans="1:7" x14ac:dyDescent="0.2">
      <c r="A104" s="177"/>
      <c r="B104" s="177">
        <v>1</v>
      </c>
      <c r="C104" s="177">
        <v>2</v>
      </c>
      <c r="D104" s="178">
        <v>3</v>
      </c>
      <c r="E104" s="177">
        <v>4</v>
      </c>
      <c r="F104" s="177">
        <v>5</v>
      </c>
      <c r="G104" s="178">
        <v>6</v>
      </c>
    </row>
    <row r="105" spans="1:7" x14ac:dyDescent="0.2">
      <c r="A105" s="177" t="s">
        <v>650</v>
      </c>
      <c r="B105" s="179">
        <v>44491</v>
      </c>
      <c r="C105" s="179">
        <v>44863</v>
      </c>
      <c r="D105" s="180">
        <v>44505</v>
      </c>
      <c r="E105" s="180">
        <v>44512</v>
      </c>
      <c r="F105" s="180">
        <v>44891</v>
      </c>
      <c r="G105" s="180">
        <v>44533</v>
      </c>
    </row>
    <row r="106" spans="1:7" x14ac:dyDescent="0.2">
      <c r="A106" s="177" t="s">
        <v>682</v>
      </c>
      <c r="B106" s="104" t="s">
        <v>683</v>
      </c>
      <c r="C106" s="104">
        <f>('Bewertung Timo'!C77+'Bewertung Reem'!C77)/2</f>
        <v>1.85</v>
      </c>
      <c r="D106" s="104">
        <f>('Bewertung Timo'!D77+'Bewertung Reem'!D77)/2</f>
        <v>1.65</v>
      </c>
      <c r="E106" s="104">
        <f>('Bewertung Timo'!E77+'Bewertung Reem'!E77)/2</f>
        <v>1.75</v>
      </c>
      <c r="F106" s="104">
        <f>('Bewertung Timo'!F77+'Bewertung Reem'!F77)/2</f>
        <v>1.85</v>
      </c>
      <c r="G106" s="104">
        <f>('Bewertung Timo'!G77+'Bewertung Reem'!G77)/2</f>
        <v>1.85</v>
      </c>
    </row>
    <row r="107" spans="1:7" x14ac:dyDescent="0.2">
      <c r="A107" s="177" t="s">
        <v>38</v>
      </c>
      <c r="B107" s="104" t="s">
        <v>683</v>
      </c>
      <c r="C107" s="104">
        <f>('Bewertung Timo'!C78+'Bewertung Reem'!C78)/2</f>
        <v>1</v>
      </c>
      <c r="D107" s="104">
        <f>('Bewertung Timo'!D78+'Bewertung Reem'!D78)/2</f>
        <v>1</v>
      </c>
      <c r="E107" s="104">
        <f>('Bewertung Timo'!E78+'Bewertung Reem'!E78)/2</f>
        <v>1.5</v>
      </c>
      <c r="F107" s="104">
        <f>('Bewertung Timo'!F78+'Bewertung Reem'!F78)/2</f>
        <v>1.5</v>
      </c>
      <c r="G107" s="104">
        <f>('Bewertung Timo'!G78+'Bewertung Reem'!G78)/2</f>
        <v>1.5</v>
      </c>
    </row>
    <row r="108" spans="1:7" x14ac:dyDescent="0.2">
      <c r="A108" s="177" t="s">
        <v>53</v>
      </c>
      <c r="B108" s="104" t="s">
        <v>683</v>
      </c>
      <c r="C108" s="104">
        <f>('Bewertung Timo'!C79+'Bewertung Reem'!C79)/2</f>
        <v>2</v>
      </c>
      <c r="D108" s="104">
        <f>('Bewertung Timo'!D79+'Bewertung Reem'!D79)/2</f>
        <v>2</v>
      </c>
      <c r="E108" s="104">
        <f>('Bewertung Timo'!E79+'Bewertung Reem'!E79)/2</f>
        <v>2</v>
      </c>
      <c r="F108" s="104">
        <f>('Bewertung Timo'!F79+'Bewertung Reem'!F79)/2</f>
        <v>1.8333333333333335</v>
      </c>
      <c r="G108" s="104">
        <f>('Bewertung Timo'!G79+'Bewertung Reem'!G79)/2</f>
        <v>2.5</v>
      </c>
    </row>
    <row r="109" spans="1:7" x14ac:dyDescent="0.2">
      <c r="A109" s="177" t="s">
        <v>60</v>
      </c>
      <c r="B109" s="104" t="s">
        <v>683</v>
      </c>
      <c r="C109" s="104">
        <f>('Bewertung Timo'!C80+'Bewertung Reem'!C80)/2</f>
        <v>3</v>
      </c>
      <c r="D109" s="104">
        <f>('Bewertung Timo'!D80+'Bewertung Reem'!D80)/2</f>
        <v>3</v>
      </c>
      <c r="E109" s="104">
        <f>('Bewertung Timo'!E80+'Bewertung Reem'!E80)/2</f>
        <v>3</v>
      </c>
      <c r="F109" s="104">
        <f>('Bewertung Timo'!F80+'Bewertung Reem'!F80)/2</f>
        <v>3</v>
      </c>
      <c r="G109" s="104">
        <f>('Bewertung Timo'!G80+'Bewertung Reem'!G80)/2</f>
        <v>3</v>
      </c>
    </row>
    <row r="110" spans="1:7" x14ac:dyDescent="0.2">
      <c r="A110" s="177" t="s">
        <v>67</v>
      </c>
      <c r="B110" s="104" t="s">
        <v>683</v>
      </c>
      <c r="C110" s="104">
        <f>('Bewertung Timo'!C81+'Bewertung Reem'!C81)/2</f>
        <v>1</v>
      </c>
      <c r="D110" s="104">
        <f>('Bewertung Timo'!D81+'Bewertung Reem'!D81)/2</f>
        <v>1</v>
      </c>
      <c r="E110" s="104">
        <f>('Bewertung Timo'!E81+'Bewertung Reem'!E81)/2</f>
        <v>1</v>
      </c>
      <c r="F110" s="104">
        <f>('Bewertung Timo'!F81+'Bewertung Reem'!F81)/2</f>
        <v>1</v>
      </c>
      <c r="G110" s="104">
        <f>('Bewertung Timo'!G81+'Bewertung Reem'!G81)/2</f>
        <v>1</v>
      </c>
    </row>
    <row r="112" spans="1:7" x14ac:dyDescent="0.2">
      <c r="A112" s="177"/>
      <c r="B112" s="177">
        <v>1</v>
      </c>
      <c r="C112" s="177">
        <v>2</v>
      </c>
      <c r="D112" s="178">
        <v>3</v>
      </c>
      <c r="E112" s="177">
        <v>4</v>
      </c>
      <c r="F112" s="177">
        <v>5</v>
      </c>
      <c r="G112" s="178">
        <v>6</v>
      </c>
    </row>
    <row r="113" spans="1:7" x14ac:dyDescent="0.2">
      <c r="A113" s="177" t="s">
        <v>548</v>
      </c>
      <c r="B113" s="179">
        <v>44491</v>
      </c>
      <c r="C113" s="179">
        <v>44863</v>
      </c>
      <c r="D113" s="180">
        <v>44505</v>
      </c>
      <c r="E113" s="180">
        <v>44512</v>
      </c>
      <c r="F113" s="180">
        <v>44891</v>
      </c>
      <c r="G113" s="180">
        <v>44533</v>
      </c>
    </row>
    <row r="114" spans="1:7" x14ac:dyDescent="0.2">
      <c r="A114" s="177" t="s">
        <v>682</v>
      </c>
      <c r="B114" s="104">
        <f>('Bewertung Timo'!B85+'Bewertung Reem'!B85)/2</f>
        <v>1.9</v>
      </c>
      <c r="C114" s="104">
        <f>('Bewertung Timo'!C85+'Bewertung Reem'!C85)/2</f>
        <v>1.9</v>
      </c>
      <c r="D114" s="104">
        <f>('Bewertung Timo'!D85+'Bewertung Reem'!D85)/2</f>
        <v>2.4</v>
      </c>
      <c r="E114" s="104">
        <f>('Bewertung Timo'!E85+'Bewertung Reem'!E85)/2</f>
        <v>2.6</v>
      </c>
      <c r="F114" s="104">
        <f>('Bewertung Timo'!F85+'Bewertung Reem'!F85)/2</f>
        <v>2.8499999999999996</v>
      </c>
      <c r="G114" s="104">
        <f>('Bewertung Timo'!G85+'Bewertung Reem'!G85)/2</f>
        <v>2.8499999999999996</v>
      </c>
    </row>
    <row r="115" spans="1:7" x14ac:dyDescent="0.2">
      <c r="A115" s="177" t="s">
        <v>38</v>
      </c>
      <c r="B115" s="104">
        <f>('Bewertung Timo'!B86+'Bewertung Reem'!B86)/2</f>
        <v>2.3333333333333335</v>
      </c>
      <c r="C115" s="104">
        <f>('Bewertung Timo'!C86+'Bewertung Reem'!C86)/2</f>
        <v>2.5</v>
      </c>
      <c r="D115" s="104">
        <f>('Bewertung Timo'!D86+'Bewertung Reem'!D86)/2</f>
        <v>2.5</v>
      </c>
      <c r="E115" s="104">
        <f>('Bewertung Timo'!E86+'Bewertung Reem'!E86)/2</f>
        <v>2.5</v>
      </c>
      <c r="F115" s="104">
        <f>('Bewertung Timo'!F86+'Bewertung Reem'!F86)/2</f>
        <v>2.833333333333333</v>
      </c>
      <c r="G115" s="104">
        <f>('Bewertung Timo'!G86+'Bewertung Reem'!G86)/2</f>
        <v>3.166666666666667</v>
      </c>
    </row>
    <row r="116" spans="1:7" x14ac:dyDescent="0.2">
      <c r="A116" s="177" t="s">
        <v>53</v>
      </c>
      <c r="B116" s="104">
        <f>('Bewertung Timo'!B87+'Bewertung Reem'!B87)/2</f>
        <v>2.1666666666666665</v>
      </c>
      <c r="C116" s="104">
        <f>('Bewertung Timo'!C87+'Bewertung Reem'!C87)/2</f>
        <v>1.8333333333333335</v>
      </c>
      <c r="D116" s="104">
        <f>('Bewertung Timo'!D87+'Bewertung Reem'!D87)/2</f>
        <v>1.8333333333333335</v>
      </c>
      <c r="E116" s="104">
        <f>('Bewertung Timo'!E87+'Bewertung Reem'!E87)/2</f>
        <v>2</v>
      </c>
      <c r="F116" s="104">
        <f>('Bewertung Timo'!F87+'Bewertung Reem'!F87)/2</f>
        <v>2.333333333333333</v>
      </c>
      <c r="G116" s="104">
        <f>('Bewertung Timo'!G87+'Bewertung Reem'!G87)/2</f>
        <v>2.333333333333333</v>
      </c>
    </row>
    <row r="117" spans="1:7" x14ac:dyDescent="0.2">
      <c r="A117" s="177" t="s">
        <v>60</v>
      </c>
      <c r="B117" s="104">
        <f>('Bewertung Timo'!B88+'Bewertung Reem'!B88)/2</f>
        <v>1.5</v>
      </c>
      <c r="C117" s="104">
        <f>('Bewertung Timo'!C88+'Bewertung Reem'!C88)/2</f>
        <v>1.25</v>
      </c>
      <c r="D117" s="104">
        <f>('Bewertung Timo'!D88+'Bewertung Reem'!D88)/2</f>
        <v>1.25</v>
      </c>
      <c r="E117" s="104">
        <f>('Bewertung Timo'!E88+'Bewertung Reem'!E88)/2</f>
        <v>2.5</v>
      </c>
      <c r="F117" s="104">
        <f>('Bewertung Timo'!F88+'Bewertung Reem'!F88)/2</f>
        <v>2.5</v>
      </c>
      <c r="G117" s="104">
        <f>('Bewertung Timo'!G88+'Bewertung Reem'!G88)/2</f>
        <v>3</v>
      </c>
    </row>
    <row r="118" spans="1:7" x14ac:dyDescent="0.2">
      <c r="A118" s="177" t="s">
        <v>67</v>
      </c>
      <c r="B118" s="104">
        <f>('Bewertung Timo'!B89+'Bewertung Reem'!B89)/2</f>
        <v>2</v>
      </c>
      <c r="C118" s="104">
        <f>('Bewertung Timo'!C89+'Bewertung Reem'!C89)/2</f>
        <v>2</v>
      </c>
      <c r="D118" s="104">
        <f>('Bewertung Timo'!D89+'Bewertung Reem'!D89)/2</f>
        <v>2</v>
      </c>
      <c r="E118" s="104">
        <f>('Bewertung Timo'!E89+'Bewertung Reem'!E89)/2</f>
        <v>2</v>
      </c>
      <c r="F118" s="104">
        <f>('Bewertung Timo'!F89+'Bewertung Reem'!F89)/2</f>
        <v>2</v>
      </c>
      <c r="G118" s="104">
        <f>('Bewertung Timo'!G89+'Bewertung Reem'!G89)/2</f>
        <v>2</v>
      </c>
    </row>
    <row r="120" spans="1:7" x14ac:dyDescent="0.2">
      <c r="A120" s="177"/>
      <c r="B120" s="177">
        <v>1</v>
      </c>
      <c r="C120" s="177">
        <v>2</v>
      </c>
      <c r="D120" s="178">
        <v>3</v>
      </c>
      <c r="E120" s="177">
        <v>4</v>
      </c>
      <c r="F120" s="177">
        <v>5</v>
      </c>
      <c r="G120" s="178">
        <v>6</v>
      </c>
    </row>
    <row r="121" spans="1:7" x14ac:dyDescent="0.2">
      <c r="A121" s="177" t="s">
        <v>497</v>
      </c>
      <c r="B121" s="179">
        <v>44491</v>
      </c>
      <c r="C121" s="179">
        <v>44863</v>
      </c>
      <c r="D121" s="180">
        <v>44505</v>
      </c>
      <c r="E121" s="180">
        <v>44512</v>
      </c>
      <c r="F121" s="180">
        <v>44891</v>
      </c>
      <c r="G121" s="180">
        <v>44533</v>
      </c>
    </row>
    <row r="122" spans="1:7" x14ac:dyDescent="0.2">
      <c r="A122" s="177" t="s">
        <v>682</v>
      </c>
      <c r="B122" s="104" t="s">
        <v>683</v>
      </c>
      <c r="C122" s="104">
        <f>('Bewertung Timo'!D93+'Bewertung Reem'!C93)/2</f>
        <v>1.4277777777777778</v>
      </c>
      <c r="D122" s="104">
        <f>('Bewertung Timo'!E93+'Bewertung Reem'!D93)/2</f>
        <v>1.4500000000000002</v>
      </c>
      <c r="E122" s="104">
        <f>('Bewertung Timo'!G93+'Bewertung Reem'!E93)/2</f>
        <v>1.7000000000000002</v>
      </c>
      <c r="F122" s="104" t="s">
        <v>683</v>
      </c>
      <c r="G122" s="104">
        <f>('Bewertung Timo'!I93+'Bewertung Reem'!G93)/2</f>
        <v>0.95</v>
      </c>
    </row>
    <row r="123" spans="1:7" x14ac:dyDescent="0.2">
      <c r="A123" s="177" t="s">
        <v>38</v>
      </c>
      <c r="B123" s="104" t="s">
        <v>683</v>
      </c>
      <c r="C123" s="104">
        <f>('Bewertung Timo'!D94+'Bewertung Reem'!C94)/2</f>
        <v>2</v>
      </c>
      <c r="D123" s="104">
        <f>('Bewertung Timo'!E94+'Bewertung Reem'!D94)/2</f>
        <v>1.9166666666666667</v>
      </c>
      <c r="E123" s="104">
        <f>('Bewertung Timo'!G94+'Bewertung Reem'!E94)/2</f>
        <v>2</v>
      </c>
      <c r="F123" s="104" t="s">
        <v>683</v>
      </c>
      <c r="G123" s="104">
        <f>('Bewertung Timo'!I94+'Bewertung Reem'!G94)/2</f>
        <v>0.83333333333333337</v>
      </c>
    </row>
    <row r="124" spans="1:7" x14ac:dyDescent="0.2">
      <c r="A124" s="177" t="s">
        <v>53</v>
      </c>
      <c r="B124" s="104" t="s">
        <v>683</v>
      </c>
      <c r="C124" s="104">
        <f>('Bewertung Timo'!D95+'Bewertung Reem'!C95)/2</f>
        <v>2.166666666666667</v>
      </c>
      <c r="D124" s="104">
        <f>('Bewertung Timo'!E95+'Bewertung Reem'!D95)/2</f>
        <v>2.333333333333333</v>
      </c>
      <c r="E124" s="104">
        <f>('Bewertung Timo'!G95+'Bewertung Reem'!E95)/2</f>
        <v>2.666666666666667</v>
      </c>
      <c r="F124" s="104" t="s">
        <v>683</v>
      </c>
      <c r="G124" s="104">
        <f>('Bewertung Timo'!I95+'Bewertung Reem'!G95)/2</f>
        <v>1.1666666666666667</v>
      </c>
    </row>
    <row r="125" spans="1:7" x14ac:dyDescent="0.2">
      <c r="A125" s="177" t="s">
        <v>60</v>
      </c>
      <c r="B125" s="104" t="s">
        <v>683</v>
      </c>
      <c r="C125" s="104">
        <f>('Bewertung Timo'!D96+'Bewertung Reem'!C96)/2</f>
        <v>1</v>
      </c>
      <c r="D125" s="104">
        <f>('Bewertung Timo'!E96+'Bewertung Reem'!D96)/2</f>
        <v>1</v>
      </c>
      <c r="E125" s="104">
        <f>('Bewertung Timo'!G96+'Bewertung Reem'!E96)/2</f>
        <v>1.25</v>
      </c>
      <c r="F125" s="104" t="s">
        <v>683</v>
      </c>
      <c r="G125" s="104">
        <f>('Bewertung Timo'!I96+'Bewertung Reem'!G96)/2</f>
        <v>0.75</v>
      </c>
    </row>
    <row r="126" spans="1:7" x14ac:dyDescent="0.2">
      <c r="A126" s="177" t="s">
        <v>67</v>
      </c>
      <c r="B126" s="104" t="s">
        <v>683</v>
      </c>
      <c r="C126" s="104">
        <f>('Bewertung Timo'!D97+'Bewertung Reem'!C97)/2</f>
        <v>2.5</v>
      </c>
      <c r="D126" s="104">
        <f>('Bewertung Timo'!E97+'Bewertung Reem'!D97)/2</f>
        <v>2.5</v>
      </c>
      <c r="E126" s="104">
        <f>('Bewertung Timo'!G97+'Bewertung Reem'!E97)/2</f>
        <v>3.5</v>
      </c>
      <c r="F126" s="104" t="s">
        <v>683</v>
      </c>
      <c r="G126" s="104">
        <f>('Bewertung Timo'!I97+'Bewertung Reem'!G97)/2</f>
        <v>1.5</v>
      </c>
    </row>
    <row r="130" spans="1:13" x14ac:dyDescent="0.2">
      <c r="A130" s="177" t="s">
        <v>741</v>
      </c>
      <c r="B130" s="177">
        <v>1</v>
      </c>
      <c r="C130" s="177">
        <v>2</v>
      </c>
      <c r="D130" s="177">
        <v>3</v>
      </c>
      <c r="E130" s="177">
        <v>4</v>
      </c>
      <c r="F130" s="177">
        <v>5</v>
      </c>
      <c r="G130" s="177">
        <v>6</v>
      </c>
      <c r="H130" s="177">
        <v>7</v>
      </c>
      <c r="I130" s="177">
        <v>8</v>
      </c>
      <c r="J130" s="177">
        <v>9</v>
      </c>
      <c r="K130" s="177">
        <v>10</v>
      </c>
      <c r="L130" s="177">
        <v>11</v>
      </c>
      <c r="M130" s="177">
        <v>12</v>
      </c>
    </row>
    <row r="131" spans="1:13" x14ac:dyDescent="0.2">
      <c r="A131" s="177" t="s">
        <v>682</v>
      </c>
      <c r="B131" s="104" t="s">
        <v>683</v>
      </c>
      <c r="C131" s="104">
        <f t="shared" ref="C131:M131" si="15">AVERAGE(C71,C79,C87,C20)</f>
        <v>1.9981084845238097</v>
      </c>
      <c r="D131" s="104">
        <f t="shared" si="15"/>
        <v>1.5514847885476191</v>
      </c>
      <c r="E131" s="104" t="s">
        <v>683</v>
      </c>
      <c r="F131" s="104">
        <f t="shared" si="15"/>
        <v>1.5766309554166666</v>
      </c>
      <c r="G131" s="104">
        <f t="shared" si="15"/>
        <v>1.4141666666666666</v>
      </c>
      <c r="H131" s="104">
        <f t="shared" si="15"/>
        <v>1.3135267856874999</v>
      </c>
      <c r="I131" s="104">
        <f t="shared" si="15"/>
        <v>1.4116319449999999</v>
      </c>
      <c r="J131" s="104" t="s">
        <v>683</v>
      </c>
      <c r="K131" s="104">
        <f t="shared" si="15"/>
        <v>1.5109126983333334</v>
      </c>
      <c r="L131" s="104">
        <f t="shared" si="15"/>
        <v>1.0532837302791667</v>
      </c>
      <c r="M131" s="104">
        <f t="shared" si="15"/>
        <v>1.0669990217375001</v>
      </c>
    </row>
    <row r="132" spans="1:13" x14ac:dyDescent="0.2">
      <c r="A132" s="177" t="s">
        <v>38</v>
      </c>
      <c r="B132" s="104" t="s">
        <v>683</v>
      </c>
      <c r="C132" s="104">
        <f t="shared" ref="C132:M132" si="16">AVERAGE(C72,C80,C88,C21)</f>
        <v>2.2777777777777781</v>
      </c>
      <c r="D132" s="104">
        <f t="shared" si="16"/>
        <v>1.5277777777777777</v>
      </c>
      <c r="E132" s="104" t="s">
        <v>683</v>
      </c>
      <c r="F132" s="104">
        <f t="shared" si="16"/>
        <v>1.4652777777777777</v>
      </c>
      <c r="G132" s="104">
        <f t="shared" si="16"/>
        <v>1.5277777777777777</v>
      </c>
      <c r="H132" s="104">
        <f t="shared" si="16"/>
        <v>1.2708333333333333</v>
      </c>
      <c r="I132" s="104">
        <f t="shared" si="16"/>
        <v>1.1770833333333335</v>
      </c>
      <c r="J132" s="104" t="s">
        <v>683</v>
      </c>
      <c r="K132" s="104">
        <f t="shared" si="16"/>
        <v>1.6388888888888886</v>
      </c>
      <c r="L132" s="104">
        <f t="shared" si="16"/>
        <v>0.74305555555555558</v>
      </c>
      <c r="M132" s="104">
        <f t="shared" si="16"/>
        <v>0.56944444444444442</v>
      </c>
    </row>
    <row r="133" spans="1:13" x14ac:dyDescent="0.2">
      <c r="A133" s="177" t="s">
        <v>53</v>
      </c>
      <c r="B133" s="104" t="s">
        <v>683</v>
      </c>
      <c r="C133" s="104">
        <f t="shared" ref="C133:M133" si="17">AVERAGE(C73,C81,C89,C22)</f>
        <v>2.1111111111111112</v>
      </c>
      <c r="D133" s="104">
        <f t="shared" si="17"/>
        <v>1.4375</v>
      </c>
      <c r="E133" s="104" t="s">
        <v>683</v>
      </c>
      <c r="F133" s="104">
        <f t="shared" si="17"/>
        <v>1.4652777777777777</v>
      </c>
      <c r="G133" s="104">
        <f t="shared" si="17"/>
        <v>1.3402777777777777</v>
      </c>
      <c r="H133" s="104">
        <f t="shared" si="17"/>
        <v>1.2604166666666665</v>
      </c>
      <c r="I133" s="104">
        <f t="shared" si="17"/>
        <v>1.3854166666666665</v>
      </c>
      <c r="J133" s="104" t="s">
        <v>683</v>
      </c>
      <c r="K133" s="104">
        <f t="shared" si="17"/>
        <v>1.6805555555555556</v>
      </c>
      <c r="L133" s="104">
        <f t="shared" si="17"/>
        <v>1.2604166666666665</v>
      </c>
      <c r="M133" s="104">
        <f t="shared" si="17"/>
        <v>0.97916666666666663</v>
      </c>
    </row>
    <row r="134" spans="1:13" x14ac:dyDescent="0.2">
      <c r="A134" s="177" t="s">
        <v>60</v>
      </c>
      <c r="B134" s="104" t="s">
        <v>683</v>
      </c>
      <c r="C134" s="104">
        <f t="shared" ref="C134:M134" si="18">AVERAGE(C74,C82,C90,C23)</f>
        <v>2.0833333333333335</v>
      </c>
      <c r="D134" s="104">
        <f t="shared" si="18"/>
        <v>1.6892361111111112</v>
      </c>
      <c r="E134" s="104" t="s">
        <v>683</v>
      </c>
      <c r="F134" s="104">
        <f t="shared" si="18"/>
        <v>1.9479166666666667</v>
      </c>
      <c r="G134" s="104">
        <f t="shared" si="18"/>
        <v>1.734375</v>
      </c>
      <c r="H134" s="104">
        <f t="shared" si="18"/>
        <v>1.484375</v>
      </c>
      <c r="I134" s="104">
        <f t="shared" si="18"/>
        <v>1.71875</v>
      </c>
      <c r="J134" s="104" t="s">
        <v>683</v>
      </c>
      <c r="K134" s="104">
        <f t="shared" si="18"/>
        <v>1.8333333333333333</v>
      </c>
      <c r="L134" s="104">
        <f t="shared" si="18"/>
        <v>1.5017361111111112</v>
      </c>
      <c r="M134" s="104">
        <f t="shared" si="18"/>
        <v>1.3125</v>
      </c>
    </row>
    <row r="135" spans="1:13" x14ac:dyDescent="0.2">
      <c r="A135" s="177" t="s">
        <v>67</v>
      </c>
      <c r="B135" s="104" t="s">
        <v>683</v>
      </c>
      <c r="C135" s="104">
        <f t="shared" ref="C135:M135" si="19">AVERAGE(C75,C83,C91,C24)</f>
        <v>1.8333333333333333</v>
      </c>
      <c r="D135" s="104">
        <f t="shared" si="19"/>
        <v>1.4375</v>
      </c>
      <c r="E135" s="104" t="s">
        <v>683</v>
      </c>
      <c r="F135" s="104">
        <f t="shared" si="19"/>
        <v>1.6875</v>
      </c>
      <c r="G135" s="104">
        <f t="shared" si="19"/>
        <v>1.2916666666666665</v>
      </c>
      <c r="H135" s="104">
        <f t="shared" si="19"/>
        <v>1.5</v>
      </c>
      <c r="I135" s="104">
        <f t="shared" si="19"/>
        <v>1.125</v>
      </c>
      <c r="J135" s="104" t="s">
        <v>683</v>
      </c>
      <c r="K135" s="104">
        <f t="shared" si="19"/>
        <v>1.75</v>
      </c>
      <c r="L135" s="104">
        <f t="shared" si="19"/>
        <v>1.0625</v>
      </c>
      <c r="M135" s="104">
        <f t="shared" si="19"/>
        <v>1.25</v>
      </c>
    </row>
    <row r="137" spans="1:13" x14ac:dyDescent="0.2">
      <c r="A137" s="177" t="s">
        <v>742</v>
      </c>
      <c r="B137" s="177">
        <v>1</v>
      </c>
      <c r="C137" s="177">
        <v>2</v>
      </c>
      <c r="D137" s="177">
        <v>3</v>
      </c>
      <c r="E137" s="177">
        <v>4</v>
      </c>
      <c r="F137" s="177">
        <v>5</v>
      </c>
      <c r="G137" s="177">
        <v>6</v>
      </c>
      <c r="H137" s="182"/>
    </row>
    <row r="138" spans="1:13" x14ac:dyDescent="0.2">
      <c r="A138" s="177" t="s">
        <v>682</v>
      </c>
      <c r="B138" s="104">
        <f>AVERAGE(B98,B106,B114,B122)</f>
        <v>2.0611111111111109</v>
      </c>
      <c r="C138" s="104">
        <f t="shared" ref="C138:G138" si="20">AVERAGE(C98,C106,C114,C122)</f>
        <v>1.8486111111111112</v>
      </c>
      <c r="D138" s="104">
        <f t="shared" si="20"/>
        <v>1.9125000000000001</v>
      </c>
      <c r="E138" s="104">
        <f t="shared" si="20"/>
        <v>2.0750000000000002</v>
      </c>
      <c r="F138" s="104">
        <f t="shared" si="20"/>
        <v>2.35</v>
      </c>
      <c r="G138" s="104">
        <f t="shared" si="20"/>
        <v>1.8833333333333331</v>
      </c>
      <c r="H138" s="181"/>
    </row>
    <row r="139" spans="1:13" x14ac:dyDescent="0.2">
      <c r="A139" s="177" t="s">
        <v>38</v>
      </c>
      <c r="B139" s="104">
        <f t="shared" ref="B139:G139" si="21">AVERAGE(B99,B107,B115,B123)</f>
        <v>2.416666666666667</v>
      </c>
      <c r="C139" s="104">
        <f t="shared" si="21"/>
        <v>1.9166666666666667</v>
      </c>
      <c r="D139" s="104">
        <f t="shared" si="21"/>
        <v>1.8541666666666667</v>
      </c>
      <c r="E139" s="104">
        <f t="shared" si="21"/>
        <v>2.0833333333333335</v>
      </c>
      <c r="F139" s="104">
        <f t="shared" si="21"/>
        <v>2.2222222222222219</v>
      </c>
      <c r="G139" s="104">
        <f t="shared" si="21"/>
        <v>1.8333333333333333</v>
      </c>
      <c r="H139" s="181"/>
    </row>
    <row r="140" spans="1:13" x14ac:dyDescent="0.2">
      <c r="A140" s="177" t="s">
        <v>53</v>
      </c>
      <c r="B140" s="104">
        <f t="shared" ref="B140:G140" si="22">AVERAGE(B100,B108,B116,B124)</f>
        <v>2.25</v>
      </c>
      <c r="C140" s="104">
        <f t="shared" si="22"/>
        <v>2.0833333333333339</v>
      </c>
      <c r="D140" s="104">
        <f t="shared" si="22"/>
        <v>2.166666666666667</v>
      </c>
      <c r="E140" s="104">
        <f t="shared" si="22"/>
        <v>2.333333333333333</v>
      </c>
      <c r="F140" s="104">
        <f t="shared" si="22"/>
        <v>2.333333333333333</v>
      </c>
      <c r="G140" s="104">
        <f t="shared" si="22"/>
        <v>2</v>
      </c>
      <c r="H140" s="181"/>
    </row>
    <row r="141" spans="1:13" x14ac:dyDescent="0.2">
      <c r="A141" s="177" t="s">
        <v>60</v>
      </c>
      <c r="B141" s="104">
        <f t="shared" ref="B141:G141" si="23">AVERAGE(B101,B109,B117,B125)</f>
        <v>1.25</v>
      </c>
      <c r="C141" s="104">
        <f t="shared" si="23"/>
        <v>1.5625</v>
      </c>
      <c r="D141" s="104">
        <f t="shared" si="23"/>
        <v>1.75</v>
      </c>
      <c r="E141" s="104">
        <f t="shared" si="23"/>
        <v>2.125</v>
      </c>
      <c r="F141" s="104">
        <f t="shared" si="23"/>
        <v>2.5833333333333335</v>
      </c>
      <c r="G141" s="104">
        <f t="shared" si="23"/>
        <v>2.25</v>
      </c>
      <c r="H141" s="181"/>
    </row>
    <row r="142" spans="1:13" x14ac:dyDescent="0.2">
      <c r="A142" s="177" t="s">
        <v>67</v>
      </c>
      <c r="B142" s="104">
        <f t="shared" ref="B142:G142" si="24">AVERAGE(B102,B110,B118,B126)</f>
        <v>2.25</v>
      </c>
      <c r="C142" s="104">
        <f t="shared" si="24"/>
        <v>2</v>
      </c>
      <c r="D142" s="104">
        <f t="shared" si="24"/>
        <v>2</v>
      </c>
      <c r="E142" s="104">
        <f t="shared" si="24"/>
        <v>2.25</v>
      </c>
      <c r="F142" s="104">
        <f t="shared" si="24"/>
        <v>1.8333333333333333</v>
      </c>
      <c r="G142" s="104">
        <f t="shared" si="24"/>
        <v>1.5</v>
      </c>
      <c r="H142" s="181"/>
    </row>
  </sheetData>
  <mergeCells count="11">
    <mergeCell ref="A69:A70"/>
    <mergeCell ref="A77:A78"/>
    <mergeCell ref="A85:A86"/>
    <mergeCell ref="A50:A51"/>
    <mergeCell ref="A58:A59"/>
    <mergeCell ref="A42:A43"/>
    <mergeCell ref="A2:A3"/>
    <mergeCell ref="A10:A11"/>
    <mergeCell ref="A18:A19"/>
    <mergeCell ref="A26:A27"/>
    <mergeCell ref="A34:A35"/>
  </mergeCell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02B6FE70-F9C0-4714-9B5A-01979449AA66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34" id="{9460A8C1-0ED3-4392-ABDD-132DF7686324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A2:M8</xm:sqref>
        </x14:conditionalFormatting>
        <x14:conditionalFormatting xmlns:xm="http://schemas.microsoft.com/office/excel/2006/main">
          <x14:cfRule type="expression" priority="31" id="{73A56741-A7AB-4B57-85F9-45B8CF3637CF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32" id="{2A21A765-C076-4FED-8926-05B477C7F8DF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B12:M16</xm:sqref>
        </x14:conditionalFormatting>
        <x14:conditionalFormatting xmlns:xm="http://schemas.microsoft.com/office/excel/2006/main">
          <x14:cfRule type="expression" priority="27" id="{A5C329C3-DD40-4E5E-BB1D-B8C64469461F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28" id="{60046660-F750-4023-95F8-E01BA5B456A3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B20:M24 B28:M32 B36:M40 B44:M48 B60:M64 B71:M75 B79:M83 B87:M91 B52:M56</xm:sqref>
        </x14:conditionalFormatting>
        <x14:conditionalFormatting xmlns:xm="http://schemas.microsoft.com/office/excel/2006/main">
          <x14:cfRule type="expression" priority="3" id="{D845DD49-D838-4551-A3C3-C3132412B627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4" id="{9A3FFC8D-08A0-4E65-AFA3-102CFFDF8DD9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B98:G102</xm:sqref>
        </x14:conditionalFormatting>
        <x14:conditionalFormatting xmlns:xm="http://schemas.microsoft.com/office/excel/2006/main">
          <x14:cfRule type="expression" priority="1" id="{963213ED-756A-4710-9858-9652461326ED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B84CAC51-86B9-4273-820D-3B1E6D7DE053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B114:G118 B122:G126 B106:G110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1B85-1B95-4851-95AE-2BC4998DA952}">
  <sheetPr>
    <tabColor rgb="FF00B050"/>
  </sheetPr>
  <dimension ref="A1:P55"/>
  <sheetViews>
    <sheetView topLeftCell="B1" zoomScale="85" zoomScaleNormal="85" workbookViewId="0">
      <selection activeCell="K33" activeCellId="28" sqref="C7 D14:D16 D7:D12 C14:C16 C8:C12 F14:I16 F7:I12 K14:M16 L12:M12 K7:M11 C20:D21 D22 F20:I21 F22:G22 I22 K20:L22 M20:M21 C24:D26 F24:I24 K24:M26 F25:F26 G26:I26 C28:D31 F28:I31 K28:L31 M28:M30 C33:D33 F33:I33 K33:M33"/>
    </sheetView>
  </sheetViews>
  <sheetFormatPr baseColWidth="10" defaultColWidth="11.5546875" defaultRowHeight="15" x14ac:dyDescent="0.2"/>
  <cols>
    <col min="1" max="1" width="22.21875" customWidth="1"/>
  </cols>
  <sheetData>
    <row r="1" spans="1:16" x14ac:dyDescent="0.2">
      <c r="A1" s="1" t="s">
        <v>0</v>
      </c>
      <c r="B1" t="s">
        <v>244</v>
      </c>
      <c r="C1" t="s">
        <v>245</v>
      </c>
    </row>
    <row r="2" spans="1:16" x14ac:dyDescent="0.2">
      <c r="A2" s="1" t="s">
        <v>3</v>
      </c>
      <c r="B2" t="s">
        <v>168</v>
      </c>
    </row>
    <row r="3" spans="1:16" ht="15.75" thickBot="1" x14ac:dyDescent="0.25"/>
    <row r="4" spans="1:16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6" ht="15.75" thickBot="1" x14ac:dyDescent="0.25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6" s="6" customFormat="1" ht="15.75" x14ac:dyDescent="0.25">
      <c r="A6" s="51" t="s">
        <v>7</v>
      </c>
      <c r="B6" s="200"/>
      <c r="C6" s="52"/>
      <c r="D6" s="52"/>
      <c r="E6" s="194" t="s">
        <v>9</v>
      </c>
      <c r="F6" s="52"/>
      <c r="G6" s="52"/>
      <c r="H6" s="52"/>
      <c r="I6" s="52"/>
      <c r="J6" s="194" t="s">
        <v>10</v>
      </c>
      <c r="K6" s="52"/>
      <c r="L6" s="52"/>
      <c r="M6" s="53"/>
      <c r="N6" s="54"/>
    </row>
    <row r="7" spans="1:16" x14ac:dyDescent="0.2">
      <c r="A7" s="11" t="s">
        <v>12</v>
      </c>
      <c r="B7" s="201"/>
      <c r="C7" s="55" t="str">
        <f>IF('Henriette (2)'!C7='Henriette (3)'!C7, "SAME","DIFFERENT")</f>
        <v>SAME</v>
      </c>
      <c r="D7" s="55" t="str">
        <f>IF('Henriette (2)'!D7='Henriette (3)'!D7, "SAME","DIFFERENT")</f>
        <v>DIFFERENT</v>
      </c>
      <c r="E7" s="195"/>
      <c r="F7" s="55" t="str">
        <f>IF('Henriette (2)'!F7='Henriette (3)'!F7, "SAME","DIFFERENT")</f>
        <v>SAME</v>
      </c>
      <c r="G7" s="55" t="str">
        <f>IF('Henriette (2)'!G7='Henriette (3)'!G7, "SAME","DIFFERENT")</f>
        <v>SAME</v>
      </c>
      <c r="H7" s="55" t="str">
        <f>IF('Henriette (2)'!H7='Henriette (3)'!H7, "SAME","DIFFERENT")</f>
        <v>SAME</v>
      </c>
      <c r="I7" s="55" t="str">
        <f>IF('Henriette (2)'!I7='Henriette (3)'!I7, "SAME","DIFFERENT")</f>
        <v>SAME</v>
      </c>
      <c r="J7" s="195"/>
      <c r="K7" s="55" t="str">
        <f>IF('Henriette (2)'!K7='Henriette (3)'!K7, "SAME","DIFFERENT")</f>
        <v>SAME</v>
      </c>
      <c r="L7" s="55" t="str">
        <f>IF('Henriette (2)'!L7='Henriette (3)'!L7, "SAME","DIFFERENT")</f>
        <v>SAME</v>
      </c>
      <c r="M7" s="55" t="str">
        <f>IF('Henriette (2)'!M7='Henriette (3)'!M7, "SAME","DIFFERENT")</f>
        <v>SAME</v>
      </c>
      <c r="N7" s="46"/>
    </row>
    <row r="8" spans="1:16" ht="30" x14ac:dyDescent="0.2">
      <c r="A8" s="11" t="s">
        <v>15</v>
      </c>
      <c r="B8" s="201"/>
      <c r="C8" s="55" t="str">
        <f>IF('Henriette (2)'!C8='Henriette (3)'!C8, "SAME","DIFFERENT")</f>
        <v>DIFFERENT</v>
      </c>
      <c r="D8" s="55" t="str">
        <f>IF('Henriette (2)'!D8='Henriette (3)'!D8, "SAME","DIFFERENT")</f>
        <v>SAME</v>
      </c>
      <c r="E8" s="195"/>
      <c r="F8" s="55" t="str">
        <f>IF('Henriette (2)'!F8='Henriette (3)'!F8, "SAME","DIFFERENT")</f>
        <v>DIFFERENT</v>
      </c>
      <c r="G8" s="55" t="str">
        <f>IF('Henriette (2)'!G8='Henriette (3)'!G8, "SAME","DIFFERENT")</f>
        <v>SAME</v>
      </c>
      <c r="H8" s="55" t="str">
        <f>IF('Henriette (2)'!H8='Henriette (3)'!H8, "SAME","DIFFERENT")</f>
        <v>SAME</v>
      </c>
      <c r="I8" s="55" t="str">
        <f>IF('Henriette (2)'!I8='Henriette (3)'!I8, "SAME","DIFFERENT")</f>
        <v>SAME</v>
      </c>
      <c r="J8" s="195"/>
      <c r="K8" s="55" t="str">
        <f>IF('Henriette (2)'!K8='Henriette (3)'!K8, "SAME","DIFFERENT")</f>
        <v>SAME</v>
      </c>
      <c r="L8" s="55" t="str">
        <f>IF('Henriette (2)'!L8='Henriette (3)'!L8, "SAME","DIFFERENT")</f>
        <v>SAME</v>
      </c>
      <c r="M8" s="55" t="str">
        <f>IF('Henriette (2)'!M8='Henriette (3)'!M8, "SAME","DIFFERENT")</f>
        <v>SAME</v>
      </c>
      <c r="N8" s="46"/>
      <c r="O8" t="s">
        <v>754</v>
      </c>
      <c r="P8">
        <f>COUNTIF(B6:M55,"SAME")</f>
        <v>97</v>
      </c>
    </row>
    <row r="9" spans="1:16" x14ac:dyDescent="0.2">
      <c r="A9" s="11" t="s">
        <v>18</v>
      </c>
      <c r="B9" s="201"/>
      <c r="C9" s="55" t="str">
        <f>IF('Henriette (2)'!C9='Henriette (3)'!C9, "SAME","DIFFERENT")</f>
        <v>SAME</v>
      </c>
      <c r="D9" s="55" t="str">
        <f>IF('Henriette (2)'!D9='Henriette (3)'!D9, "SAME","DIFFERENT")</f>
        <v>SAME</v>
      </c>
      <c r="E9" s="195"/>
      <c r="F9" s="55" t="str">
        <f>IF('Henriette (2)'!F9='Henriette (3)'!F9, "SAME","DIFFERENT")</f>
        <v>SAME</v>
      </c>
      <c r="G9" s="55" t="str">
        <f>IF('Henriette (2)'!G9='Henriette (3)'!G9, "SAME","DIFFERENT")</f>
        <v>SAME</v>
      </c>
      <c r="H9" s="55" t="str">
        <f>IF('Henriette (2)'!H9='Henriette (3)'!H9, "SAME","DIFFERENT")</f>
        <v>SAME</v>
      </c>
      <c r="I9" s="55" t="str">
        <f>IF('Henriette (2)'!I9='Henriette (3)'!I9, "SAME","DIFFERENT")</f>
        <v>SAME</v>
      </c>
      <c r="J9" s="195"/>
      <c r="K9" s="55" t="str">
        <f>IF('Henriette (2)'!K9='Henriette (3)'!K9, "SAME","DIFFERENT")</f>
        <v>SAME</v>
      </c>
      <c r="L9" s="55" t="str">
        <f>IF('Henriette (2)'!L9='Henriette (3)'!L9, "SAME","DIFFERENT")</f>
        <v>DIFFERENT</v>
      </c>
      <c r="M9" s="55" t="str">
        <f>IF('Henriette (2)'!M9='Henriette (3)'!M9, "SAME","DIFFERENT")</f>
        <v>DIFFERENT</v>
      </c>
      <c r="N9" s="46"/>
      <c r="O9" t="s">
        <v>755</v>
      </c>
      <c r="P9">
        <f>COUNTA(C7:D34,F7:I33,K7:M33)</f>
        <v>172</v>
      </c>
    </row>
    <row r="10" spans="1:16" x14ac:dyDescent="0.2">
      <c r="A10" s="11" t="s">
        <v>23</v>
      </c>
      <c r="B10" s="201"/>
      <c r="C10" s="55" t="str">
        <f>IF('Henriette (2)'!C10='Henriette (3)'!C10, "SAME","DIFFERENT")</f>
        <v>SAME</v>
      </c>
      <c r="D10" s="55" t="str">
        <f>IF('Henriette (2)'!D10='Henriette (3)'!D10, "SAME","DIFFERENT")</f>
        <v>SAME</v>
      </c>
      <c r="E10" s="195"/>
      <c r="F10" s="55" t="str">
        <f>IF('Henriette (2)'!F10='Henriette (3)'!F10, "SAME","DIFFERENT")</f>
        <v>SAME</v>
      </c>
      <c r="G10" s="55" t="str">
        <f>IF('Henriette (2)'!G10='Henriette (3)'!G10, "SAME","DIFFERENT")</f>
        <v>SAME</v>
      </c>
      <c r="H10" s="55" t="str">
        <f>IF('Henriette (2)'!H10='Henriette (3)'!H10, "SAME","DIFFERENT")</f>
        <v>SAME</v>
      </c>
      <c r="I10" s="55" t="str">
        <f>IF('Henriette (2)'!I10='Henriette (3)'!I10, "SAME","DIFFERENT")</f>
        <v>SAME</v>
      </c>
      <c r="J10" s="195"/>
      <c r="K10" s="55" t="str">
        <f>IF('Henriette (2)'!K10='Henriette (3)'!K10, "SAME","DIFFERENT")</f>
        <v>SAME</v>
      </c>
      <c r="L10" s="55" t="str">
        <f>IF('Henriette (2)'!L10='Henriette (3)'!L10, "SAME","DIFFERENT")</f>
        <v>SAME</v>
      </c>
      <c r="M10" s="55" t="str">
        <f>IF('Henriette (2)'!M10='Henriette (3)'!M10, "SAME","DIFFERENT")</f>
        <v>SAME</v>
      </c>
      <c r="N10" s="46"/>
    </row>
    <row r="11" spans="1:16" x14ac:dyDescent="0.2">
      <c r="A11" s="11" t="s">
        <v>25</v>
      </c>
      <c r="B11" s="201"/>
      <c r="C11" s="55" t="str">
        <f>IF('Henriette (2)'!C11='Henriette (3)'!C11, "SAME","DIFFERENT")</f>
        <v>SAME</v>
      </c>
      <c r="D11" s="55" t="str">
        <f>IF('Henriette (2)'!D11='Henriette (3)'!D11, "SAME","DIFFERENT")</f>
        <v>SAME</v>
      </c>
      <c r="E11" s="195"/>
      <c r="F11" s="55" t="str">
        <f>IF('Henriette (2)'!F11='Henriette (3)'!F11, "SAME","DIFFERENT")</f>
        <v>SAME</v>
      </c>
      <c r="G11" s="55" t="str">
        <f>IF('Henriette (2)'!G11='Henriette (3)'!G11, "SAME","DIFFERENT")</f>
        <v>SAME</v>
      </c>
      <c r="H11" s="55" t="str">
        <f>IF('Henriette (2)'!H11='Henriette (3)'!H11, "SAME","DIFFERENT")</f>
        <v>SAME</v>
      </c>
      <c r="I11" s="55" t="str">
        <f>IF('Henriette (2)'!I11='Henriette (3)'!I11, "SAME","DIFFERENT")</f>
        <v>SAME</v>
      </c>
      <c r="J11" s="195"/>
      <c r="K11" s="55" t="str">
        <f>IF('Henriette (2)'!K11='Henriette (3)'!K11, "SAME","DIFFERENT")</f>
        <v>SAME</v>
      </c>
      <c r="L11" s="55" t="str">
        <f>IF('Henriette (2)'!L11='Henriette (3)'!L11, "SAME","DIFFERENT")</f>
        <v>SAME</v>
      </c>
      <c r="M11" s="55" t="str">
        <f>IF('Henriette (2)'!M11='Henriette (3)'!M11, "SAME","DIFFERENT")</f>
        <v>SAME</v>
      </c>
      <c r="N11" s="46"/>
    </row>
    <row r="12" spans="1:16" ht="30" x14ac:dyDescent="0.2">
      <c r="A12" s="11" t="s">
        <v>26</v>
      </c>
      <c r="B12" s="201"/>
      <c r="C12" s="55" t="str">
        <f>IF('Henriette (2)'!C12='Henriette (3)'!C12, "SAME","DIFFERENT")</f>
        <v>SAME</v>
      </c>
      <c r="D12" s="55" t="str">
        <f>IF('Henriette (2)'!D12='Henriette (3)'!D12, "SAME","DIFFERENT")</f>
        <v>SAME</v>
      </c>
      <c r="E12" s="195"/>
      <c r="F12" s="55" t="str">
        <f>IF('Henriette (2)'!F12='Henriette (3)'!F12, "SAME","DIFFERENT")</f>
        <v>SAME</v>
      </c>
      <c r="G12" s="55" t="str">
        <f>IF('Henriette (2)'!G12='Henriette (3)'!G12, "SAME","DIFFERENT")</f>
        <v>SAME</v>
      </c>
      <c r="H12" s="55" t="str">
        <f>IF('Henriette (2)'!H12='Henriette (3)'!H12, "SAME","DIFFERENT")</f>
        <v>DIFFERENT</v>
      </c>
      <c r="I12" s="55" t="str">
        <f>IF('Henriette (2)'!I12='Henriette (3)'!I12, "SAME","DIFFERENT")</f>
        <v>DIFFERENT</v>
      </c>
      <c r="J12" s="195"/>
      <c r="K12" s="55"/>
      <c r="L12" s="55" t="str">
        <f>IF('Henriette (2)'!L12='Henriette (3)'!L12, "SAME","DIFFERENT")</f>
        <v>DIFFERENT</v>
      </c>
      <c r="M12" s="55" t="str">
        <f>IF('Henriette (2)'!M12='Henriette (3)'!M12, "SAME","DIFFERENT")</f>
        <v>DIFFERENT</v>
      </c>
      <c r="N12" s="46"/>
    </row>
    <row r="13" spans="1:16" x14ac:dyDescent="0.2">
      <c r="A13" s="11" t="s">
        <v>27</v>
      </c>
      <c r="B13" s="201"/>
      <c r="C13" s="55"/>
      <c r="D13" s="55"/>
      <c r="E13" s="195"/>
      <c r="F13" s="55"/>
      <c r="G13" s="55"/>
      <c r="H13" s="55"/>
      <c r="I13" s="55"/>
      <c r="J13" s="195"/>
      <c r="K13" s="55"/>
      <c r="L13" s="55"/>
      <c r="M13" s="56"/>
      <c r="N13" s="46"/>
    </row>
    <row r="14" spans="1:16" x14ac:dyDescent="0.2">
      <c r="A14" s="11" t="s">
        <v>30</v>
      </c>
      <c r="B14" s="201"/>
      <c r="C14" s="55" t="str">
        <f>IF('Henriette (2)'!C14='Henriette (3)'!C14, "SAME","DIFFERENT")</f>
        <v>DIFFERENT</v>
      </c>
      <c r="D14" s="55" t="str">
        <f>IF('Henriette (2)'!D14='Henriette (3)'!D14, "SAME","DIFFERENT")</f>
        <v>SAME</v>
      </c>
      <c r="E14" s="195"/>
      <c r="F14" s="55" t="str">
        <f>IF('Henriette (2)'!F14='Henriette (3)'!F14, "SAME","DIFFERENT")</f>
        <v>SAME</v>
      </c>
      <c r="G14" s="55" t="str">
        <f>IF('Henriette (2)'!G14='Henriette (3)'!G14, "SAME","DIFFERENT")</f>
        <v>SAME</v>
      </c>
      <c r="H14" s="55" t="str">
        <f>IF('Henriette (2)'!H14='Henriette (3)'!H14, "SAME","DIFFERENT")</f>
        <v>SAME</v>
      </c>
      <c r="I14" s="55" t="str">
        <f>IF('Henriette (2)'!I14='Henriette (3)'!I14, "SAME","DIFFERENT")</f>
        <v>SAME</v>
      </c>
      <c r="J14" s="195"/>
      <c r="K14" s="55" t="str">
        <f>IF('Henriette (2)'!K14='Henriette (3)'!K14, "SAME","DIFFERENT")</f>
        <v>SAME</v>
      </c>
      <c r="L14" s="55" t="str">
        <f>IF('Henriette (2)'!L14='Henriette (3)'!L14, "SAME","DIFFERENT")</f>
        <v>SAME</v>
      </c>
      <c r="M14" s="55" t="str">
        <f>IF('Henriette (2)'!M14='Henriette (3)'!M14, "SAME","DIFFERENT")</f>
        <v>SAME</v>
      </c>
      <c r="N14" s="46"/>
    </row>
    <row r="15" spans="1:16" x14ac:dyDescent="0.2">
      <c r="A15" s="11" t="s">
        <v>32</v>
      </c>
      <c r="B15" s="201"/>
      <c r="C15" s="55" t="str">
        <f>IF('Henriette (2)'!C15='Henriette (3)'!C15, "SAME","DIFFERENT")</f>
        <v>DIFFERENT</v>
      </c>
      <c r="D15" s="55" t="str">
        <f>IF('Henriette (2)'!D15='Henriette (3)'!D15, "SAME","DIFFERENT")</f>
        <v>DIFFERENT</v>
      </c>
      <c r="E15" s="195"/>
      <c r="F15" s="55" t="str">
        <f>IF('Henriette (2)'!F15='Henriette (3)'!F15, "SAME","DIFFERENT")</f>
        <v>DIFFERENT</v>
      </c>
      <c r="G15" s="55" t="str">
        <f>IF('Henriette (2)'!G15='Henriette (3)'!G15, "SAME","DIFFERENT")</f>
        <v>SAME</v>
      </c>
      <c r="H15" s="55" t="str">
        <f>IF('Henriette (2)'!H15='Henriette (3)'!H15, "SAME","DIFFERENT")</f>
        <v>SAME</v>
      </c>
      <c r="I15" s="55" t="str">
        <f>IF('Henriette (2)'!I15='Henriette (3)'!I15, "SAME","DIFFERENT")</f>
        <v>SAME</v>
      </c>
      <c r="J15" s="195"/>
      <c r="K15" s="55" t="str">
        <f>IF('Henriette (2)'!K15='Henriette (3)'!K15, "SAME","DIFFERENT")</f>
        <v>SAME</v>
      </c>
      <c r="L15" s="55" t="str">
        <f>IF('Henriette (2)'!L15='Henriette (3)'!L15, "SAME","DIFFERENT")</f>
        <v>DIFFERENT</v>
      </c>
      <c r="M15" s="55" t="str">
        <f>IF('Henriette (2)'!M15='Henriette (3)'!M15, "SAME","DIFFERENT")</f>
        <v>DIFFERENT</v>
      </c>
      <c r="N15" s="46"/>
    </row>
    <row r="16" spans="1:16" x14ac:dyDescent="0.2">
      <c r="A16" s="11" t="s">
        <v>36</v>
      </c>
      <c r="B16" s="201"/>
      <c r="C16" s="55" t="str">
        <f>IF('Henriette (2)'!C16='Henriette (3)'!C16, "SAME","DIFFERENT")</f>
        <v>SAME</v>
      </c>
      <c r="D16" s="55" t="str">
        <f>IF('Henriette (2)'!D16='Henriette (3)'!D16, "SAME","DIFFERENT")</f>
        <v>SAME</v>
      </c>
      <c r="E16" s="195"/>
      <c r="F16" s="55" t="str">
        <f>IF('Henriette (2)'!F16='Henriette (3)'!F16, "SAME","DIFFERENT")</f>
        <v>SAME</v>
      </c>
      <c r="G16" s="55" t="str">
        <f>IF('Henriette (2)'!G16='Henriette (3)'!G16, "SAME","DIFFERENT")</f>
        <v>DIFFERENT</v>
      </c>
      <c r="H16" s="55" t="str">
        <f>IF('Henriette (2)'!H16='Henriette (3)'!H16, "SAME","DIFFERENT")</f>
        <v>DIFFERENT</v>
      </c>
      <c r="I16" s="55" t="str">
        <f>IF('Henriette (2)'!I16='Henriette (3)'!I16, "SAME","DIFFERENT")</f>
        <v>DIFFERENT</v>
      </c>
      <c r="J16" s="195"/>
      <c r="K16" s="55" t="str">
        <f>IF('Henriette (2)'!K16='Henriette (3)'!K16, "SAME","DIFFERENT")</f>
        <v>DIFFERENT</v>
      </c>
      <c r="L16" s="55" t="str">
        <f>IF('Henriette (2)'!L16='Henriette (3)'!L16, "SAME","DIFFERENT")</f>
        <v>DIFFERENT</v>
      </c>
      <c r="M16" s="55" t="str">
        <f>IF('Henriette (2)'!M16='Henriette (3)'!M16, "SAME","DIFFERENT")</f>
        <v>DIFFERENT</v>
      </c>
      <c r="N16" s="46"/>
    </row>
    <row r="17" spans="1:14" x14ac:dyDescent="0.2">
      <c r="A17" s="61"/>
      <c r="B17" s="201"/>
      <c r="C17" s="55"/>
      <c r="D17" s="55"/>
      <c r="E17" s="195"/>
      <c r="F17" s="55"/>
      <c r="G17" s="55"/>
      <c r="H17" s="55"/>
      <c r="I17" s="55"/>
      <c r="J17" s="195"/>
      <c r="K17" s="55"/>
      <c r="L17" s="55"/>
      <c r="M17" s="56"/>
      <c r="N17" s="46"/>
    </row>
    <row r="18" spans="1:14" s="6" customFormat="1" ht="15.75" x14ac:dyDescent="0.2">
      <c r="A18" s="12" t="s">
        <v>37</v>
      </c>
      <c r="B18" s="201"/>
      <c r="C18" s="62"/>
      <c r="D18" s="62"/>
      <c r="E18" s="195"/>
      <c r="F18" s="62"/>
      <c r="G18" s="62"/>
      <c r="H18" s="62"/>
      <c r="I18" s="62"/>
      <c r="J18" s="195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201"/>
      <c r="C19" s="62"/>
      <c r="D19" s="62"/>
      <c r="E19" s="195"/>
      <c r="F19" s="62"/>
      <c r="G19" s="62"/>
      <c r="H19" s="62"/>
      <c r="I19" s="62"/>
      <c r="J19" s="195"/>
      <c r="K19" s="62"/>
      <c r="L19" s="62"/>
      <c r="M19" s="63"/>
      <c r="N19" s="54"/>
    </row>
    <row r="20" spans="1:14" ht="45" x14ac:dyDescent="0.2">
      <c r="A20" s="11" t="s">
        <v>39</v>
      </c>
      <c r="B20" s="201"/>
      <c r="C20" s="55" t="str">
        <f>IF('Henriette (2)'!C20='Henriette (3)'!C20, "SAME","DIFFERENT")</f>
        <v>SAME</v>
      </c>
      <c r="D20" s="55" t="str">
        <f>IF('Henriette (2)'!D20='Henriette (3)'!D20, "SAME","DIFFERENT")</f>
        <v>SAME</v>
      </c>
      <c r="E20" s="195"/>
      <c r="F20" s="55" t="str">
        <f>IF('Henriette (2)'!F20='Henriette (3)'!F20, "SAME","DIFFERENT")</f>
        <v>SAME</v>
      </c>
      <c r="G20" s="55" t="str">
        <f>IF('Henriette (2)'!G20='Henriette (3)'!G20, "SAME","DIFFERENT")</f>
        <v>SAME</v>
      </c>
      <c r="H20" s="55" t="str">
        <f>IF('Henriette (2)'!H20='Henriette (3)'!H20, "SAME","DIFFERENT")</f>
        <v>SAME</v>
      </c>
      <c r="I20" s="55" t="str">
        <f>IF('Henriette (2)'!I20='Henriette (3)'!I20, "SAME","DIFFERENT")</f>
        <v>DIFFERENT</v>
      </c>
      <c r="J20" s="195"/>
      <c r="K20" s="55" t="str">
        <f>IF('Henriette (2)'!K20='Henriette (3)'!K20, "SAME","DIFFERENT")</f>
        <v>SAME</v>
      </c>
      <c r="L20" s="55" t="str">
        <f>IF('Henriette (2)'!L20='Henriette (3)'!L20, "SAME","DIFFERENT")</f>
        <v>SAME</v>
      </c>
      <c r="M20" s="55" t="str">
        <f>IF('Henriette (2)'!M20='Henriette (3)'!M20, "SAME","DIFFERENT")</f>
        <v>SAME</v>
      </c>
      <c r="N20" s="7" t="s">
        <v>275</v>
      </c>
    </row>
    <row r="21" spans="1:14" ht="45" x14ac:dyDescent="0.2">
      <c r="A21" s="11" t="s">
        <v>47</v>
      </c>
      <c r="B21" s="201"/>
      <c r="C21" s="55" t="str">
        <f>IF('Henriette (2)'!C21='Henriette (3)'!C21, "SAME","DIFFERENT")</f>
        <v>SAME</v>
      </c>
      <c r="D21" s="55" t="str">
        <f>IF('Henriette (2)'!D21='Henriette (3)'!D21, "SAME","DIFFERENT")</f>
        <v>SAME</v>
      </c>
      <c r="E21" s="195"/>
      <c r="F21" s="55" t="str">
        <f>IF('Henriette (2)'!F21='Henriette (3)'!F21, "SAME","DIFFERENT")</f>
        <v>SAME</v>
      </c>
      <c r="G21" s="55" t="str">
        <f>IF('Henriette (2)'!G21='Henriette (3)'!G21, "SAME","DIFFERENT")</f>
        <v>SAME</v>
      </c>
      <c r="H21" s="55" t="str">
        <f>IF('Henriette (2)'!H21='Henriette (3)'!H21, "SAME","DIFFERENT")</f>
        <v>SAME</v>
      </c>
      <c r="I21" s="55" t="str">
        <f>IF('Henriette (2)'!I21='Henriette (3)'!I21, "SAME","DIFFERENT")</f>
        <v>DIFFERENT</v>
      </c>
      <c r="J21" s="195"/>
      <c r="K21" s="55" t="str">
        <f>IF('Henriette (2)'!K21='Henriette (3)'!K21, "SAME","DIFFERENT")</f>
        <v>DIFFERENT</v>
      </c>
      <c r="L21" s="55" t="str">
        <f>IF('Henriette (2)'!L21='Henriette (3)'!L21, "SAME","DIFFERENT")</f>
        <v>DIFFERENT</v>
      </c>
      <c r="M21" s="55" t="str">
        <f>IF('Henriette (2)'!M21='Henriette (3)'!M21, "SAME","DIFFERENT")</f>
        <v>DIFFERENT</v>
      </c>
      <c r="N21" s="7" t="s">
        <v>275</v>
      </c>
    </row>
    <row r="22" spans="1:14" ht="30" x14ac:dyDescent="0.2">
      <c r="A22" s="11" t="s">
        <v>52</v>
      </c>
      <c r="B22" s="201"/>
      <c r="C22" s="55"/>
      <c r="D22" s="55" t="str">
        <f>IF('Henriette (2)'!D22='Henriette (3)'!D22, "SAME","DIFFERENT")</f>
        <v>DIFFERENT</v>
      </c>
      <c r="E22" s="195"/>
      <c r="F22" s="55" t="str">
        <f>IF('Henriette (2)'!F22='Henriette (3)'!F22, "SAME","DIFFERENT")</f>
        <v>SAME</v>
      </c>
      <c r="G22" s="55" t="str">
        <f>IF('Henriette (2)'!G22='Henriette (3)'!G22, "SAME","DIFFERENT")</f>
        <v>DIFFERENT</v>
      </c>
      <c r="H22" s="55"/>
      <c r="I22" s="55" t="str">
        <f>IF('Henriette (2)'!I22='Henriette (3)'!I22, "SAME","DIFFERENT")</f>
        <v>DIFFERENT</v>
      </c>
      <c r="J22" s="195"/>
      <c r="K22" s="55" t="str">
        <f>IF('Henriette (2)'!K22='Henriette (3)'!K22, "SAME","DIFFERENT")</f>
        <v>DIFFERENT</v>
      </c>
      <c r="L22" s="55" t="str">
        <f>IF('Henriette (2)'!L22='Henriette (3)'!L22, "SAME","DIFFERENT")</f>
        <v>DIFFERENT</v>
      </c>
      <c r="M22" s="55"/>
      <c r="N22" s="46"/>
    </row>
    <row r="23" spans="1:14" s="6" customFormat="1" ht="15.75" x14ac:dyDescent="0.2">
      <c r="A23" s="12" t="s">
        <v>53</v>
      </c>
      <c r="B23" s="201"/>
      <c r="C23" s="62"/>
      <c r="D23" s="62"/>
      <c r="E23" s="195"/>
      <c r="F23" s="62"/>
      <c r="G23" s="62"/>
      <c r="H23" s="62"/>
      <c r="I23" s="62"/>
      <c r="J23" s="195"/>
      <c r="K23" s="62"/>
      <c r="L23" s="62"/>
      <c r="M23" s="63"/>
      <c r="N23" s="54"/>
    </row>
    <row r="24" spans="1:14" x14ac:dyDescent="0.2">
      <c r="A24" s="11" t="s">
        <v>54</v>
      </c>
      <c r="B24" s="201"/>
      <c r="C24" s="55" t="str">
        <f>IF('Henriette (2)'!C24='Henriette (3)'!C24, "SAME","DIFFERENT")</f>
        <v>SAME</v>
      </c>
      <c r="D24" s="55" t="str">
        <f>IF('Henriette (2)'!D24='Henriette (3)'!D24, "SAME","DIFFERENT")</f>
        <v>SAME</v>
      </c>
      <c r="E24" s="195"/>
      <c r="F24" s="55" t="str">
        <f>IF('Henriette (2)'!F24='Henriette (3)'!F24, "SAME","DIFFERENT")</f>
        <v>SAME</v>
      </c>
      <c r="G24" s="55" t="str">
        <f>IF('Henriette (2)'!G24='Henriette (3)'!G24, "SAME","DIFFERENT")</f>
        <v>SAME</v>
      </c>
      <c r="H24" s="55" t="str">
        <f>IF('Henriette (2)'!H24='Henriette (3)'!H24, "SAME","DIFFERENT")</f>
        <v>SAME</v>
      </c>
      <c r="I24" s="55" t="str">
        <f>IF('Henriette (2)'!I24='Henriette (3)'!I24, "SAME","DIFFERENT")</f>
        <v>SAME</v>
      </c>
      <c r="J24" s="195"/>
      <c r="K24" s="55" t="str">
        <f>IF('Henriette (2)'!K24='Henriette (3)'!K24, "SAME","DIFFERENT")</f>
        <v>SAME</v>
      </c>
      <c r="L24" s="55" t="str">
        <f>IF('Henriette (2)'!L24='Henriette (3)'!L24, "SAME","DIFFERENT")</f>
        <v>SAME</v>
      </c>
      <c r="M24" s="55" t="str">
        <f>IF('Henriette (2)'!M24='Henriette (3)'!M24, "SAME","DIFFERENT")</f>
        <v>SAME</v>
      </c>
      <c r="N24" s="46"/>
    </row>
    <row r="25" spans="1:14" x14ac:dyDescent="0.2">
      <c r="A25" s="11" t="s">
        <v>55</v>
      </c>
      <c r="B25" s="201"/>
      <c r="C25" s="55" t="str">
        <f>IF('Henriette (2)'!C25='Henriette (3)'!C25, "SAME","DIFFERENT")</f>
        <v>SAME</v>
      </c>
      <c r="D25" s="55" t="str">
        <f>IF('Henriette (2)'!D25='Henriette (3)'!D25, "SAME","DIFFERENT")</f>
        <v>SAME</v>
      </c>
      <c r="E25" s="195"/>
      <c r="F25" s="55" t="str">
        <f>IF('Henriette (2)'!F25='Henriette (3)'!F25, "SAME","DIFFERENT")</f>
        <v>SAME</v>
      </c>
      <c r="G25" s="55"/>
      <c r="H25" s="55"/>
      <c r="I25" s="55"/>
      <c r="J25" s="195"/>
      <c r="K25" s="55" t="str">
        <f>IF('Henriette (2)'!K25='Henriette (3)'!K25, "SAME","DIFFERENT")</f>
        <v>DIFFERENT</v>
      </c>
      <c r="L25" s="55" t="str">
        <f>IF('Henriette (2)'!L25='Henriette (3)'!L25, "SAME","DIFFERENT")</f>
        <v>DIFFERENT</v>
      </c>
      <c r="M25" s="55" t="str">
        <f>IF('Henriette (2)'!M25='Henriette (3)'!M25, "SAME","DIFFERENT")</f>
        <v>SAME</v>
      </c>
      <c r="N25" s="46"/>
    </row>
    <row r="26" spans="1:14" ht="45" x14ac:dyDescent="0.2">
      <c r="A26" s="11" t="s">
        <v>59</v>
      </c>
      <c r="B26" s="201"/>
      <c r="C26" s="55" t="str">
        <f>IF('Henriette (2)'!C26='Henriette (3)'!C26, "SAME","DIFFERENT")</f>
        <v>SAME</v>
      </c>
      <c r="D26" s="55" t="str">
        <f>IF('Henriette (2)'!D26='Henriette (3)'!D26, "SAME","DIFFERENT")</f>
        <v>SAME</v>
      </c>
      <c r="E26" s="195"/>
      <c r="F26" s="55" t="str">
        <f>IF('Henriette (2)'!F26='Henriette (3)'!F26, "SAME","DIFFERENT")</f>
        <v>SAME</v>
      </c>
      <c r="G26" s="55" t="str">
        <f>IF('Henriette (2)'!G26='Henriette (3)'!G26, "SAME","DIFFERENT")</f>
        <v>SAME</v>
      </c>
      <c r="H26" s="55" t="str">
        <f>IF('Henriette (2)'!H26='Henriette (3)'!H26, "SAME","DIFFERENT")</f>
        <v>SAME</v>
      </c>
      <c r="I26" s="55" t="str">
        <f>IF('Henriette (2)'!I26='Henriette (3)'!I26, "SAME","DIFFERENT")</f>
        <v>SAME</v>
      </c>
      <c r="J26" s="195"/>
      <c r="K26" s="55" t="str">
        <f>IF('Henriette (2)'!K26='Henriette (3)'!K26, "SAME","DIFFERENT")</f>
        <v>SAME</v>
      </c>
      <c r="L26" s="55" t="str">
        <f>IF('Henriette (2)'!L26='Henriette (3)'!L26, "SAME","DIFFERENT")</f>
        <v>DIFFERENT</v>
      </c>
      <c r="M26" s="55" t="str">
        <f>IF('Henriette (2)'!M26='Henriette (3)'!M26, "SAME","DIFFERENT")</f>
        <v>SAME</v>
      </c>
      <c r="N26" s="7" t="s">
        <v>275</v>
      </c>
    </row>
    <row r="27" spans="1:14" s="6" customFormat="1" ht="15.75" x14ac:dyDescent="0.2">
      <c r="A27" s="12" t="s">
        <v>60</v>
      </c>
      <c r="B27" s="201"/>
      <c r="C27" s="62"/>
      <c r="D27" s="62"/>
      <c r="E27" s="195"/>
      <c r="F27" s="62"/>
      <c r="G27" s="62"/>
      <c r="H27" s="62"/>
      <c r="I27" s="62"/>
      <c r="J27" s="195"/>
      <c r="K27" s="62"/>
      <c r="L27" s="62"/>
      <c r="M27" s="63"/>
      <c r="N27" s="54"/>
    </row>
    <row r="28" spans="1:14" x14ac:dyDescent="0.2">
      <c r="A28" s="11" t="s">
        <v>61</v>
      </c>
      <c r="B28" s="201"/>
      <c r="C28" s="55" t="str">
        <f>IF('Henriette (2)'!C28='Henriette (3)'!C28, "SAME","DIFFERENT")</f>
        <v>DIFFERENT</v>
      </c>
      <c r="D28" s="55" t="str">
        <f>IF('Henriette (2)'!D28='Henriette (3)'!D28, "SAME","DIFFERENT")</f>
        <v>DIFFERENT</v>
      </c>
      <c r="E28" s="195"/>
      <c r="F28" s="55" t="str">
        <f>IF('Henriette (2)'!F28='Henriette (3)'!F28, "SAME","DIFFERENT")</f>
        <v>DIFFERENT</v>
      </c>
      <c r="G28" s="55" t="str">
        <f>IF('Henriette (2)'!G28='Henriette (3)'!G28, "SAME","DIFFERENT")</f>
        <v>DIFFERENT</v>
      </c>
      <c r="H28" s="55" t="str">
        <f>IF('Henriette (2)'!H28='Henriette (3)'!H28, "SAME","DIFFERENT")</f>
        <v>DIFFERENT</v>
      </c>
      <c r="I28" s="55" t="str">
        <f>IF('Henriette (2)'!I28='Henriette (3)'!I28, "SAME","DIFFERENT")</f>
        <v>DIFFERENT</v>
      </c>
      <c r="J28" s="195"/>
      <c r="K28" s="55" t="str">
        <f>IF('Henriette (2)'!K28='Henriette (3)'!K28, "SAME","DIFFERENT")</f>
        <v>DIFFERENT</v>
      </c>
      <c r="L28" s="55" t="str">
        <f>IF('Henriette (2)'!L28='Henriette (3)'!L28, "SAME","DIFFERENT")</f>
        <v>DIFFERENT</v>
      </c>
      <c r="M28" s="55" t="str">
        <f>IF('Henriette (2)'!M28='Henriette (3)'!M28, "SAME","DIFFERENT")</f>
        <v>DIFFERENT</v>
      </c>
      <c r="N28" s="46"/>
    </row>
    <row r="29" spans="1:14" x14ac:dyDescent="0.2">
      <c r="A29" s="11" t="s">
        <v>64</v>
      </c>
      <c r="B29" s="201"/>
      <c r="C29" s="55" t="str">
        <f>IF('Henriette (2)'!C29='Henriette (3)'!C29, "SAME","DIFFERENT")</f>
        <v>DIFFERENT</v>
      </c>
      <c r="D29" s="55" t="str">
        <f>IF('Henriette (2)'!D29='Henriette (3)'!D29, "SAME","DIFFERENT")</f>
        <v>DIFFERENT</v>
      </c>
      <c r="E29" s="195"/>
      <c r="F29" s="55" t="str">
        <f>IF('Henriette (2)'!F29='Henriette (3)'!F29, "SAME","DIFFERENT")</f>
        <v>DIFFERENT</v>
      </c>
      <c r="G29" s="55" t="str">
        <f>IF('Henriette (2)'!G29='Henriette (3)'!G29, "SAME","DIFFERENT")</f>
        <v>DIFFERENT</v>
      </c>
      <c r="H29" s="55" t="str">
        <f>IF('Henriette (2)'!H29='Henriette (3)'!H29, "SAME","DIFFERENT")</f>
        <v>DIFFERENT</v>
      </c>
      <c r="I29" s="55" t="str">
        <f>IF('Henriette (2)'!I29='Henriette (3)'!I29, "SAME","DIFFERENT")</f>
        <v>DIFFERENT</v>
      </c>
      <c r="J29" s="195"/>
      <c r="K29" s="55" t="str">
        <f>IF('Henriette (2)'!K29='Henriette (3)'!K29, "SAME","DIFFERENT")</f>
        <v>DIFFERENT</v>
      </c>
      <c r="L29" s="55" t="str">
        <f>IF('Henriette (2)'!L29='Henriette (3)'!L29, "SAME","DIFFERENT")</f>
        <v>DIFFERENT</v>
      </c>
      <c r="M29" s="55" t="str">
        <f>IF('Henriette (2)'!M29='Henriette (3)'!M29, "SAME","DIFFERENT")</f>
        <v>DIFFERENT</v>
      </c>
      <c r="N29" s="46"/>
    </row>
    <row r="30" spans="1:14" x14ac:dyDescent="0.2">
      <c r="A30" s="11" t="s">
        <v>65</v>
      </c>
      <c r="B30" s="201"/>
      <c r="C30" s="55" t="str">
        <f>IF('Henriette (2)'!C30='Henriette (3)'!C30, "SAME","DIFFERENT")</f>
        <v>DIFFERENT</v>
      </c>
      <c r="D30" s="55" t="str">
        <f>IF('Henriette (2)'!D30='Henriette (3)'!D30, "SAME","DIFFERENT")</f>
        <v>DIFFERENT</v>
      </c>
      <c r="E30" s="195"/>
      <c r="F30" s="55" t="str">
        <f>IF('Henriette (2)'!F30='Henriette (3)'!F30, "SAME","DIFFERENT")</f>
        <v>DIFFERENT</v>
      </c>
      <c r="G30" s="55" t="str">
        <f>IF('Henriette (2)'!G30='Henriette (3)'!G30, "SAME","DIFFERENT")</f>
        <v>DIFFERENT</v>
      </c>
      <c r="H30" s="55" t="str">
        <f>IF('Henriette (2)'!H30='Henriette (3)'!H30, "SAME","DIFFERENT")</f>
        <v>DIFFERENT</v>
      </c>
      <c r="I30" s="55" t="str">
        <f>IF('Henriette (2)'!I30='Henriette (3)'!I30, "SAME","DIFFERENT")</f>
        <v>DIFFERENT</v>
      </c>
      <c r="J30" s="195"/>
      <c r="K30" s="55" t="str">
        <f>IF('Henriette (2)'!K30='Henriette (3)'!K30, "SAME","DIFFERENT")</f>
        <v>DIFFERENT</v>
      </c>
      <c r="L30" s="55" t="str">
        <f>IF('Henriette (2)'!L30='Henriette (3)'!L30, "SAME","DIFFERENT")</f>
        <v>DIFFERENT</v>
      </c>
      <c r="M30" s="55" t="str">
        <f>IF('Henriette (2)'!M30='Henriette (3)'!M30, "SAME","DIFFERENT")</f>
        <v>DIFFERENT</v>
      </c>
      <c r="N30" s="46"/>
    </row>
    <row r="31" spans="1:14" x14ac:dyDescent="0.2">
      <c r="A31" s="11" t="s">
        <v>66</v>
      </c>
      <c r="B31" s="201"/>
      <c r="C31" s="55" t="str">
        <f>IF('Henriette (2)'!C31='Henriette (3)'!C31, "SAME","DIFFERENT")</f>
        <v>DIFFERENT</v>
      </c>
      <c r="D31" s="55" t="str">
        <f>IF('Henriette (2)'!D31='Henriette (3)'!D31, "SAME","DIFFERENT")</f>
        <v>DIFFERENT</v>
      </c>
      <c r="E31" s="195"/>
      <c r="F31" s="55" t="str">
        <f>IF('Henriette (2)'!F31='Henriette (3)'!F31, "SAME","DIFFERENT")</f>
        <v>DIFFERENT</v>
      </c>
      <c r="G31" s="55" t="str">
        <f>IF('Henriette (2)'!G31='Henriette (3)'!G31, "SAME","DIFFERENT")</f>
        <v>DIFFERENT</v>
      </c>
      <c r="H31" s="55" t="str">
        <f>IF('Henriette (2)'!H31='Henriette (3)'!H31, "SAME","DIFFERENT")</f>
        <v>DIFFERENT</v>
      </c>
      <c r="I31" s="55" t="str">
        <f>IF('Henriette (2)'!I31='Henriette (3)'!I31, "SAME","DIFFERENT")</f>
        <v>DIFFERENT</v>
      </c>
      <c r="J31" s="195"/>
      <c r="K31" s="55" t="str">
        <f>IF('Henriette (2)'!K31='Henriette (3)'!K31, "SAME","DIFFERENT")</f>
        <v>SAME</v>
      </c>
      <c r="L31" s="55" t="str">
        <f>IF('Henriette (2)'!L31='Henriette (3)'!L31, "SAME","DIFFERENT")</f>
        <v>SAME</v>
      </c>
      <c r="M31" s="56"/>
      <c r="N31" s="46"/>
    </row>
    <row r="32" spans="1:14" s="6" customFormat="1" ht="15.75" x14ac:dyDescent="0.2">
      <c r="A32" s="12" t="s">
        <v>67</v>
      </c>
      <c r="B32" s="201"/>
      <c r="C32" s="62"/>
      <c r="D32" s="62"/>
      <c r="E32" s="195"/>
      <c r="F32" s="62"/>
      <c r="G32" s="62"/>
      <c r="H32" s="62"/>
      <c r="I32" s="62"/>
      <c r="J32" s="195"/>
      <c r="K32" s="62"/>
      <c r="L32" s="62"/>
      <c r="M32" s="63"/>
      <c r="N32" s="54"/>
    </row>
    <row r="33" spans="1:14" x14ac:dyDescent="0.2">
      <c r="A33" s="11" t="s">
        <v>68</v>
      </c>
      <c r="B33" s="201"/>
      <c r="C33" s="55" t="str">
        <f>IF('Henriette (2)'!C33='Henriette (3)'!C33, "SAME","DIFFERENT")</f>
        <v>DIFFERENT</v>
      </c>
      <c r="D33" s="55" t="str">
        <f>IF('Henriette (2)'!D33='Henriette (3)'!D33, "SAME","DIFFERENT")</f>
        <v>DIFFERENT</v>
      </c>
      <c r="E33" s="195"/>
      <c r="F33" s="55" t="str">
        <f>IF('Henriette (2)'!F33='Henriette (3)'!F33, "SAME","DIFFERENT")</f>
        <v>DIFFERENT</v>
      </c>
      <c r="G33" s="55" t="str">
        <f>IF('Henriette (2)'!G33='Henriette (3)'!G33, "SAME","DIFFERENT")</f>
        <v>DIFFERENT</v>
      </c>
      <c r="H33" s="55" t="str">
        <f>IF('Henriette (2)'!H33='Henriette (3)'!H33, "SAME","DIFFERENT")</f>
        <v>DIFFERENT</v>
      </c>
      <c r="I33" s="55" t="str">
        <f>IF('Henriette (2)'!I33='Henriette (3)'!I33, "SAME","DIFFERENT")</f>
        <v>DIFFERENT</v>
      </c>
      <c r="J33" s="195"/>
      <c r="K33" s="55" t="str">
        <f>IF('Henriette (2)'!K33='Henriette (3)'!K33, "SAME","DIFFERENT")</f>
        <v>DIFFERENT</v>
      </c>
      <c r="L33" s="55" t="str">
        <f>IF('Henriette (2)'!L33='Henriette (3)'!L33, "SAME","DIFFERENT")</f>
        <v>DIFFERENT</v>
      </c>
      <c r="M33" s="55" t="str">
        <f>IF('Henriette (2)'!M33='Henriette (3)'!M33, "SAME","DIFFERENT")</f>
        <v>SAME</v>
      </c>
      <c r="N33" s="46"/>
    </row>
    <row r="34" spans="1:14" ht="15.75" thickBot="1" x14ac:dyDescent="0.25">
      <c r="A34" s="64"/>
      <c r="B34" s="201"/>
      <c r="C34" s="65"/>
      <c r="D34" s="65"/>
      <c r="E34" s="195"/>
      <c r="F34" s="65"/>
      <c r="G34" s="65"/>
      <c r="H34" s="65"/>
      <c r="I34" s="65"/>
      <c r="J34" s="195"/>
      <c r="K34" s="65"/>
      <c r="L34" s="65"/>
      <c r="M34" s="66"/>
      <c r="N34" s="46"/>
    </row>
    <row r="35" spans="1:14" s="6" customFormat="1" ht="31.5" x14ac:dyDescent="0.2">
      <c r="A35" s="10" t="s">
        <v>74</v>
      </c>
      <c r="B35" s="201"/>
      <c r="C35" s="52"/>
      <c r="D35" s="52"/>
      <c r="E35" s="195"/>
      <c r="F35" s="52"/>
      <c r="G35" s="52"/>
      <c r="H35" s="52"/>
      <c r="I35" s="52"/>
      <c r="J35" s="195"/>
      <c r="K35" s="52"/>
      <c r="L35" s="52"/>
      <c r="M35" s="53"/>
      <c r="N35" s="54"/>
    </row>
    <row r="36" spans="1:14" s="6" customFormat="1" ht="15.75" x14ac:dyDescent="0.2">
      <c r="A36" s="12" t="s">
        <v>75</v>
      </c>
      <c r="B36" s="201"/>
      <c r="C36" s="62">
        <f>AVERAGE(C37:C39)</f>
        <v>1.3333333333333333</v>
      </c>
      <c r="D36" s="62">
        <f>AVERAGE(D37:D39)</f>
        <v>1.6666666666666667</v>
      </c>
      <c r="E36" s="195"/>
      <c r="F36" s="62">
        <f t="shared" ref="F36:I36" si="0">AVERAGE(F37:F39)</f>
        <v>1</v>
      </c>
      <c r="G36" s="62">
        <f t="shared" si="0"/>
        <v>1.3333333333333333</v>
      </c>
      <c r="H36" s="62">
        <f t="shared" si="0"/>
        <v>1.3333333333333333</v>
      </c>
      <c r="I36" s="62">
        <f t="shared" si="0"/>
        <v>1</v>
      </c>
      <c r="J36" s="195"/>
      <c r="K36" s="62">
        <f t="shared" ref="K36:M36" si="1">AVERAGE(K37:K39)</f>
        <v>1.3333333333333333</v>
      </c>
      <c r="L36" s="62">
        <f t="shared" si="1"/>
        <v>1</v>
      </c>
      <c r="M36" s="62">
        <f t="shared" si="1"/>
        <v>1</v>
      </c>
      <c r="N36" s="54"/>
    </row>
    <row r="37" spans="1:14" x14ac:dyDescent="0.2">
      <c r="A37" s="11" t="s">
        <v>76</v>
      </c>
      <c r="B37" s="201"/>
      <c r="C37" s="55">
        <v>2</v>
      </c>
      <c r="D37" s="55">
        <v>2</v>
      </c>
      <c r="E37" s="195"/>
      <c r="F37" s="55">
        <v>1</v>
      </c>
      <c r="G37" s="55">
        <v>1</v>
      </c>
      <c r="H37" s="55">
        <v>1</v>
      </c>
      <c r="I37" s="55">
        <v>1</v>
      </c>
      <c r="J37" s="195"/>
      <c r="K37" s="55">
        <v>1</v>
      </c>
      <c r="L37" s="55">
        <v>1</v>
      </c>
      <c r="M37" s="55">
        <v>1</v>
      </c>
      <c r="N37" s="46"/>
    </row>
    <row r="38" spans="1:14" x14ac:dyDescent="0.2">
      <c r="A38" s="11" t="s">
        <v>77</v>
      </c>
      <c r="B38" s="201"/>
      <c r="C38" s="55">
        <v>1</v>
      </c>
      <c r="D38" s="55">
        <v>2</v>
      </c>
      <c r="E38" s="195"/>
      <c r="F38" s="55">
        <v>1</v>
      </c>
      <c r="G38" s="55">
        <v>2</v>
      </c>
      <c r="H38" s="55">
        <v>2</v>
      </c>
      <c r="I38" s="55">
        <v>1</v>
      </c>
      <c r="J38" s="195"/>
      <c r="K38" s="55">
        <v>2</v>
      </c>
      <c r="L38" s="55">
        <v>1</v>
      </c>
      <c r="M38" s="55">
        <v>1</v>
      </c>
      <c r="N38" s="46"/>
    </row>
    <row r="39" spans="1:14" ht="30" x14ac:dyDescent="0.2">
      <c r="A39" s="11" t="s">
        <v>78</v>
      </c>
      <c r="B39" s="201"/>
      <c r="C39" s="55">
        <v>1</v>
      </c>
      <c r="D39" s="55">
        <v>1</v>
      </c>
      <c r="E39" s="195"/>
      <c r="F39" s="55">
        <v>1</v>
      </c>
      <c r="G39" s="55">
        <v>1</v>
      </c>
      <c r="H39" s="55">
        <v>1</v>
      </c>
      <c r="I39" s="55">
        <v>1</v>
      </c>
      <c r="J39" s="195"/>
      <c r="K39" s="55">
        <v>1</v>
      </c>
      <c r="L39" s="55">
        <v>1</v>
      </c>
      <c r="M39" s="55">
        <v>1</v>
      </c>
      <c r="N39" s="46"/>
    </row>
    <row r="40" spans="1:14" s="6" customFormat="1" ht="15.75" x14ac:dyDescent="0.2">
      <c r="A40" s="12" t="s">
        <v>79</v>
      </c>
      <c r="B40" s="201"/>
      <c r="C40" s="62">
        <f>AVERAGE(C41:C42)</f>
        <v>1</v>
      </c>
      <c r="D40" s="62">
        <f>AVERAGE(D41:D42)</f>
        <v>1.5</v>
      </c>
      <c r="E40" s="195"/>
      <c r="F40" s="62">
        <f t="shared" ref="F40:I40" si="2">AVERAGE(F41:F42)</f>
        <v>1.5</v>
      </c>
      <c r="G40" s="62">
        <f t="shared" si="2"/>
        <v>1.5</v>
      </c>
      <c r="H40" s="62">
        <f t="shared" si="2"/>
        <v>1.5</v>
      </c>
      <c r="I40" s="62">
        <f t="shared" si="2"/>
        <v>1.5</v>
      </c>
      <c r="J40" s="195"/>
      <c r="K40" s="62">
        <f t="shared" ref="K40:M40" si="3">AVERAGE(K41:K42)</f>
        <v>1.5</v>
      </c>
      <c r="L40" s="62">
        <f t="shared" si="3"/>
        <v>1.5</v>
      </c>
      <c r="M40" s="62">
        <f t="shared" si="3"/>
        <v>1.5</v>
      </c>
      <c r="N40" s="54"/>
    </row>
    <row r="41" spans="1:14" x14ac:dyDescent="0.2">
      <c r="A41" s="11" t="s">
        <v>80</v>
      </c>
      <c r="B41" s="201"/>
      <c r="C41" s="55">
        <v>1</v>
      </c>
      <c r="D41" s="55">
        <v>1</v>
      </c>
      <c r="E41" s="195"/>
      <c r="F41" s="55">
        <v>1</v>
      </c>
      <c r="G41" s="55">
        <v>1</v>
      </c>
      <c r="H41" s="55">
        <v>1</v>
      </c>
      <c r="I41" s="55">
        <v>1</v>
      </c>
      <c r="J41" s="195"/>
      <c r="K41" s="55">
        <v>1</v>
      </c>
      <c r="L41" s="55">
        <v>1</v>
      </c>
      <c r="M41" s="55">
        <v>1</v>
      </c>
      <c r="N41" s="46"/>
    </row>
    <row r="42" spans="1:14" x14ac:dyDescent="0.2">
      <c r="A42" s="11" t="s">
        <v>81</v>
      </c>
      <c r="B42" s="201"/>
      <c r="C42" s="55">
        <v>1</v>
      </c>
      <c r="D42" s="55">
        <v>2</v>
      </c>
      <c r="E42" s="195"/>
      <c r="F42" s="55">
        <v>2</v>
      </c>
      <c r="G42" s="55">
        <v>2</v>
      </c>
      <c r="H42" s="55">
        <v>2</v>
      </c>
      <c r="I42" s="55">
        <v>2</v>
      </c>
      <c r="J42" s="195"/>
      <c r="K42" s="55">
        <v>2</v>
      </c>
      <c r="L42" s="55">
        <v>2</v>
      </c>
      <c r="M42" s="55">
        <v>2</v>
      </c>
      <c r="N42" s="46"/>
    </row>
    <row r="43" spans="1:14" s="6" customFormat="1" ht="15.75" x14ac:dyDescent="0.2">
      <c r="A43" s="12" t="s">
        <v>82</v>
      </c>
      <c r="B43" s="201"/>
      <c r="C43" s="62">
        <f t="shared" ref="C43:D43" si="4">AVERAGE(C44:C46)</f>
        <v>1</v>
      </c>
      <c r="D43" s="62">
        <f t="shared" si="4"/>
        <v>1.3333333333333333</v>
      </c>
      <c r="E43" s="195"/>
      <c r="F43" s="62">
        <f t="shared" ref="F43:I43" si="5">AVERAGE(F44:F46)</f>
        <v>1.3333333333333333</v>
      </c>
      <c r="G43" s="62">
        <f t="shared" si="5"/>
        <v>1.3333333333333333</v>
      </c>
      <c r="H43" s="62">
        <f t="shared" si="5"/>
        <v>1.3333333333333333</v>
      </c>
      <c r="I43" s="62">
        <f t="shared" si="5"/>
        <v>1.3333333333333333</v>
      </c>
      <c r="J43" s="195"/>
      <c r="K43" s="62">
        <f t="shared" ref="K43:M43" si="6">AVERAGE(K44:K46)</f>
        <v>1.3333333333333333</v>
      </c>
      <c r="L43" s="62">
        <f t="shared" si="6"/>
        <v>1.3333333333333333</v>
      </c>
      <c r="M43" s="62">
        <f t="shared" si="6"/>
        <v>1.3333333333333333</v>
      </c>
      <c r="N43" s="54"/>
    </row>
    <row r="44" spans="1:14" x14ac:dyDescent="0.2">
      <c r="A44" s="11" t="s">
        <v>83</v>
      </c>
      <c r="B44" s="201"/>
      <c r="C44" s="55">
        <v>1</v>
      </c>
      <c r="D44" s="55">
        <v>1</v>
      </c>
      <c r="E44" s="195"/>
      <c r="F44" s="55">
        <v>1</v>
      </c>
      <c r="G44" s="55">
        <v>1</v>
      </c>
      <c r="H44" s="55">
        <v>1</v>
      </c>
      <c r="I44" s="55">
        <v>1</v>
      </c>
      <c r="J44" s="195"/>
      <c r="K44" s="55">
        <v>1</v>
      </c>
      <c r="L44" s="55">
        <v>1</v>
      </c>
      <c r="M44" s="55">
        <v>1</v>
      </c>
      <c r="N44" s="46"/>
    </row>
    <row r="45" spans="1:14" ht="30" x14ac:dyDescent="0.2">
      <c r="A45" s="11" t="s">
        <v>84</v>
      </c>
      <c r="B45" s="201"/>
      <c r="C45" s="55">
        <v>1</v>
      </c>
      <c r="D45" s="55">
        <v>1</v>
      </c>
      <c r="E45" s="195"/>
      <c r="F45" s="55">
        <v>1</v>
      </c>
      <c r="G45" s="55">
        <v>1</v>
      </c>
      <c r="H45" s="55">
        <v>1</v>
      </c>
      <c r="I45" s="55">
        <v>1</v>
      </c>
      <c r="J45" s="195"/>
      <c r="K45" s="55">
        <v>1</v>
      </c>
      <c r="L45" s="55">
        <v>1</v>
      </c>
      <c r="M45" s="55">
        <v>1</v>
      </c>
      <c r="N45" s="46"/>
    </row>
    <row r="46" spans="1:14" ht="30" x14ac:dyDescent="0.2">
      <c r="A46" s="11" t="s">
        <v>85</v>
      </c>
      <c r="B46" s="201"/>
      <c r="C46" s="55">
        <v>1</v>
      </c>
      <c r="D46" s="55">
        <v>2</v>
      </c>
      <c r="E46" s="195"/>
      <c r="F46" s="55">
        <v>2</v>
      </c>
      <c r="G46" s="55">
        <v>2</v>
      </c>
      <c r="H46" s="55">
        <v>2</v>
      </c>
      <c r="I46" s="55">
        <v>2</v>
      </c>
      <c r="J46" s="195"/>
      <c r="K46" s="55">
        <v>2</v>
      </c>
      <c r="L46" s="55">
        <v>2</v>
      </c>
      <c r="M46" s="55">
        <v>2</v>
      </c>
      <c r="N46" s="46"/>
    </row>
    <row r="47" spans="1:14" s="6" customFormat="1" ht="15.75" x14ac:dyDescent="0.2">
      <c r="A47" s="12" t="s">
        <v>86</v>
      </c>
      <c r="B47" s="201"/>
      <c r="C47" s="62">
        <f>AVERAGE(C48:C51)</f>
        <v>2</v>
      </c>
      <c r="D47" s="62">
        <f>AVERAGE(D48:D51)</f>
        <v>2</v>
      </c>
      <c r="E47" s="195"/>
      <c r="F47" s="62">
        <f t="shared" ref="F47:I47" si="7">AVERAGE(F48:F51)</f>
        <v>1.5</v>
      </c>
      <c r="G47" s="62">
        <f t="shared" si="7"/>
        <v>2</v>
      </c>
      <c r="H47" s="62">
        <f t="shared" si="7"/>
        <v>2</v>
      </c>
      <c r="I47" s="62">
        <f t="shared" si="7"/>
        <v>2</v>
      </c>
      <c r="J47" s="195"/>
      <c r="K47" s="62">
        <f t="shared" ref="K47:M47" si="8">AVERAGE(K48:K51)</f>
        <v>1.6666666666666667</v>
      </c>
      <c r="L47" s="62">
        <f t="shared" si="8"/>
        <v>1.5</v>
      </c>
      <c r="M47" s="62">
        <f t="shared" si="8"/>
        <v>2</v>
      </c>
      <c r="N47" s="54"/>
    </row>
    <row r="48" spans="1:14" x14ac:dyDescent="0.2">
      <c r="A48" s="11" t="s">
        <v>87</v>
      </c>
      <c r="B48" s="201"/>
      <c r="C48" s="55">
        <v>2</v>
      </c>
      <c r="D48" s="55">
        <v>2</v>
      </c>
      <c r="E48" s="195"/>
      <c r="F48" s="55">
        <v>2</v>
      </c>
      <c r="G48" s="55">
        <v>2</v>
      </c>
      <c r="H48" s="55">
        <v>2</v>
      </c>
      <c r="I48" s="55">
        <v>2</v>
      </c>
      <c r="J48" s="195"/>
      <c r="K48" s="55">
        <v>2</v>
      </c>
      <c r="L48" s="55">
        <v>2</v>
      </c>
      <c r="M48" s="55">
        <v>2</v>
      </c>
      <c r="N48" s="46"/>
    </row>
    <row r="49" spans="1:14" x14ac:dyDescent="0.2">
      <c r="A49" s="11" t="s">
        <v>88</v>
      </c>
      <c r="B49" s="201"/>
      <c r="C49" s="55" t="s">
        <v>24</v>
      </c>
      <c r="D49" s="55" t="s">
        <v>24</v>
      </c>
      <c r="E49" s="195"/>
      <c r="F49" s="55" t="s">
        <v>24</v>
      </c>
      <c r="G49" s="55">
        <v>2</v>
      </c>
      <c r="H49" s="55" t="s">
        <v>24</v>
      </c>
      <c r="I49" s="55" t="s">
        <v>24</v>
      </c>
      <c r="J49" s="195"/>
      <c r="K49" s="55">
        <v>2</v>
      </c>
      <c r="L49" s="55" t="s">
        <v>24</v>
      </c>
      <c r="M49" s="55" t="s">
        <v>24</v>
      </c>
      <c r="N49" s="46"/>
    </row>
    <row r="50" spans="1:14" ht="30" x14ac:dyDescent="0.2">
      <c r="A50" s="11" t="s">
        <v>89</v>
      </c>
      <c r="B50" s="201"/>
      <c r="C50" s="55">
        <v>2</v>
      </c>
      <c r="D50" s="55">
        <v>2</v>
      </c>
      <c r="E50" s="195"/>
      <c r="F50" s="55">
        <v>1</v>
      </c>
      <c r="G50" s="55">
        <v>2</v>
      </c>
      <c r="H50" s="55">
        <v>2</v>
      </c>
      <c r="I50" s="55">
        <v>2</v>
      </c>
      <c r="J50" s="195"/>
      <c r="K50" s="55">
        <v>1</v>
      </c>
      <c r="L50" s="55">
        <v>1</v>
      </c>
      <c r="M50" s="55" t="s">
        <v>302</v>
      </c>
      <c r="N50" s="46"/>
    </row>
    <row r="51" spans="1:14" x14ac:dyDescent="0.2">
      <c r="A51" s="11" t="s">
        <v>90</v>
      </c>
      <c r="B51" s="201"/>
      <c r="C51" s="55" t="s">
        <v>24</v>
      </c>
      <c r="D51" s="55" t="s">
        <v>24</v>
      </c>
      <c r="E51" s="195"/>
      <c r="F51" s="55" t="s">
        <v>24</v>
      </c>
      <c r="G51" s="55" t="s">
        <v>24</v>
      </c>
      <c r="H51" s="55" t="s">
        <v>24</v>
      </c>
      <c r="I51" s="55" t="s">
        <v>24</v>
      </c>
      <c r="J51" s="195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75" x14ac:dyDescent="0.2">
      <c r="A52" s="12" t="s">
        <v>54</v>
      </c>
      <c r="B52" s="201"/>
      <c r="C52" s="62" t="e">
        <f t="shared" ref="C52:D52" si="9">AVERAGE(C53:C55)</f>
        <v>#DIV/0!</v>
      </c>
      <c r="D52" s="62" t="e">
        <f t="shared" si="9"/>
        <v>#DIV/0!</v>
      </c>
      <c r="E52" s="195"/>
      <c r="F52" s="62">
        <f t="shared" ref="F52:I52" si="10">AVERAGE(F53:F55)</f>
        <v>1</v>
      </c>
      <c r="G52" s="62" t="e">
        <f t="shared" si="10"/>
        <v>#DIV/0!</v>
      </c>
      <c r="H52" s="62" t="e">
        <f t="shared" si="10"/>
        <v>#DIV/0!</v>
      </c>
      <c r="I52" s="62">
        <f t="shared" si="10"/>
        <v>1</v>
      </c>
      <c r="J52" s="195"/>
      <c r="K52" s="62" t="e">
        <f t="shared" ref="K52:M52" si="11">AVERAGE(K53:K55)</f>
        <v>#DIV/0!</v>
      </c>
      <c r="L52" s="62" t="e">
        <f t="shared" si="11"/>
        <v>#DIV/0!</v>
      </c>
      <c r="M52" s="62" t="e">
        <f t="shared" si="11"/>
        <v>#DIV/0!</v>
      </c>
      <c r="N52" s="54"/>
    </row>
    <row r="53" spans="1:14" ht="30" x14ac:dyDescent="0.2">
      <c r="A53" s="11" t="s">
        <v>91</v>
      </c>
      <c r="B53" s="201"/>
      <c r="C53" s="55" t="s">
        <v>24</v>
      </c>
      <c r="D53" s="55" t="s">
        <v>24</v>
      </c>
      <c r="E53" s="195"/>
      <c r="F53" s="55">
        <v>1</v>
      </c>
      <c r="G53" s="55" t="s">
        <v>24</v>
      </c>
      <c r="H53" s="55" t="s">
        <v>24</v>
      </c>
      <c r="I53" s="55">
        <v>1</v>
      </c>
      <c r="J53" s="195"/>
      <c r="K53" s="55" t="s">
        <v>24</v>
      </c>
      <c r="L53" s="55" t="s">
        <v>24</v>
      </c>
      <c r="M53" s="55" t="s">
        <v>24</v>
      </c>
      <c r="N53" s="46"/>
    </row>
    <row r="54" spans="1:14" ht="15.75" thickBot="1" x14ac:dyDescent="0.25">
      <c r="A54" s="9" t="s">
        <v>92</v>
      </c>
      <c r="B54" s="201"/>
      <c r="C54" s="67" t="s">
        <v>24</v>
      </c>
      <c r="D54" s="67" t="s">
        <v>24</v>
      </c>
      <c r="E54" s="195"/>
      <c r="F54" s="67">
        <v>1</v>
      </c>
      <c r="G54" s="67" t="s">
        <v>24</v>
      </c>
      <c r="H54" s="67" t="s">
        <v>24</v>
      </c>
      <c r="I54" s="67">
        <v>1</v>
      </c>
      <c r="J54" s="195"/>
      <c r="K54" s="67" t="s">
        <v>24</v>
      </c>
      <c r="L54" s="67" t="s">
        <v>24</v>
      </c>
      <c r="M54" s="67" t="s">
        <v>24</v>
      </c>
      <c r="N54" s="46"/>
    </row>
    <row r="55" spans="1:14" ht="30.75" thickBot="1" x14ac:dyDescent="0.25">
      <c r="A55" s="69" t="s">
        <v>93</v>
      </c>
      <c r="B55" s="202"/>
      <c r="C55" s="70" t="s">
        <v>24</v>
      </c>
      <c r="D55" s="70" t="s">
        <v>24</v>
      </c>
      <c r="E55" s="196"/>
      <c r="F55" s="70" t="s">
        <v>24</v>
      </c>
      <c r="G55" s="70" t="s">
        <v>24</v>
      </c>
      <c r="H55" s="70" t="s">
        <v>24</v>
      </c>
      <c r="I55" s="70" t="s">
        <v>24</v>
      </c>
      <c r="J55" s="196"/>
      <c r="K55" s="70" t="s">
        <v>24</v>
      </c>
      <c r="L55" s="70" t="s">
        <v>24</v>
      </c>
      <c r="M55" s="70" t="s">
        <v>24</v>
      </c>
      <c r="N55" s="46"/>
    </row>
  </sheetData>
  <mergeCells count="3">
    <mergeCell ref="B6:B55"/>
    <mergeCell ref="E6:E55"/>
    <mergeCell ref="J6:J55"/>
  </mergeCells>
  <pageMargins left="0.7" right="0.7" top="0.78740157499999996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DCD2-85DE-4825-9108-535ECD228612}">
  <dimension ref="A2:P72"/>
  <sheetViews>
    <sheetView zoomScale="85" zoomScaleNormal="85" workbookViewId="0">
      <selection activeCell="P7" sqref="P7"/>
    </sheetView>
  </sheetViews>
  <sheetFormatPr baseColWidth="10" defaultColWidth="11.5546875" defaultRowHeight="15" x14ac:dyDescent="0.2"/>
  <cols>
    <col min="1" max="1" width="24.5546875" customWidth="1"/>
    <col min="2" max="13" width="12.6640625" customWidth="1"/>
    <col min="15" max="15" width="15.44140625" customWidth="1"/>
  </cols>
  <sheetData>
    <row r="2" spans="1:16" x14ac:dyDescent="0.2">
      <c r="A2" s="214" t="s">
        <v>1</v>
      </c>
      <c r="B2" s="84">
        <v>1</v>
      </c>
      <c r="C2" s="84">
        <v>2</v>
      </c>
      <c r="D2" s="84">
        <v>3</v>
      </c>
      <c r="E2" s="84">
        <v>4</v>
      </c>
      <c r="F2" s="84">
        <v>5</v>
      </c>
      <c r="G2" s="84">
        <v>6</v>
      </c>
      <c r="H2" s="84">
        <v>7</v>
      </c>
      <c r="I2" s="84">
        <v>8</v>
      </c>
      <c r="J2" s="84">
        <v>9</v>
      </c>
      <c r="K2" s="84">
        <v>10</v>
      </c>
      <c r="L2" s="84">
        <v>11</v>
      </c>
      <c r="M2" s="84">
        <v>12</v>
      </c>
      <c r="N2" s="215" t="s">
        <v>686</v>
      </c>
    </row>
    <row r="3" spans="1:16" x14ac:dyDescent="0.2">
      <c r="A3" s="214"/>
      <c r="B3" s="85">
        <v>44449</v>
      </c>
      <c r="C3" s="85">
        <v>44456</v>
      </c>
      <c r="D3" s="85">
        <v>44463</v>
      </c>
      <c r="E3" s="85">
        <v>44470</v>
      </c>
      <c r="F3" s="85">
        <v>44477</v>
      </c>
      <c r="G3" s="85">
        <v>44484</v>
      </c>
      <c r="H3" s="85">
        <v>44491</v>
      </c>
      <c r="I3" s="85">
        <v>44498</v>
      </c>
      <c r="J3" s="85">
        <v>44505</v>
      </c>
      <c r="K3" s="85">
        <v>44512</v>
      </c>
      <c r="L3" s="85">
        <v>44519</v>
      </c>
      <c r="M3" s="85">
        <v>44526</v>
      </c>
      <c r="N3" s="215"/>
    </row>
    <row r="4" spans="1:16" x14ac:dyDescent="0.2">
      <c r="A4" s="86" t="s">
        <v>682</v>
      </c>
      <c r="B4" s="104" t="s">
        <v>683</v>
      </c>
      <c r="C4" s="104" t="s">
        <v>683</v>
      </c>
      <c r="D4" s="104">
        <f>'Bewertung Timo'!D4-'Bewertung Reem'!D4</f>
        <v>-0.375</v>
      </c>
      <c r="E4" s="104" t="s">
        <v>683</v>
      </c>
      <c r="F4" s="104">
        <f>'Bewertung Timo'!F4-'Bewertung Reem'!F4</f>
        <v>-0.125</v>
      </c>
      <c r="G4" s="104">
        <f>'Bewertung Timo'!G4-'Bewertung Reem'!G4</f>
        <v>0.25</v>
      </c>
      <c r="H4" s="104">
        <f>'Bewertung Timo'!H4-'Bewertung Reem'!H4</f>
        <v>-9.8571428999999711E-2</v>
      </c>
      <c r="I4" s="104">
        <f>'Bewertung Timo'!I4-'Bewertung Reem'!I4</f>
        <v>-0.125</v>
      </c>
      <c r="J4" s="104" t="s">
        <v>683</v>
      </c>
      <c r="K4" s="104">
        <f>'Bewertung Timo'!K4-'Bewertung Reem'!K4</f>
        <v>-0.125</v>
      </c>
      <c r="L4" s="104" t="s">
        <v>683</v>
      </c>
      <c r="M4" s="104">
        <f>'Bewertung Timo'!M4-'Bewertung Reem'!M4</f>
        <v>0</v>
      </c>
      <c r="N4" s="104">
        <f>SUMIF(B4:M4,"&lt;&gt;X")/12</f>
        <v>-4.9880952416666645E-2</v>
      </c>
    </row>
    <row r="5" spans="1:16" x14ac:dyDescent="0.2">
      <c r="A5" s="86" t="s">
        <v>38</v>
      </c>
      <c r="B5" s="104" t="s">
        <v>683</v>
      </c>
      <c r="C5" s="104" t="s">
        <v>683</v>
      </c>
      <c r="D5" s="104">
        <f>'Bewertung Timo'!D5-'Bewertung Reem'!D5</f>
        <v>0</v>
      </c>
      <c r="E5" s="104" t="s">
        <v>683</v>
      </c>
      <c r="F5" s="104">
        <f>'Bewertung Timo'!F5-'Bewertung Reem'!F5</f>
        <v>0</v>
      </c>
      <c r="G5" s="104">
        <f>'Bewertung Timo'!G5-'Bewertung Reem'!G5</f>
        <v>0</v>
      </c>
      <c r="H5" s="104">
        <f>'Bewertung Timo'!H5-'Bewertung Reem'!H5</f>
        <v>0</v>
      </c>
      <c r="I5" s="104">
        <f>'Bewertung Timo'!I5-'Bewertung Reem'!I5</f>
        <v>0</v>
      </c>
      <c r="J5" s="104" t="s">
        <v>683</v>
      </c>
      <c r="K5" s="104">
        <f>'Bewertung Timo'!K5-'Bewertung Reem'!K5</f>
        <v>0</v>
      </c>
      <c r="L5" s="104" t="s">
        <v>683</v>
      </c>
      <c r="M5" s="104">
        <f>'Bewertung Timo'!M5-'Bewertung Reem'!M5</f>
        <v>-0.5</v>
      </c>
      <c r="N5" s="104">
        <f t="shared" ref="N5:N64" si="0">SUMIF(B5:M5,"&lt;&gt;X")/12</f>
        <v>-4.1666666666666664E-2</v>
      </c>
    </row>
    <row r="6" spans="1:16" x14ac:dyDescent="0.2">
      <c r="A6" s="86" t="s">
        <v>53</v>
      </c>
      <c r="B6" s="104" t="s">
        <v>683</v>
      </c>
      <c r="C6" s="104" t="s">
        <v>683</v>
      </c>
      <c r="D6" s="104">
        <f>'Bewertung Timo'!D6-'Bewertung Reem'!D6</f>
        <v>2</v>
      </c>
      <c r="E6" s="104" t="s">
        <v>683</v>
      </c>
      <c r="F6" s="104">
        <f>'Bewertung Timo'!F6-'Bewertung Reem'!F6</f>
        <v>1.5</v>
      </c>
      <c r="G6" s="104">
        <f>'Bewertung Timo'!G6-'Bewertung Reem'!G6</f>
        <v>2</v>
      </c>
      <c r="H6" s="104">
        <f>'Bewertung Timo'!H6-'Bewertung Reem'!H6</f>
        <v>2</v>
      </c>
      <c r="I6" s="104">
        <f>'Bewertung Timo'!I6-'Bewertung Reem'!I6</f>
        <v>1</v>
      </c>
      <c r="J6" s="104" t="s">
        <v>683</v>
      </c>
      <c r="K6" s="104">
        <f>'Bewertung Timo'!K6-'Bewertung Reem'!K6</f>
        <v>1</v>
      </c>
      <c r="L6" s="104" t="s">
        <v>683</v>
      </c>
      <c r="M6" s="104">
        <f>'Bewertung Timo'!M6-'Bewertung Reem'!M6</f>
        <v>0.5</v>
      </c>
      <c r="N6" s="104">
        <f t="shared" si="0"/>
        <v>0.83333333333333337</v>
      </c>
      <c r="O6" t="s">
        <v>687</v>
      </c>
      <c r="P6">
        <f>SUMIF(B4:M8,"&lt;&gt;X")/60</f>
        <v>-1.8309523816666663E-2</v>
      </c>
    </row>
    <row r="7" spans="1:16" x14ac:dyDescent="0.2">
      <c r="A7" s="86" t="s">
        <v>60</v>
      </c>
      <c r="B7" s="104" t="s">
        <v>683</v>
      </c>
      <c r="C7" s="104" t="s">
        <v>683</v>
      </c>
      <c r="D7" s="104">
        <f>'Bewertung Timo'!D7-'Bewertung Reem'!D7</f>
        <v>-1</v>
      </c>
      <c r="E7" s="104" t="s">
        <v>683</v>
      </c>
      <c r="F7" s="104">
        <f>'Bewertung Timo'!F7-'Bewertung Reem'!F7</f>
        <v>0</v>
      </c>
      <c r="G7" s="104">
        <f>'Bewertung Timo'!G7-'Bewertung Reem'!G7</f>
        <v>0</v>
      </c>
      <c r="H7" s="104">
        <f>'Bewertung Timo'!H7-'Bewertung Reem'!H7</f>
        <v>-1</v>
      </c>
      <c r="I7" s="104">
        <f>'Bewertung Timo'!I7-'Bewertung Reem'!I7</f>
        <v>-1</v>
      </c>
      <c r="J7" s="104" t="s">
        <v>683</v>
      </c>
      <c r="K7" s="104">
        <f>'Bewertung Timo'!K7-'Bewertung Reem'!K7</f>
        <v>-1</v>
      </c>
      <c r="L7" s="104" t="s">
        <v>683</v>
      </c>
      <c r="M7" s="104">
        <f>'Bewertung Timo'!M7-'Bewertung Reem'!M7</f>
        <v>-1</v>
      </c>
      <c r="N7" s="104">
        <f t="shared" si="0"/>
        <v>-0.41666666666666669</v>
      </c>
      <c r="O7" t="s">
        <v>748</v>
      </c>
      <c r="P7">
        <f>COUNTIF(B4:M8,"0")</f>
        <v>11</v>
      </c>
    </row>
    <row r="8" spans="1:16" x14ac:dyDescent="0.2">
      <c r="A8" s="86" t="s">
        <v>67</v>
      </c>
      <c r="B8" s="104" t="s">
        <v>683</v>
      </c>
      <c r="C8" s="104" t="s">
        <v>683</v>
      </c>
      <c r="D8" s="104">
        <f>'Bewertung Timo'!D8-'Bewertung Reem'!D8</f>
        <v>-1</v>
      </c>
      <c r="E8" s="104" t="s">
        <v>683</v>
      </c>
      <c r="F8" s="104">
        <f>'Bewertung Timo'!F8-'Bewertung Reem'!F8</f>
        <v>0</v>
      </c>
      <c r="G8" s="104">
        <f>'Bewertung Timo'!G8-'Bewertung Reem'!G8</f>
        <v>-1</v>
      </c>
      <c r="H8" s="104">
        <f>'Bewertung Timo'!H8-'Bewertung Reem'!H8</f>
        <v>0</v>
      </c>
      <c r="I8" s="104">
        <f>'Bewertung Timo'!I8-'Bewertung Reem'!I8</f>
        <v>-1</v>
      </c>
      <c r="J8" s="104" t="s">
        <v>683</v>
      </c>
      <c r="K8" s="104">
        <f>'Bewertung Timo'!K8-'Bewertung Reem'!K8</f>
        <v>-1</v>
      </c>
      <c r="L8" s="104" t="s">
        <v>683</v>
      </c>
      <c r="M8" s="104">
        <f>'Bewertung Timo'!M8-'Bewertung Reem'!M8</f>
        <v>-1</v>
      </c>
      <c r="N8" s="104">
        <f t="shared" si="0"/>
        <v>-0.41666666666666669</v>
      </c>
    </row>
    <row r="9" spans="1:16" x14ac:dyDescent="0.2">
      <c r="N9">
        <f t="shared" si="0"/>
        <v>0</v>
      </c>
    </row>
    <row r="10" spans="1:16" x14ac:dyDescent="0.2">
      <c r="A10" s="214" t="s">
        <v>95</v>
      </c>
      <c r="B10" s="84">
        <v>1</v>
      </c>
      <c r="C10" s="84">
        <v>2</v>
      </c>
      <c r="D10" s="84">
        <v>3</v>
      </c>
      <c r="E10" s="84">
        <v>4</v>
      </c>
      <c r="F10" s="84">
        <v>5</v>
      </c>
      <c r="G10" s="84">
        <v>6</v>
      </c>
      <c r="H10" s="84">
        <v>7</v>
      </c>
      <c r="I10" s="84">
        <v>8</v>
      </c>
      <c r="J10" s="84">
        <v>9</v>
      </c>
      <c r="K10" s="84">
        <v>10</v>
      </c>
      <c r="L10" s="84">
        <v>11</v>
      </c>
      <c r="M10" s="84">
        <v>12</v>
      </c>
      <c r="N10" s="215" t="s">
        <v>686</v>
      </c>
    </row>
    <row r="11" spans="1:16" x14ac:dyDescent="0.2">
      <c r="A11" s="214"/>
      <c r="B11" s="85">
        <v>44449</v>
      </c>
      <c r="C11" s="85">
        <v>44456</v>
      </c>
      <c r="D11" s="85">
        <v>44463</v>
      </c>
      <c r="E11" s="85">
        <v>44470</v>
      </c>
      <c r="F11" s="85">
        <v>44477</v>
      </c>
      <c r="G11" s="85">
        <v>44484</v>
      </c>
      <c r="H11" s="85">
        <v>44491</v>
      </c>
      <c r="I11" s="85">
        <v>44498</v>
      </c>
      <c r="J11" s="85">
        <v>44505</v>
      </c>
      <c r="K11" s="85">
        <v>44512</v>
      </c>
      <c r="L11" s="85">
        <v>44519</v>
      </c>
      <c r="M11" s="85">
        <v>44526</v>
      </c>
      <c r="N11" s="215"/>
    </row>
    <row r="12" spans="1:16" x14ac:dyDescent="0.2">
      <c r="A12" s="86" t="s">
        <v>682</v>
      </c>
      <c r="B12" s="104" t="s">
        <v>683</v>
      </c>
      <c r="C12" s="104">
        <f>'Bewertung Timo'!C12-'Bewertung Reem'!C12</f>
        <v>0.11111099999999996</v>
      </c>
      <c r="D12" s="104">
        <f>'Bewertung Timo'!D12-'Bewertung Reem'!D12</f>
        <v>0.10999999999999988</v>
      </c>
      <c r="E12" s="104" t="s">
        <v>683</v>
      </c>
      <c r="F12" s="104" t="s">
        <v>683</v>
      </c>
      <c r="G12" s="104">
        <f>'Bewertung Timo'!G12-'Bewertung Reem'!G12</f>
        <v>0.10999999999999988</v>
      </c>
      <c r="H12" s="104">
        <f>'Bewertung Timo'!H12-'Bewertung Reem'!H12</f>
        <v>0.125</v>
      </c>
      <c r="I12" s="104">
        <f>'Bewertung Timo'!I12-'Bewertung Reem'!I12</f>
        <v>0.11111110000000002</v>
      </c>
      <c r="J12" s="104" t="s">
        <v>683</v>
      </c>
      <c r="K12" s="104" t="s">
        <v>683</v>
      </c>
      <c r="L12" s="104">
        <f>'Bewertung Timo'!L12-'Bewertung Reem'!L12</f>
        <v>0.11111100000000018</v>
      </c>
      <c r="M12" s="104">
        <f>'Bewertung Timo'!M12-'Bewertung Reem'!M12</f>
        <v>0.125</v>
      </c>
      <c r="N12" s="104">
        <f t="shared" si="0"/>
        <v>6.6944424999999988E-2</v>
      </c>
    </row>
    <row r="13" spans="1:16" x14ac:dyDescent="0.2">
      <c r="A13" s="86" t="s">
        <v>38</v>
      </c>
      <c r="B13" s="104" t="s">
        <v>683</v>
      </c>
      <c r="C13" s="104">
        <f>'Bewertung Timo'!C13-'Bewertung Reem'!C13</f>
        <v>0</v>
      </c>
      <c r="D13" s="104">
        <f>'Bewertung Timo'!D13-'Bewertung Reem'!D13</f>
        <v>0</v>
      </c>
      <c r="E13" s="104" t="s">
        <v>683</v>
      </c>
      <c r="F13" s="104" t="s">
        <v>683</v>
      </c>
      <c r="G13" s="104">
        <f>'Bewertung Timo'!G13-'Bewertung Reem'!G13</f>
        <v>0</v>
      </c>
      <c r="H13" s="104">
        <f>'Bewertung Timo'!H13-'Bewertung Reem'!H13</f>
        <v>0</v>
      </c>
      <c r="I13" s="104">
        <f>'Bewertung Timo'!I13-'Bewertung Reem'!I13</f>
        <v>0</v>
      </c>
      <c r="J13" s="104" t="s">
        <v>683</v>
      </c>
      <c r="K13" s="104" t="s">
        <v>683</v>
      </c>
      <c r="L13" s="104">
        <f>'Bewertung Timo'!L13-'Bewertung Reem'!L13</f>
        <v>0</v>
      </c>
      <c r="M13" s="104">
        <f>'Bewertung Timo'!M13-'Bewertung Reem'!M13</f>
        <v>0</v>
      </c>
      <c r="N13" s="104">
        <f t="shared" si="0"/>
        <v>0</v>
      </c>
    </row>
    <row r="14" spans="1:16" x14ac:dyDescent="0.2">
      <c r="A14" s="86" t="s">
        <v>53</v>
      </c>
      <c r="B14" s="104" t="s">
        <v>683</v>
      </c>
      <c r="C14" s="104">
        <f>'Bewertung Timo'!C14-'Bewertung Reem'!C14</f>
        <v>1</v>
      </c>
      <c r="D14" s="104">
        <f>'Bewertung Timo'!D14-'Bewertung Reem'!D14</f>
        <v>1</v>
      </c>
      <c r="E14" s="104" t="s">
        <v>683</v>
      </c>
      <c r="F14" s="104" t="s">
        <v>683</v>
      </c>
      <c r="G14" s="104">
        <f>'Bewertung Timo'!G14-'Bewertung Reem'!G14</f>
        <v>1</v>
      </c>
      <c r="H14" s="104">
        <f>'Bewertung Timo'!H14-'Bewertung Reem'!H14</f>
        <v>1</v>
      </c>
      <c r="I14" s="104">
        <f>'Bewertung Timo'!I14-'Bewertung Reem'!I14</f>
        <v>1</v>
      </c>
      <c r="J14" s="104" t="s">
        <v>683</v>
      </c>
      <c r="K14" s="104" t="s">
        <v>683</v>
      </c>
      <c r="L14" s="104">
        <f>'Bewertung Timo'!L14-'Bewertung Reem'!L14</f>
        <v>1</v>
      </c>
      <c r="M14" s="104">
        <f>'Bewertung Timo'!M14-'Bewertung Reem'!M14</f>
        <v>1</v>
      </c>
      <c r="N14" s="104">
        <f t="shared" si="0"/>
        <v>0.58333333333333337</v>
      </c>
      <c r="O14" t="s">
        <v>687</v>
      </c>
      <c r="P14">
        <f>SUMIF(B12:M16,"&lt;&gt;X")/60</f>
        <v>0.24672221833333333</v>
      </c>
    </row>
    <row r="15" spans="1:16" x14ac:dyDescent="0.2">
      <c r="A15" s="86" t="s">
        <v>60</v>
      </c>
      <c r="B15" s="104" t="s">
        <v>683</v>
      </c>
      <c r="C15" s="104">
        <f>'Bewertung Timo'!C15-'Bewertung Reem'!C15</f>
        <v>0</v>
      </c>
      <c r="D15" s="104">
        <f>'Bewertung Timo'!D15-'Bewertung Reem'!D15</f>
        <v>0</v>
      </c>
      <c r="E15" s="104" t="s">
        <v>683</v>
      </c>
      <c r="F15" s="104" t="s">
        <v>683</v>
      </c>
      <c r="G15" s="104">
        <f>'Bewertung Timo'!G15-'Bewertung Reem'!G15</f>
        <v>0</v>
      </c>
      <c r="H15" s="104">
        <f>'Bewertung Timo'!H15-'Bewertung Reem'!H15</f>
        <v>0</v>
      </c>
      <c r="I15" s="104">
        <f>'Bewertung Timo'!I15-'Bewertung Reem'!I15</f>
        <v>0</v>
      </c>
      <c r="J15" s="104" t="s">
        <v>683</v>
      </c>
      <c r="K15" s="104" t="s">
        <v>683</v>
      </c>
      <c r="L15" s="104">
        <f>'Bewertung Timo'!L15-'Bewertung Reem'!L15</f>
        <v>0</v>
      </c>
      <c r="M15" s="104">
        <f>'Bewertung Timo'!M15-'Bewertung Reem'!M15</f>
        <v>0</v>
      </c>
      <c r="N15" s="104">
        <f t="shared" si="0"/>
        <v>0</v>
      </c>
      <c r="O15" t="s">
        <v>748</v>
      </c>
      <c r="P15">
        <f>COUNTIF(B12:M16,"0")</f>
        <v>14</v>
      </c>
    </row>
    <row r="16" spans="1:16" x14ac:dyDescent="0.2">
      <c r="A16" s="86" t="s">
        <v>67</v>
      </c>
      <c r="B16" s="104" t="s">
        <v>683</v>
      </c>
      <c r="C16" s="104">
        <f>'Bewertung Timo'!C16-'Bewertung Reem'!C16</f>
        <v>1</v>
      </c>
      <c r="D16" s="104">
        <f>'Bewertung Timo'!D16-'Bewertung Reem'!D16</f>
        <v>1</v>
      </c>
      <c r="E16" s="104" t="s">
        <v>683</v>
      </c>
      <c r="F16" s="104" t="s">
        <v>683</v>
      </c>
      <c r="G16" s="104">
        <f>'Bewertung Timo'!G16-'Bewertung Reem'!G16</f>
        <v>1</v>
      </c>
      <c r="H16" s="104">
        <f>'Bewertung Timo'!H16-'Bewertung Reem'!H16</f>
        <v>1</v>
      </c>
      <c r="I16" s="104">
        <f>'Bewertung Timo'!I16-'Bewertung Reem'!I16</f>
        <v>1</v>
      </c>
      <c r="J16" s="104" t="s">
        <v>683</v>
      </c>
      <c r="K16" s="104" t="s">
        <v>683</v>
      </c>
      <c r="L16" s="104">
        <f>'Bewertung Timo'!L16-'Bewertung Reem'!L16</f>
        <v>1</v>
      </c>
      <c r="M16" s="104">
        <f>'Bewertung Timo'!M16-'Bewertung Reem'!M16</f>
        <v>1</v>
      </c>
      <c r="N16" s="104">
        <f t="shared" si="0"/>
        <v>0.58333333333333337</v>
      </c>
    </row>
    <row r="17" spans="1:16" x14ac:dyDescent="0.2">
      <c r="N17">
        <f t="shared" si="0"/>
        <v>0</v>
      </c>
    </row>
    <row r="18" spans="1:16" x14ac:dyDescent="0.2">
      <c r="A18" s="214" t="s">
        <v>120</v>
      </c>
      <c r="B18" s="84">
        <v>1</v>
      </c>
      <c r="C18" s="84">
        <v>2</v>
      </c>
      <c r="D18" s="84">
        <v>3</v>
      </c>
      <c r="E18" s="84">
        <v>4</v>
      </c>
      <c r="F18" s="84">
        <v>5</v>
      </c>
      <c r="G18" s="84">
        <v>6</v>
      </c>
      <c r="H18" s="84">
        <v>7</v>
      </c>
      <c r="I18" s="84">
        <v>8</v>
      </c>
      <c r="J18" s="84">
        <v>9</v>
      </c>
      <c r="K18" s="84">
        <v>10</v>
      </c>
      <c r="L18" s="84">
        <v>11</v>
      </c>
      <c r="M18" s="84">
        <v>12</v>
      </c>
      <c r="N18" s="215" t="s">
        <v>686</v>
      </c>
    </row>
    <row r="19" spans="1:16" x14ac:dyDescent="0.2">
      <c r="A19" s="214"/>
      <c r="B19" s="85">
        <v>44449</v>
      </c>
      <c r="C19" s="85">
        <v>44456</v>
      </c>
      <c r="D19" s="85">
        <v>44463</v>
      </c>
      <c r="E19" s="85">
        <v>44470</v>
      </c>
      <c r="F19" s="85">
        <v>44477</v>
      </c>
      <c r="G19" s="85">
        <v>44484</v>
      </c>
      <c r="H19" s="85">
        <v>44491</v>
      </c>
      <c r="I19" s="85">
        <v>44498</v>
      </c>
      <c r="J19" s="85">
        <v>44505</v>
      </c>
      <c r="K19" s="85">
        <v>44512</v>
      </c>
      <c r="L19" s="85">
        <v>44519</v>
      </c>
      <c r="M19" s="85">
        <v>44526</v>
      </c>
      <c r="N19" s="215"/>
    </row>
    <row r="20" spans="1:16" x14ac:dyDescent="0.2">
      <c r="A20" s="86" t="s">
        <v>682</v>
      </c>
      <c r="B20" s="104" t="s">
        <v>683</v>
      </c>
      <c r="C20" s="104" t="s">
        <v>683</v>
      </c>
      <c r="D20" s="104">
        <f>'Bewertung Timo'!D20-'Bewertung Reem'!D20</f>
        <v>0.18500000000000005</v>
      </c>
      <c r="E20" s="104" t="s">
        <v>683</v>
      </c>
      <c r="F20" s="104">
        <f>'Bewertung Timo'!F20-'Bewertung Reem'!F20</f>
        <v>0.18500000000000005</v>
      </c>
      <c r="G20" s="104">
        <f>'Bewertung Timo'!G20-'Bewertung Reem'!G20</f>
        <v>0.12000000000000005</v>
      </c>
      <c r="H20" s="104">
        <f>'Bewertung Timo'!H20-'Bewertung Reem'!H20</f>
        <v>0</v>
      </c>
      <c r="I20" s="104">
        <f>'Bewertung Timo'!I20-'Bewertung Reem'!I20</f>
        <v>0.36111110999999996</v>
      </c>
      <c r="J20" s="104" t="s">
        <v>683</v>
      </c>
      <c r="K20" s="104" t="s">
        <v>683</v>
      </c>
      <c r="L20" s="104">
        <f>'Bewertung Timo'!L20-'Bewertung Reem'!L20</f>
        <v>0.25</v>
      </c>
      <c r="M20" s="104">
        <f>'Bewertung Timo'!M20-'Bewertung Reem'!M20</f>
        <v>0.3600000000000001</v>
      </c>
      <c r="N20" s="104">
        <f t="shared" si="0"/>
        <v>0.12175925916666669</v>
      </c>
    </row>
    <row r="21" spans="1:16" x14ac:dyDescent="0.2">
      <c r="A21" s="86" t="s">
        <v>38</v>
      </c>
      <c r="B21" s="104" t="s">
        <v>683</v>
      </c>
      <c r="C21" s="104" t="s">
        <v>683</v>
      </c>
      <c r="D21" s="104">
        <f>'Bewertung Timo'!D21-'Bewertung Reem'!D21</f>
        <v>0</v>
      </c>
      <c r="E21" s="104" t="s">
        <v>683</v>
      </c>
      <c r="F21" s="104">
        <f>'Bewertung Timo'!F21-'Bewertung Reem'!F21</f>
        <v>0.5</v>
      </c>
      <c r="G21" s="104">
        <f>'Bewertung Timo'!G21-'Bewertung Reem'!G21</f>
        <v>0</v>
      </c>
      <c r="H21" s="104">
        <f>'Bewertung Timo'!H21-'Bewertung Reem'!H21</f>
        <v>0</v>
      </c>
      <c r="I21" s="104">
        <f>'Bewertung Timo'!I21-'Bewertung Reem'!I21</f>
        <v>0</v>
      </c>
      <c r="J21" s="104" t="s">
        <v>683</v>
      </c>
      <c r="K21" s="104" t="s">
        <v>683</v>
      </c>
      <c r="L21" s="104">
        <f>'Bewertung Timo'!L21-'Bewertung Reem'!L21</f>
        <v>0</v>
      </c>
      <c r="M21" s="104">
        <f>'Bewertung Timo'!M21-'Bewertung Reem'!M21</f>
        <v>0.5</v>
      </c>
      <c r="N21" s="104">
        <f t="shared" si="0"/>
        <v>8.3333333333333329E-2</v>
      </c>
    </row>
    <row r="22" spans="1:16" x14ac:dyDescent="0.2">
      <c r="A22" s="86" t="s">
        <v>53</v>
      </c>
      <c r="B22" s="104" t="s">
        <v>683</v>
      </c>
      <c r="C22" s="104" t="s">
        <v>683</v>
      </c>
      <c r="D22" s="104">
        <f>'Bewertung Timo'!D22-'Bewertung Reem'!D22</f>
        <v>0</v>
      </c>
      <c r="E22" s="104" t="s">
        <v>683</v>
      </c>
      <c r="F22" s="104">
        <f>'Bewertung Timo'!F22-'Bewertung Reem'!F22</f>
        <v>0</v>
      </c>
      <c r="G22" s="104">
        <f>'Bewertung Timo'!G22-'Bewertung Reem'!G22</f>
        <v>0</v>
      </c>
      <c r="H22" s="104">
        <f>'Bewertung Timo'!H22-'Bewertung Reem'!H22</f>
        <v>0</v>
      </c>
      <c r="I22" s="104">
        <f>'Bewertung Timo'!I22-'Bewertung Reem'!I22</f>
        <v>0</v>
      </c>
      <c r="J22" s="104" t="s">
        <v>683</v>
      </c>
      <c r="K22" s="104" t="s">
        <v>683</v>
      </c>
      <c r="L22" s="104">
        <f>'Bewertung Timo'!L22-'Bewertung Reem'!L22</f>
        <v>0</v>
      </c>
      <c r="M22" s="104">
        <f>'Bewertung Timo'!M22-'Bewertung Reem'!M22</f>
        <v>0</v>
      </c>
      <c r="N22" s="104">
        <f t="shared" si="0"/>
        <v>0</v>
      </c>
      <c r="O22" t="s">
        <v>687</v>
      </c>
      <c r="P22">
        <f>SUMIF(B20:M24,"&lt;&gt;X")/60</f>
        <v>0.16601851850000002</v>
      </c>
    </row>
    <row r="23" spans="1:16" x14ac:dyDescent="0.2">
      <c r="A23" s="86" t="s">
        <v>60</v>
      </c>
      <c r="B23" s="104" t="s">
        <v>683</v>
      </c>
      <c r="C23" s="104" t="s">
        <v>683</v>
      </c>
      <c r="D23" s="104">
        <f>'Bewertung Timo'!D23-'Bewertung Reem'!D23</f>
        <v>0</v>
      </c>
      <c r="E23" s="104" t="s">
        <v>683</v>
      </c>
      <c r="F23" s="104">
        <f>'Bewertung Timo'!F23-'Bewertung Reem'!F23</f>
        <v>0.5</v>
      </c>
      <c r="G23" s="104">
        <f>'Bewertung Timo'!G23-'Bewertung Reem'!G23</f>
        <v>0</v>
      </c>
      <c r="H23" s="104">
        <f>'Bewertung Timo'!H23-'Bewertung Reem'!H23</f>
        <v>0</v>
      </c>
      <c r="I23" s="104">
        <f>'Bewertung Timo'!I23-'Bewertung Reem'!I23</f>
        <v>0</v>
      </c>
      <c r="J23" s="104" t="s">
        <v>683</v>
      </c>
      <c r="K23" s="104" t="s">
        <v>683</v>
      </c>
      <c r="L23" s="104">
        <f>'Bewertung Timo'!L23-'Bewertung Reem'!L23</f>
        <v>-0.5</v>
      </c>
      <c r="M23" s="104">
        <f>'Bewertung Timo'!M23-'Bewertung Reem'!M23</f>
        <v>0.5</v>
      </c>
      <c r="N23" s="104">
        <f t="shared" si="0"/>
        <v>4.1666666666666664E-2</v>
      </c>
      <c r="O23" t="s">
        <v>748</v>
      </c>
      <c r="P23">
        <f>COUNTIF(B20:M24,"0")</f>
        <v>17</v>
      </c>
    </row>
    <row r="24" spans="1:16" x14ac:dyDescent="0.2">
      <c r="A24" s="86" t="s">
        <v>67</v>
      </c>
      <c r="B24" s="104" t="s">
        <v>683</v>
      </c>
      <c r="C24" s="104" t="s">
        <v>683</v>
      </c>
      <c r="D24" s="104">
        <f>'Bewertung Timo'!D24-'Bewertung Reem'!D24</f>
        <v>1</v>
      </c>
      <c r="E24" s="104" t="s">
        <v>683</v>
      </c>
      <c r="F24" s="104">
        <f>'Bewertung Timo'!F24-'Bewertung Reem'!F24</f>
        <v>1</v>
      </c>
      <c r="G24" s="104">
        <f>'Bewertung Timo'!G24-'Bewertung Reem'!G24</f>
        <v>1</v>
      </c>
      <c r="H24" s="104">
        <f>'Bewertung Timo'!H24-'Bewertung Reem'!H24</f>
        <v>1</v>
      </c>
      <c r="I24" s="104">
        <f>'Bewertung Timo'!I24-'Bewertung Reem'!I24</f>
        <v>1</v>
      </c>
      <c r="J24" s="104" t="s">
        <v>683</v>
      </c>
      <c r="K24" s="104" t="s">
        <v>683</v>
      </c>
      <c r="L24" s="104">
        <f>'Bewertung Timo'!L24-'Bewertung Reem'!L24</f>
        <v>1</v>
      </c>
      <c r="M24" s="104">
        <f>'Bewertung Timo'!M24-'Bewertung Reem'!M24</f>
        <v>1</v>
      </c>
      <c r="N24" s="104">
        <f t="shared" si="0"/>
        <v>0.58333333333333337</v>
      </c>
    </row>
    <row r="26" spans="1:16" x14ac:dyDescent="0.2">
      <c r="A26" s="214" t="s">
        <v>166</v>
      </c>
      <c r="B26" s="84">
        <v>1</v>
      </c>
      <c r="C26" s="84">
        <v>2</v>
      </c>
      <c r="D26" s="84">
        <v>3</v>
      </c>
      <c r="E26" s="84">
        <v>4</v>
      </c>
      <c r="F26" s="84">
        <v>5</v>
      </c>
      <c r="G26" s="84">
        <v>6</v>
      </c>
      <c r="H26" s="84">
        <v>7</v>
      </c>
      <c r="I26" s="84">
        <v>8</v>
      </c>
      <c r="J26" s="84">
        <v>9</v>
      </c>
      <c r="K26" s="84">
        <v>10</v>
      </c>
      <c r="L26" s="84">
        <v>11</v>
      </c>
      <c r="M26" s="84">
        <v>12</v>
      </c>
      <c r="N26" s="215" t="s">
        <v>686</v>
      </c>
    </row>
    <row r="27" spans="1:16" x14ac:dyDescent="0.2">
      <c r="A27" s="214"/>
      <c r="B27" s="85">
        <v>44449</v>
      </c>
      <c r="C27" s="85">
        <v>44456</v>
      </c>
      <c r="D27" s="85">
        <v>44463</v>
      </c>
      <c r="E27" s="85">
        <v>44470</v>
      </c>
      <c r="F27" s="85">
        <v>44477</v>
      </c>
      <c r="G27" s="85">
        <v>44484</v>
      </c>
      <c r="H27" s="85">
        <v>44491</v>
      </c>
      <c r="I27" s="85">
        <v>44498</v>
      </c>
      <c r="J27" s="85">
        <v>44505</v>
      </c>
      <c r="K27" s="85">
        <v>44512</v>
      </c>
      <c r="L27" s="85">
        <v>44519</v>
      </c>
      <c r="M27" s="85">
        <v>44526</v>
      </c>
      <c r="N27" s="215"/>
    </row>
    <row r="28" spans="1:16" x14ac:dyDescent="0.2">
      <c r="A28" s="86" t="s">
        <v>682</v>
      </c>
      <c r="B28" s="104" t="s">
        <v>683</v>
      </c>
      <c r="C28" s="104">
        <f>'Bewertung Timo'!C28-'Bewertung Reem'!C28</f>
        <v>0.8899999999999999</v>
      </c>
      <c r="D28" s="104">
        <f>'Bewertung Timo'!D28-'Bewertung Reem'!D28</f>
        <v>0.375</v>
      </c>
      <c r="E28" s="104" t="s">
        <v>683</v>
      </c>
      <c r="F28" s="104">
        <f>'Bewertung Timo'!F28-'Bewertung Reem'!F28</f>
        <v>0.98200003999999996</v>
      </c>
      <c r="G28" s="104">
        <f>'Bewertung Timo'!G28-'Bewertung Reem'!G28</f>
        <v>0.625</v>
      </c>
      <c r="H28" s="104">
        <f>'Bewertung Timo'!H28-'Bewertung Reem'!H28</f>
        <v>0</v>
      </c>
      <c r="I28" s="104">
        <f>'Bewertung Timo'!I28-'Bewertung Reem'!I28</f>
        <v>0</v>
      </c>
      <c r="J28" s="104" t="s">
        <v>683</v>
      </c>
      <c r="K28" s="104">
        <f>'Bewertung Timo'!K28-'Bewertung Reem'!K28</f>
        <v>-0.28571427999999999</v>
      </c>
      <c r="L28" s="104">
        <f>'Bewertung Timo'!L28-'Bewertung Reem'!L28</f>
        <v>-0.14285714000000005</v>
      </c>
      <c r="M28" s="104">
        <f>'Bewertung Timo'!M28-'Bewertung Reem'!M28</f>
        <v>-7.1428570000000025E-2</v>
      </c>
      <c r="N28" s="104">
        <f t="shared" si="0"/>
        <v>0.19766667083333331</v>
      </c>
    </row>
    <row r="29" spans="1:16" x14ac:dyDescent="0.2">
      <c r="A29" s="86" t="s">
        <v>38</v>
      </c>
      <c r="B29" s="104" t="s">
        <v>683</v>
      </c>
      <c r="C29" s="104">
        <f>'Bewertung Timo'!C29-'Bewertung Reem'!C29</f>
        <v>0.66666666666666696</v>
      </c>
      <c r="D29" s="104">
        <f>'Bewertung Timo'!D29-'Bewertung Reem'!D29</f>
        <v>0</v>
      </c>
      <c r="E29" s="104" t="s">
        <v>683</v>
      </c>
      <c r="F29" s="104">
        <f>'Bewertung Timo'!F29-'Bewertung Reem'!F29</f>
        <v>0</v>
      </c>
      <c r="G29" s="104">
        <f>'Bewertung Timo'!G29-'Bewertung Reem'!G29</f>
        <v>0.33333333333333348</v>
      </c>
      <c r="H29" s="104">
        <f>'Bewertung Timo'!H29-'Bewertung Reem'!H29</f>
        <v>0.33333333333333348</v>
      </c>
      <c r="I29" s="104">
        <f>'Bewertung Timo'!I29-'Bewertung Reem'!I29</f>
        <v>-0.66666666666666674</v>
      </c>
      <c r="J29" s="104" t="s">
        <v>683</v>
      </c>
      <c r="K29" s="104">
        <f>'Bewertung Timo'!K29-'Bewertung Reem'!K29</f>
        <v>-0.33333333333333337</v>
      </c>
      <c r="L29" s="104">
        <f>'Bewertung Timo'!L29-'Bewertung Reem'!L29</f>
        <v>-0.33333333333333331</v>
      </c>
      <c r="M29" s="104">
        <f>'Bewertung Timo'!M29-'Bewertung Reem'!M29</f>
        <v>0</v>
      </c>
      <c r="N29" s="104">
        <f t="shared" si="0"/>
        <v>4.163336342344337E-17</v>
      </c>
    </row>
    <row r="30" spans="1:16" x14ac:dyDescent="0.2">
      <c r="A30" s="86" t="s">
        <v>53</v>
      </c>
      <c r="B30" s="104" t="s">
        <v>683</v>
      </c>
      <c r="C30" s="104">
        <f>'Bewertung Timo'!C30-'Bewertung Reem'!C30</f>
        <v>0</v>
      </c>
      <c r="D30" s="104">
        <f>'Bewertung Timo'!D30-'Bewertung Reem'!D30</f>
        <v>-0.66666666666666652</v>
      </c>
      <c r="E30" s="104" t="s">
        <v>683</v>
      </c>
      <c r="F30" s="104">
        <f>'Bewertung Timo'!F30-'Bewertung Reem'!F30</f>
        <v>-1</v>
      </c>
      <c r="G30" s="104">
        <f>'Bewertung Timo'!G30-'Bewertung Reem'!G30</f>
        <v>-0.66666666666666652</v>
      </c>
      <c r="H30" s="104">
        <f>'Bewertung Timo'!H30-'Bewertung Reem'!H30</f>
        <v>-0.33333333333333348</v>
      </c>
      <c r="I30" s="104">
        <f>'Bewertung Timo'!I30-'Bewertung Reem'!I30</f>
        <v>-0.33333333333333348</v>
      </c>
      <c r="J30" s="104" t="s">
        <v>683</v>
      </c>
      <c r="K30" s="104">
        <f>'Bewertung Timo'!K30-'Bewertung Reem'!K30</f>
        <v>-0.5</v>
      </c>
      <c r="L30" s="104">
        <f>'Bewertung Timo'!L30-'Bewertung Reem'!L30</f>
        <v>-1</v>
      </c>
      <c r="M30" s="104">
        <f>'Bewertung Timo'!M30-'Bewertung Reem'!M30</f>
        <v>-0.5</v>
      </c>
      <c r="N30" s="104">
        <f t="shared" si="0"/>
        <v>-0.41666666666666669</v>
      </c>
      <c r="O30" t="s">
        <v>687</v>
      </c>
      <c r="P30">
        <f>SUMIF(B28:M32,"&lt;&gt;X")/60</f>
        <v>-0.20907777694444446</v>
      </c>
    </row>
    <row r="31" spans="1:16" x14ac:dyDescent="0.2">
      <c r="A31" s="86" t="s">
        <v>60</v>
      </c>
      <c r="B31" s="104" t="s">
        <v>683</v>
      </c>
      <c r="C31" s="104">
        <f>'Bewertung Timo'!C31-'Bewertung Reem'!C31</f>
        <v>0</v>
      </c>
      <c r="D31" s="104">
        <f>'Bewertung Timo'!D31-'Bewertung Reem'!D31</f>
        <v>0</v>
      </c>
      <c r="E31" s="104" t="s">
        <v>683</v>
      </c>
      <c r="F31" s="104">
        <f>'Bewertung Timo'!F31-'Bewertung Reem'!F31</f>
        <v>-0.25</v>
      </c>
      <c r="G31" s="104">
        <f>'Bewertung Timo'!G31-'Bewertung Reem'!G31</f>
        <v>-0.66666666666666652</v>
      </c>
      <c r="H31" s="104">
        <f>'Bewertung Timo'!H31-'Bewertung Reem'!H31</f>
        <v>-1</v>
      </c>
      <c r="I31" s="104">
        <f>'Bewertung Timo'!I31-'Bewertung Reem'!I31</f>
        <v>-1</v>
      </c>
      <c r="J31" s="104" t="s">
        <v>683</v>
      </c>
      <c r="K31" s="104">
        <f>'Bewertung Timo'!K31-'Bewertung Reem'!K31</f>
        <v>-1</v>
      </c>
      <c r="L31" s="104">
        <f>'Bewertung Timo'!L31-'Bewertung Reem'!L31</f>
        <v>-1</v>
      </c>
      <c r="M31" s="104">
        <f>'Bewertung Timo'!M31-'Bewertung Reem'!M31</f>
        <v>0</v>
      </c>
      <c r="N31" s="104">
        <f t="shared" si="0"/>
        <v>-0.40972222222222215</v>
      </c>
      <c r="O31" t="s">
        <v>748</v>
      </c>
      <c r="P31">
        <f>COUNTIF(B28:M32,"0")</f>
        <v>11</v>
      </c>
    </row>
    <row r="32" spans="1:16" x14ac:dyDescent="0.2">
      <c r="A32" s="86" t="s">
        <v>67</v>
      </c>
      <c r="B32" s="104" t="s">
        <v>683</v>
      </c>
      <c r="C32" s="104">
        <f>'Bewertung Timo'!C32-'Bewertung Reem'!C32</f>
        <v>-1</v>
      </c>
      <c r="D32" s="104">
        <f>'Bewertung Timo'!D32-'Bewertung Reem'!D32</f>
        <v>-1</v>
      </c>
      <c r="E32" s="104" t="s">
        <v>683</v>
      </c>
      <c r="F32" s="104">
        <f>'Bewertung Timo'!F32-'Bewertung Reem'!F32</f>
        <v>-1</v>
      </c>
      <c r="G32" s="104" t="s">
        <v>683</v>
      </c>
      <c r="H32" s="104">
        <f>'Bewertung Timo'!H32-'Bewertung Reem'!H32</f>
        <v>-1</v>
      </c>
      <c r="I32" s="104" t="s">
        <v>683</v>
      </c>
      <c r="J32" s="104" t="s">
        <v>683</v>
      </c>
      <c r="K32" s="104">
        <f>'Bewertung Timo'!K32-'Bewertung Reem'!K32</f>
        <v>-1</v>
      </c>
      <c r="L32" s="104">
        <f>'Bewertung Timo'!L32-'Bewertung Reem'!L32</f>
        <v>0</v>
      </c>
      <c r="M32" s="104">
        <f>'Bewertung Timo'!M32-'Bewertung Reem'!M32</f>
        <v>0</v>
      </c>
      <c r="N32" s="104">
        <f t="shared" si="0"/>
        <v>-0.41666666666666669</v>
      </c>
    </row>
    <row r="34" spans="1:16" x14ac:dyDescent="0.2">
      <c r="A34" s="214" t="s">
        <v>244</v>
      </c>
      <c r="B34" s="84">
        <v>1</v>
      </c>
      <c r="C34" s="84">
        <v>2</v>
      </c>
      <c r="D34" s="84">
        <v>3</v>
      </c>
      <c r="E34" s="84">
        <v>4</v>
      </c>
      <c r="F34" s="84">
        <v>5</v>
      </c>
      <c r="G34" s="84">
        <v>6</v>
      </c>
      <c r="H34" s="84">
        <v>7</v>
      </c>
      <c r="I34" s="84">
        <v>8</v>
      </c>
      <c r="J34" s="84">
        <v>9</v>
      </c>
      <c r="K34" s="84">
        <v>10</v>
      </c>
      <c r="L34" s="84">
        <v>11</v>
      </c>
      <c r="M34" s="84">
        <v>12</v>
      </c>
      <c r="N34" s="215" t="s">
        <v>686</v>
      </c>
    </row>
    <row r="35" spans="1:16" x14ac:dyDescent="0.2">
      <c r="A35" s="214"/>
      <c r="B35" s="85">
        <v>44449</v>
      </c>
      <c r="C35" s="85">
        <v>44456</v>
      </c>
      <c r="D35" s="85">
        <v>44463</v>
      </c>
      <c r="E35" s="85">
        <v>44470</v>
      </c>
      <c r="F35" s="85">
        <v>44477</v>
      </c>
      <c r="G35" s="85">
        <v>44484</v>
      </c>
      <c r="H35" s="85">
        <v>44491</v>
      </c>
      <c r="I35" s="85">
        <v>44498</v>
      </c>
      <c r="J35" s="85">
        <v>44505</v>
      </c>
      <c r="K35" s="85">
        <v>44512</v>
      </c>
      <c r="L35" s="85">
        <v>44519</v>
      </c>
      <c r="M35" s="85">
        <v>44526</v>
      </c>
      <c r="N35" s="215"/>
    </row>
    <row r="36" spans="1:16" x14ac:dyDescent="0.2">
      <c r="A36" s="86" t="s">
        <v>682</v>
      </c>
      <c r="B36" s="104" t="s">
        <v>683</v>
      </c>
      <c r="C36" s="104">
        <f>'Bewertung Timo'!C36-'Bewertung Reem'!C36</f>
        <v>0.42857142999999986</v>
      </c>
      <c r="D36" s="104">
        <f>'Bewertung Timo'!D36-'Bewertung Reem'!D36</f>
        <v>0.25</v>
      </c>
      <c r="E36" s="104" t="s">
        <v>683</v>
      </c>
      <c r="F36" s="104">
        <f>'Bewertung Timo'!F36-'Bewertung Reem'!F36</f>
        <v>0.25</v>
      </c>
      <c r="G36" s="104">
        <f>'Bewertung Timo'!G36-'Bewertung Reem'!G36</f>
        <v>-0.125</v>
      </c>
      <c r="H36" s="104">
        <f>'Bewertung Timo'!H36-'Bewertung Reem'!H36</f>
        <v>0</v>
      </c>
      <c r="I36" s="104">
        <f>'Bewertung Timo'!I36-'Bewertung Reem'!I36</f>
        <v>0</v>
      </c>
      <c r="J36" s="104" t="s">
        <v>683</v>
      </c>
      <c r="K36" s="104">
        <f>'Bewertung Timo'!K36-'Bewertung Reem'!K36</f>
        <v>-0.14285714999999999</v>
      </c>
      <c r="L36" s="104">
        <f>'Bewertung Timo'!L36-'Bewertung Reem'!L36</f>
        <v>0</v>
      </c>
      <c r="M36" s="104">
        <f>'Bewertung Timo'!M36-'Bewertung Reem'!M36</f>
        <v>0.25</v>
      </c>
      <c r="N36" s="104">
        <f t="shared" si="0"/>
        <v>7.5892856666666661E-2</v>
      </c>
    </row>
    <row r="37" spans="1:16" x14ac:dyDescent="0.2">
      <c r="A37" s="86" t="s">
        <v>38</v>
      </c>
      <c r="B37" s="104" t="s">
        <v>683</v>
      </c>
      <c r="C37" s="104">
        <f>'Bewertung Timo'!C37-'Bewertung Reem'!C37</f>
        <v>0</v>
      </c>
      <c r="D37" s="104">
        <f>'Bewertung Timo'!D37-'Bewertung Reem'!D37</f>
        <v>0.33333333333333304</v>
      </c>
      <c r="E37" s="104" t="s">
        <v>683</v>
      </c>
      <c r="F37" s="104">
        <f>'Bewertung Timo'!F37-'Bewertung Reem'!F37</f>
        <v>0</v>
      </c>
      <c r="G37" s="104">
        <f>'Bewertung Timo'!G37-'Bewertung Reem'!G37</f>
        <v>0.33333333333333304</v>
      </c>
      <c r="H37" s="104">
        <f>'Bewertung Timo'!H37-'Bewertung Reem'!H37</f>
        <v>0</v>
      </c>
      <c r="I37" s="104">
        <f>'Bewertung Timo'!I37-'Bewertung Reem'!I37</f>
        <v>0.33333333333333326</v>
      </c>
      <c r="J37" s="104" t="s">
        <v>683</v>
      </c>
      <c r="K37" s="104">
        <f>'Bewertung Timo'!K37-'Bewertung Reem'!K37</f>
        <v>0.66666666666666674</v>
      </c>
      <c r="L37" s="104">
        <f>'Bewertung Timo'!L37-'Bewertung Reem'!L37</f>
        <v>0.66666666666666674</v>
      </c>
      <c r="M37" s="104">
        <f>'Bewertung Timo'!M37-'Bewertung Reem'!M37</f>
        <v>0.5</v>
      </c>
      <c r="N37" s="104">
        <f t="shared" si="0"/>
        <v>0.23611111111111108</v>
      </c>
    </row>
    <row r="38" spans="1:16" x14ac:dyDescent="0.2">
      <c r="A38" s="86" t="s">
        <v>53</v>
      </c>
      <c r="B38" s="104" t="s">
        <v>683</v>
      </c>
      <c r="C38" s="104">
        <f>'Bewertung Timo'!C38-'Bewertung Reem'!C38</f>
        <v>0</v>
      </c>
      <c r="D38" s="104">
        <f>'Bewertung Timo'!D38-'Bewertung Reem'!D38</f>
        <v>0</v>
      </c>
      <c r="E38" s="104" t="s">
        <v>683</v>
      </c>
      <c r="F38" s="104">
        <f>'Bewertung Timo'!F38-'Bewertung Reem'!F38</f>
        <v>0</v>
      </c>
      <c r="G38" s="104">
        <f>'Bewertung Timo'!G38-'Bewertung Reem'!G38</f>
        <v>0</v>
      </c>
      <c r="H38" s="104">
        <f>'Bewertung Timo'!H38-'Bewertung Reem'!H38</f>
        <v>0</v>
      </c>
      <c r="I38" s="104">
        <f>'Bewertung Timo'!I38-'Bewertung Reem'!I38</f>
        <v>0</v>
      </c>
      <c r="J38" s="104" t="s">
        <v>683</v>
      </c>
      <c r="K38" s="104">
        <f>'Bewertung Timo'!K38-'Bewertung Reem'!K38</f>
        <v>0.33333333333333331</v>
      </c>
      <c r="L38" s="104">
        <f>'Bewertung Timo'!L38-'Bewertung Reem'!L38</f>
        <v>-0.16666666666666669</v>
      </c>
      <c r="M38" s="104">
        <f>'Bewertung Timo'!M38-'Bewertung Reem'!M38</f>
        <v>0</v>
      </c>
      <c r="N38" s="104">
        <f t="shared" si="0"/>
        <v>1.3888888888888886E-2</v>
      </c>
      <c r="O38" t="s">
        <v>687</v>
      </c>
      <c r="P38">
        <f>SUMIF(B36:M40,"&lt;&gt;X")/60</f>
        <v>3.8789682444444432E-2</v>
      </c>
    </row>
    <row r="39" spans="1:16" x14ac:dyDescent="0.2">
      <c r="A39" s="86" t="s">
        <v>60</v>
      </c>
      <c r="B39" s="104" t="s">
        <v>683</v>
      </c>
      <c r="C39" s="104">
        <f>'Bewertung Timo'!C39-'Bewertung Reem'!C39</f>
        <v>-0.5</v>
      </c>
      <c r="D39" s="104">
        <f>'Bewertung Timo'!D39-'Bewertung Reem'!D39</f>
        <v>-0.25</v>
      </c>
      <c r="E39" s="104" t="s">
        <v>683</v>
      </c>
      <c r="F39" s="104">
        <f>'Bewertung Timo'!F39-'Bewertung Reem'!F39</f>
        <v>-0.25</v>
      </c>
      <c r="G39" s="104">
        <f>'Bewertung Timo'!G39-'Bewertung Reem'!G39</f>
        <v>-0.25</v>
      </c>
      <c r="H39" s="104">
        <f>'Bewertung Timo'!H39-'Bewertung Reem'!H39</f>
        <v>-0.25</v>
      </c>
      <c r="I39" s="104">
        <f>'Bewertung Timo'!I39-'Bewertung Reem'!I39</f>
        <v>0</v>
      </c>
      <c r="J39" s="104" t="s">
        <v>683</v>
      </c>
      <c r="K39" s="104">
        <f>'Bewertung Timo'!K39-'Bewertung Reem'!K39</f>
        <v>0.5</v>
      </c>
      <c r="L39" s="104">
        <f>'Bewertung Timo'!L39-'Bewertung Reem'!L39</f>
        <v>-0.25</v>
      </c>
      <c r="M39" s="104">
        <f>'Bewertung Timo'!M39-'Bewertung Reem'!M39</f>
        <v>-0.33333333333333348</v>
      </c>
      <c r="N39" s="104">
        <f t="shared" si="0"/>
        <v>-0.13194444444444445</v>
      </c>
      <c r="O39" t="s">
        <v>748</v>
      </c>
      <c r="P39">
        <f>COUNTIF(B36:M40,"0")</f>
        <v>23</v>
      </c>
    </row>
    <row r="40" spans="1:16" x14ac:dyDescent="0.2">
      <c r="A40" s="86" t="s">
        <v>67</v>
      </c>
      <c r="B40" s="104" t="s">
        <v>683</v>
      </c>
      <c r="C40" s="104">
        <f>'Bewertung Timo'!C40-'Bewertung Reem'!C40</f>
        <v>0</v>
      </c>
      <c r="D40" s="104">
        <f>'Bewertung Timo'!D40-'Bewertung Reem'!D40</f>
        <v>0</v>
      </c>
      <c r="E40" s="104" t="s">
        <v>683</v>
      </c>
      <c r="F40" s="104">
        <f>'Bewertung Timo'!F40-'Bewertung Reem'!F40</f>
        <v>0</v>
      </c>
      <c r="G40" s="104">
        <f>'Bewertung Timo'!G40-'Bewertung Reem'!G40</f>
        <v>0</v>
      </c>
      <c r="H40" s="104">
        <f>'Bewertung Timo'!H40-'Bewertung Reem'!H40</f>
        <v>0</v>
      </c>
      <c r="I40" s="104">
        <f>'Bewertung Timo'!I40-'Bewertung Reem'!I40</f>
        <v>0</v>
      </c>
      <c r="J40" s="104" t="s">
        <v>683</v>
      </c>
      <c r="K40" s="104">
        <f>'Bewertung Timo'!K40-'Bewertung Reem'!K40</f>
        <v>0</v>
      </c>
      <c r="L40" s="104">
        <f>'Bewertung Timo'!L40-'Bewertung Reem'!L40</f>
        <v>0</v>
      </c>
      <c r="M40" s="104">
        <f>'Bewertung Timo'!M40-'Bewertung Reem'!M40</f>
        <v>0</v>
      </c>
      <c r="N40" s="104">
        <f t="shared" si="0"/>
        <v>0</v>
      </c>
    </row>
    <row r="42" spans="1:16" x14ac:dyDescent="0.2">
      <c r="A42" s="214" t="s">
        <v>303</v>
      </c>
      <c r="B42" s="84">
        <v>1</v>
      </c>
      <c r="C42" s="84">
        <v>2</v>
      </c>
      <c r="D42" s="84">
        <v>3</v>
      </c>
      <c r="E42" s="84">
        <v>4</v>
      </c>
      <c r="F42" s="84">
        <v>5</v>
      </c>
      <c r="G42" s="84">
        <v>6</v>
      </c>
      <c r="H42" s="84">
        <v>7</v>
      </c>
      <c r="I42" s="84">
        <v>8</v>
      </c>
      <c r="J42" s="84">
        <v>9</v>
      </c>
      <c r="K42" s="84">
        <v>10</v>
      </c>
      <c r="L42" s="84">
        <v>11</v>
      </c>
      <c r="M42" s="84">
        <v>12</v>
      </c>
      <c r="N42" s="215" t="s">
        <v>686</v>
      </c>
    </row>
    <row r="43" spans="1:16" x14ac:dyDescent="0.2">
      <c r="A43" s="214"/>
      <c r="B43" s="85">
        <v>44449</v>
      </c>
      <c r="C43" s="85">
        <v>44456</v>
      </c>
      <c r="D43" s="85">
        <v>44463</v>
      </c>
      <c r="E43" s="85">
        <v>44470</v>
      </c>
      <c r="F43" s="85">
        <v>44477</v>
      </c>
      <c r="G43" s="85">
        <v>44484</v>
      </c>
      <c r="H43" s="85">
        <v>44491</v>
      </c>
      <c r="I43" s="85">
        <v>44498</v>
      </c>
      <c r="J43" s="85">
        <v>44505</v>
      </c>
      <c r="K43" s="85">
        <v>44512</v>
      </c>
      <c r="L43" s="85">
        <v>44519</v>
      </c>
      <c r="M43" s="85">
        <v>44526</v>
      </c>
      <c r="N43" s="215"/>
    </row>
    <row r="44" spans="1:16" x14ac:dyDescent="0.2">
      <c r="A44" s="86" t="s">
        <v>682</v>
      </c>
      <c r="B44" s="104" t="s">
        <v>683</v>
      </c>
      <c r="C44" s="104">
        <f>'Bewertung Timo'!C44-'Bewertung Reem'!C44</f>
        <v>0.85714285714285721</v>
      </c>
      <c r="D44" s="104">
        <f>'Bewertung Timo'!D44-'Bewertung Reem'!D44</f>
        <v>0.85714285714285721</v>
      </c>
      <c r="E44" s="104" t="s">
        <v>683</v>
      </c>
      <c r="F44" s="104">
        <f>'Bewertung Timo'!F44-'Bewertung Reem'!F44</f>
        <v>0</v>
      </c>
      <c r="G44" s="104">
        <f>'Bewertung Timo'!G44-'Bewertung Reem'!G44</f>
        <v>0.39999999999999991</v>
      </c>
      <c r="H44" s="104" t="s">
        <v>683</v>
      </c>
      <c r="I44" s="104" t="s">
        <v>683</v>
      </c>
      <c r="J44" s="104" t="s">
        <v>683</v>
      </c>
      <c r="K44" s="104">
        <f>'Bewertung Timo'!K44-'Bewertung Reem'!K44</f>
        <v>0.33333333000000009</v>
      </c>
      <c r="L44" s="104">
        <f>'Bewertung Timo'!L44-'Bewertung Reem'!L44</f>
        <v>-0.13333333330000008</v>
      </c>
      <c r="M44" s="104">
        <f>'Bewertung Timo'!M44-'Bewertung Reem'!M44</f>
        <v>0.26666666669999994</v>
      </c>
      <c r="N44" s="104">
        <f t="shared" si="0"/>
        <v>0.21507936480714285</v>
      </c>
    </row>
    <row r="45" spans="1:16" x14ac:dyDescent="0.2">
      <c r="A45" s="86" t="s">
        <v>38</v>
      </c>
      <c r="B45" s="104" t="s">
        <v>683</v>
      </c>
      <c r="C45" s="104">
        <f>'Bewertung Timo'!C45-'Bewertung Reem'!C45</f>
        <v>0</v>
      </c>
      <c r="D45" s="104">
        <f>'Bewertung Timo'!D45-'Bewertung Reem'!D45</f>
        <v>0</v>
      </c>
      <c r="E45" s="104" t="s">
        <v>683</v>
      </c>
      <c r="F45" s="104">
        <f>'Bewertung Timo'!F45-'Bewertung Reem'!F45</f>
        <v>0</v>
      </c>
      <c r="G45" s="104">
        <f>'Bewertung Timo'!G45-'Bewertung Reem'!G45</f>
        <v>0</v>
      </c>
      <c r="H45" s="104" t="s">
        <v>683</v>
      </c>
      <c r="I45" s="104" t="s">
        <v>683</v>
      </c>
      <c r="J45" s="104" t="s">
        <v>683</v>
      </c>
      <c r="K45" s="104">
        <f>'Bewertung Timo'!K45-'Bewertung Reem'!K45</f>
        <v>-0.33333333333333348</v>
      </c>
      <c r="L45" s="104">
        <f>'Bewertung Timo'!L45-'Bewertung Reem'!L45</f>
        <v>0.33333333333333337</v>
      </c>
      <c r="M45" s="104">
        <f>'Bewertung Timo'!M45-'Bewertung Reem'!M45</f>
        <v>0</v>
      </c>
      <c r="N45" s="104">
        <f t="shared" si="0"/>
        <v>-9.2518585385429707E-18</v>
      </c>
    </row>
    <row r="46" spans="1:16" x14ac:dyDescent="0.2">
      <c r="A46" s="86" t="s">
        <v>53</v>
      </c>
      <c r="B46" s="104" t="s">
        <v>683</v>
      </c>
      <c r="C46" s="104">
        <f>'Bewertung Timo'!C46-'Bewertung Reem'!C46</f>
        <v>0</v>
      </c>
      <c r="D46" s="104">
        <f>'Bewertung Timo'!D46-'Bewertung Reem'!D46</f>
        <v>-2</v>
      </c>
      <c r="E46" s="104" t="s">
        <v>683</v>
      </c>
      <c r="F46" s="104">
        <f>'Bewertung Timo'!F46-'Bewertung Reem'!F46</f>
        <v>0.33333333333333348</v>
      </c>
      <c r="G46" s="104">
        <f>'Bewertung Timo'!G46-'Bewertung Reem'!G46</f>
        <v>0.33333333333333304</v>
      </c>
      <c r="H46" s="104" t="s">
        <v>683</v>
      </c>
      <c r="I46" s="104" t="s">
        <v>683</v>
      </c>
      <c r="J46" s="104" t="s">
        <v>683</v>
      </c>
      <c r="K46" s="104">
        <f>'Bewertung Timo'!K46-'Bewertung Reem'!K46</f>
        <v>0.33333333333333348</v>
      </c>
      <c r="L46" s="104">
        <f>'Bewertung Timo'!L46-'Bewertung Reem'!L46</f>
        <v>-0.5</v>
      </c>
      <c r="M46" s="104">
        <f>'Bewertung Timo'!M46-'Bewertung Reem'!M46</f>
        <v>0.5</v>
      </c>
      <c r="N46" s="104">
        <f t="shared" si="0"/>
        <v>-8.3333333333333329E-2</v>
      </c>
      <c r="O46" t="s">
        <v>687</v>
      </c>
      <c r="P46">
        <f>SUMIF(B44:M48,"&lt;&gt;X")/60</f>
        <v>4.1269840725396707E-3</v>
      </c>
    </row>
    <row r="47" spans="1:16" x14ac:dyDescent="0.2">
      <c r="A47" s="86" t="s">
        <v>60</v>
      </c>
      <c r="B47" s="104" t="s">
        <v>683</v>
      </c>
      <c r="C47" s="104">
        <f>'Bewertung Timo'!C47-'Bewertung Reem'!C47</f>
        <v>0.33333333333333304</v>
      </c>
      <c r="D47" s="104">
        <f>'Bewertung Timo'!D47-'Bewertung Reem'!D47</f>
        <v>0.33333333333333304</v>
      </c>
      <c r="E47" s="104" t="s">
        <v>683</v>
      </c>
      <c r="F47" s="104">
        <f>'Bewertung Timo'!F47-'Bewertung Reem'!F47</f>
        <v>0</v>
      </c>
      <c r="G47" s="104">
        <f>'Bewertung Timo'!G47-'Bewertung Reem'!G47</f>
        <v>0.5</v>
      </c>
      <c r="H47" s="104" t="s">
        <v>683</v>
      </c>
      <c r="I47" s="104" t="s">
        <v>683</v>
      </c>
      <c r="J47" s="104" t="s">
        <v>683</v>
      </c>
      <c r="K47" s="104">
        <f>'Bewertung Timo'!K47-'Bewertung Reem'!K47</f>
        <v>0</v>
      </c>
      <c r="L47" s="104">
        <f>'Bewertung Timo'!L47-'Bewertung Reem'!L47</f>
        <v>-0.5</v>
      </c>
      <c r="M47" s="104">
        <f>'Bewertung Timo'!M47-'Bewertung Reem'!M47</f>
        <v>1</v>
      </c>
      <c r="N47" s="104">
        <f t="shared" si="0"/>
        <v>0.13888888888888884</v>
      </c>
      <c r="O47" t="s">
        <v>748</v>
      </c>
      <c r="P47">
        <f>COUNTIF(B44:M48,"0")</f>
        <v>11</v>
      </c>
    </row>
    <row r="48" spans="1:16" x14ac:dyDescent="0.2">
      <c r="A48" s="86" t="s">
        <v>67</v>
      </c>
      <c r="B48" s="104" t="s">
        <v>683</v>
      </c>
      <c r="C48" s="104">
        <f>'Bewertung Timo'!C48-'Bewertung Reem'!C48</f>
        <v>-1</v>
      </c>
      <c r="D48" s="104">
        <f>'Bewertung Timo'!D48-'Bewertung Reem'!D48</f>
        <v>-1</v>
      </c>
      <c r="E48" s="104" t="s">
        <v>683</v>
      </c>
      <c r="F48" s="104">
        <f>'Bewertung Timo'!F48-'Bewertung Reem'!F48</f>
        <v>0</v>
      </c>
      <c r="G48" s="104">
        <f>'Bewertung Timo'!G48-'Bewertung Reem'!G48</f>
        <v>0</v>
      </c>
      <c r="H48" s="104" t="s">
        <v>683</v>
      </c>
      <c r="I48" s="104" t="s">
        <v>683</v>
      </c>
      <c r="J48" s="104" t="s">
        <v>683</v>
      </c>
      <c r="K48" s="104">
        <f>'Bewertung Timo'!K48-'Bewertung Reem'!K48</f>
        <v>-1</v>
      </c>
      <c r="L48" s="104" t="s">
        <v>683</v>
      </c>
      <c r="M48" s="104" t="s">
        <v>683</v>
      </c>
      <c r="N48" s="104">
        <f t="shared" si="0"/>
        <v>-0.25</v>
      </c>
    </row>
    <row r="50" spans="1:16" x14ac:dyDescent="0.2">
      <c r="A50" s="214" t="s">
        <v>380</v>
      </c>
      <c r="B50" s="84">
        <v>1</v>
      </c>
      <c r="C50" s="84">
        <v>2</v>
      </c>
      <c r="D50" s="84">
        <v>3</v>
      </c>
      <c r="E50" s="84">
        <v>4</v>
      </c>
      <c r="F50" s="84">
        <v>5</v>
      </c>
      <c r="G50" s="84">
        <v>6</v>
      </c>
      <c r="H50" s="84">
        <v>7</v>
      </c>
      <c r="I50" s="84">
        <v>8</v>
      </c>
      <c r="J50" s="84">
        <v>9</v>
      </c>
      <c r="K50" s="84">
        <v>10</v>
      </c>
      <c r="L50" s="84">
        <v>11</v>
      </c>
      <c r="M50" s="84">
        <v>12</v>
      </c>
      <c r="N50" s="215" t="s">
        <v>686</v>
      </c>
    </row>
    <row r="51" spans="1:16" x14ac:dyDescent="0.2">
      <c r="A51" s="214"/>
      <c r="B51" s="85">
        <v>44449</v>
      </c>
      <c r="C51" s="85">
        <v>44456</v>
      </c>
      <c r="D51" s="85">
        <v>44463</v>
      </c>
      <c r="E51" s="85">
        <v>44470</v>
      </c>
      <c r="F51" s="85">
        <v>44477</v>
      </c>
      <c r="G51" s="85">
        <v>44484</v>
      </c>
      <c r="H51" s="85">
        <v>44491</v>
      </c>
      <c r="I51" s="85">
        <v>44498</v>
      </c>
      <c r="J51" s="85">
        <v>44505</v>
      </c>
      <c r="K51" s="85">
        <v>44512</v>
      </c>
      <c r="L51" s="85">
        <v>44519</v>
      </c>
      <c r="M51" s="85">
        <v>44526</v>
      </c>
      <c r="N51" s="215"/>
    </row>
    <row r="52" spans="1:16" x14ac:dyDescent="0.2">
      <c r="A52" s="86" t="s">
        <v>682</v>
      </c>
      <c r="B52" s="104" t="s">
        <v>683</v>
      </c>
      <c r="C52" s="104">
        <f>'Bewertung Timo'!C52-'Bewertung Reem'!C52</f>
        <v>-0.30952381285714292</v>
      </c>
      <c r="D52" s="104">
        <f>'Bewertung Timo'!D52-'Bewertung Reem'!D52</f>
        <v>-3.5714290000000037E-2</v>
      </c>
      <c r="E52" s="104" t="s">
        <v>683</v>
      </c>
      <c r="F52" s="104">
        <f>'Bewertung Timo'!F52-'Bewertung Reem'!F52</f>
        <v>0.28571429000000004</v>
      </c>
      <c r="G52" s="104">
        <f>'Bewertung Timo'!G52-'Bewertung Reem'!G52</f>
        <v>0.20000000000000018</v>
      </c>
      <c r="H52" s="104">
        <f>'Bewertung Timo'!H52-'Bewertung Reem'!H52</f>
        <v>0</v>
      </c>
      <c r="I52" s="104">
        <f>'Bewertung Timo'!I52-'Bewertung Reem'!I52</f>
        <v>0</v>
      </c>
      <c r="J52" s="104" t="s">
        <v>683</v>
      </c>
      <c r="K52" s="104">
        <f>'Bewertung Timo'!K52-'Bewertung Reem'!K52</f>
        <v>0</v>
      </c>
      <c r="L52" s="104">
        <f>'Bewertung Timo'!L52-'Bewertung Reem'!L52</f>
        <v>-0.28571428000000004</v>
      </c>
      <c r="M52" s="104">
        <f>'Bewertung Timo'!M52-'Bewertung Reem'!M52</f>
        <v>0</v>
      </c>
      <c r="N52" s="104">
        <f t="shared" si="0"/>
        <v>-1.2103174404761899E-2</v>
      </c>
    </row>
    <row r="53" spans="1:16" x14ac:dyDescent="0.2">
      <c r="A53" s="86" t="s">
        <v>38</v>
      </c>
      <c r="B53" s="104" t="s">
        <v>683</v>
      </c>
      <c r="C53" s="104">
        <f>'Bewertung Timo'!C53-'Bewertung Reem'!C53</f>
        <v>0.33333333333333348</v>
      </c>
      <c r="D53" s="104">
        <f>'Bewertung Timo'!D53-'Bewertung Reem'!D53</f>
        <v>-0.66666666666666674</v>
      </c>
      <c r="E53" s="104" t="s">
        <v>683</v>
      </c>
      <c r="F53" s="104">
        <f>'Bewertung Timo'!F53-'Bewertung Reem'!F53</f>
        <v>-0.66666666666666674</v>
      </c>
      <c r="G53" s="104">
        <f>'Bewertung Timo'!G53-'Bewertung Reem'!G53</f>
        <v>0.33333333333333304</v>
      </c>
      <c r="H53" s="104">
        <f>'Bewertung Timo'!H53-'Bewertung Reem'!H53</f>
        <v>0.5</v>
      </c>
      <c r="I53" s="104">
        <f>'Bewertung Timo'!I53-'Bewertung Reem'!I53</f>
        <v>0</v>
      </c>
      <c r="J53" s="104" t="s">
        <v>683</v>
      </c>
      <c r="K53" s="104">
        <f>'Bewertung Timo'!K53-'Bewertung Reem'!K53</f>
        <v>-0.33333333333333337</v>
      </c>
      <c r="L53" s="104">
        <f>'Bewertung Timo'!L53-'Bewertung Reem'!L53</f>
        <v>-0.33333333333333331</v>
      </c>
      <c r="M53" s="104">
        <f>'Bewertung Timo'!M53-'Bewertung Reem'!M53</f>
        <v>0</v>
      </c>
      <c r="N53" s="104">
        <f t="shared" si="0"/>
        <v>-6.9444444444444475E-2</v>
      </c>
    </row>
    <row r="54" spans="1:16" x14ac:dyDescent="0.2">
      <c r="A54" s="86" t="s">
        <v>53</v>
      </c>
      <c r="B54" s="104" t="s">
        <v>683</v>
      </c>
      <c r="C54" s="104">
        <f>'Bewertung Timo'!C54-'Bewertung Reem'!C54</f>
        <v>0</v>
      </c>
      <c r="D54" s="104">
        <f>'Bewertung Timo'!D54-'Bewertung Reem'!D54</f>
        <v>0</v>
      </c>
      <c r="E54" s="104" t="s">
        <v>683</v>
      </c>
      <c r="F54" s="104">
        <f>'Bewertung Timo'!F54-'Bewertung Reem'!F54</f>
        <v>0</v>
      </c>
      <c r="G54" s="104">
        <f>'Bewertung Timo'!G54-'Bewertung Reem'!G54</f>
        <v>0</v>
      </c>
      <c r="H54" s="104">
        <f>'Bewertung Timo'!H54-'Bewertung Reem'!H54</f>
        <v>0</v>
      </c>
      <c r="I54" s="104">
        <f>'Bewertung Timo'!I54-'Bewertung Reem'!I54</f>
        <v>0</v>
      </c>
      <c r="J54" s="104" t="s">
        <v>683</v>
      </c>
      <c r="K54" s="104">
        <f>'Bewertung Timo'!K54-'Bewertung Reem'!K54</f>
        <v>0</v>
      </c>
      <c r="L54" s="104">
        <f>'Bewertung Timo'!L54-'Bewertung Reem'!L54</f>
        <v>-1</v>
      </c>
      <c r="M54" s="104">
        <f>'Bewertung Timo'!M54-'Bewertung Reem'!M54</f>
        <v>0</v>
      </c>
      <c r="N54" s="104">
        <f t="shared" si="0"/>
        <v>-8.3333333333333329E-2</v>
      </c>
      <c r="O54" t="s">
        <v>687</v>
      </c>
      <c r="P54">
        <f>SUMIF(B52:M56,"&lt;&gt;X")/60</f>
        <v>4.2023809563492061E-2</v>
      </c>
    </row>
    <row r="55" spans="1:16" x14ac:dyDescent="0.2">
      <c r="A55" s="86" t="s">
        <v>60</v>
      </c>
      <c r="B55" s="104" t="s">
        <v>683</v>
      </c>
      <c r="C55" s="104">
        <f>'Bewertung Timo'!C55-'Bewertung Reem'!C55</f>
        <v>0</v>
      </c>
      <c r="D55" s="104">
        <f>'Bewertung Timo'!D55-'Bewertung Reem'!D55</f>
        <v>0</v>
      </c>
      <c r="E55" s="104" t="s">
        <v>683</v>
      </c>
      <c r="F55" s="104">
        <f>'Bewertung Timo'!F55-'Bewertung Reem'!F55</f>
        <v>0</v>
      </c>
      <c r="G55" s="104">
        <f>'Bewertung Timo'!G55-'Bewertung Reem'!G55</f>
        <v>0</v>
      </c>
      <c r="H55" s="104">
        <f>'Bewertung Timo'!H55-'Bewertung Reem'!H55</f>
        <v>0</v>
      </c>
      <c r="I55" s="104">
        <f>'Bewertung Timo'!I55-'Bewertung Reem'!I55</f>
        <v>0</v>
      </c>
      <c r="J55" s="104" t="s">
        <v>683</v>
      </c>
      <c r="K55" s="104">
        <f>'Bewertung Timo'!K55-'Bewertung Reem'!K55</f>
        <v>0</v>
      </c>
      <c r="L55" s="104">
        <f>'Bewertung Timo'!L55-'Bewertung Reem'!L55</f>
        <v>0.5</v>
      </c>
      <c r="M55" s="104">
        <f>'Bewertung Timo'!M55-'Bewertung Reem'!M55</f>
        <v>0</v>
      </c>
      <c r="N55" s="104">
        <f t="shared" si="0"/>
        <v>4.1666666666666664E-2</v>
      </c>
      <c r="O55" t="s">
        <v>748</v>
      </c>
      <c r="P55">
        <f>COUNTIF(B52:M56,"0")</f>
        <v>24</v>
      </c>
    </row>
    <row r="56" spans="1:16" x14ac:dyDescent="0.2">
      <c r="A56" s="86" t="s">
        <v>67</v>
      </c>
      <c r="B56" s="104" t="s">
        <v>683</v>
      </c>
      <c r="C56" s="104">
        <f>'Bewertung Timo'!C56-'Bewertung Reem'!C56</f>
        <v>0</v>
      </c>
      <c r="D56" s="104">
        <f>'Bewertung Timo'!D56-'Bewertung Reem'!D56</f>
        <v>1</v>
      </c>
      <c r="E56" s="104" t="s">
        <v>683</v>
      </c>
      <c r="F56" s="104">
        <f>'Bewertung Timo'!F56-'Bewertung Reem'!F56</f>
        <v>1</v>
      </c>
      <c r="G56" s="104">
        <f>'Bewertung Timo'!G56-'Bewertung Reem'!G56</f>
        <v>1</v>
      </c>
      <c r="H56" s="104">
        <f>'Bewertung Timo'!H56-'Bewertung Reem'!H56</f>
        <v>1</v>
      </c>
      <c r="I56" s="104" t="s">
        <v>683</v>
      </c>
      <c r="J56" s="104" t="s">
        <v>683</v>
      </c>
      <c r="K56" s="104" t="s">
        <v>683</v>
      </c>
      <c r="L56" s="104">
        <f>'Bewertung Timo'!L56-'Bewertung Reem'!L56</f>
        <v>0</v>
      </c>
      <c r="M56" s="104" t="s">
        <v>683</v>
      </c>
      <c r="N56" s="104">
        <f t="shared" si="0"/>
        <v>0.33333333333333331</v>
      </c>
    </row>
    <row r="58" spans="1:16" x14ac:dyDescent="0.2">
      <c r="A58" s="214" t="s">
        <v>426</v>
      </c>
      <c r="B58" s="84">
        <v>1</v>
      </c>
      <c r="C58" s="84">
        <v>2</v>
      </c>
      <c r="D58" s="84">
        <v>3</v>
      </c>
      <c r="E58" s="84">
        <v>4</v>
      </c>
      <c r="F58" s="84">
        <v>5</v>
      </c>
      <c r="G58" s="84">
        <v>6</v>
      </c>
      <c r="H58" s="84">
        <v>7</v>
      </c>
      <c r="I58" s="84">
        <v>8</v>
      </c>
      <c r="J58" s="84">
        <v>9</v>
      </c>
      <c r="K58" s="84">
        <v>10</v>
      </c>
      <c r="L58" s="84">
        <v>11</v>
      </c>
      <c r="M58" s="84">
        <v>12</v>
      </c>
      <c r="N58" s="215" t="s">
        <v>686</v>
      </c>
    </row>
    <row r="59" spans="1:16" x14ac:dyDescent="0.2">
      <c r="A59" s="214"/>
      <c r="B59" s="85">
        <v>44449</v>
      </c>
      <c r="C59" s="85">
        <v>44456</v>
      </c>
      <c r="D59" s="85">
        <v>44463</v>
      </c>
      <c r="E59" s="85">
        <v>44470</v>
      </c>
      <c r="F59" s="85">
        <v>44477</v>
      </c>
      <c r="G59" s="85">
        <v>44484</v>
      </c>
      <c r="H59" s="85">
        <v>44491</v>
      </c>
      <c r="I59" s="85">
        <v>44498</v>
      </c>
      <c r="J59" s="85">
        <v>44505</v>
      </c>
      <c r="K59" s="85">
        <v>44512</v>
      </c>
      <c r="L59" s="85">
        <v>44519</v>
      </c>
      <c r="M59" s="85">
        <v>44526</v>
      </c>
      <c r="N59" s="215"/>
    </row>
    <row r="60" spans="1:16" x14ac:dyDescent="0.2">
      <c r="A60" s="86" t="s">
        <v>682</v>
      </c>
      <c r="B60" s="104" t="s">
        <v>683</v>
      </c>
      <c r="C60" s="104" t="s">
        <v>683</v>
      </c>
      <c r="D60" s="104">
        <f>'Bewertung Timo'!D60-'Bewertung Reem'!D60</f>
        <v>-0.44222222199999994</v>
      </c>
      <c r="E60" s="104" t="s">
        <v>683</v>
      </c>
      <c r="F60" s="104">
        <f>'Bewertung Timo'!F60-'Bewertung Reem'!F60</f>
        <v>-0.19999999999999996</v>
      </c>
      <c r="G60" s="104">
        <f>'Bewertung Timo'!G60-'Bewertung Reem'!G60</f>
        <v>-0.29999999999999982</v>
      </c>
      <c r="H60" s="104">
        <f>'Bewertung Timo'!H60-'Bewertung Reem'!H60</f>
        <v>-0.10000000000000009</v>
      </c>
      <c r="I60" s="104">
        <f>'Bewertung Timo'!I60-'Bewertung Reem'!I60</f>
        <v>0.39999999999999991</v>
      </c>
      <c r="J60" s="104" t="s">
        <v>683</v>
      </c>
      <c r="K60" s="104" t="s">
        <v>683</v>
      </c>
      <c r="L60" s="104">
        <f>'Bewertung Timo'!L60-'Bewertung Reem'!L60</f>
        <v>-0.66333300000000006</v>
      </c>
      <c r="M60" s="104">
        <f>'Bewertung Timo'!M60-'Bewertung Reem'!M60</f>
        <v>-0.83333299999999999</v>
      </c>
      <c r="N60" s="104">
        <f t="shared" si="0"/>
        <v>-0.17824068516666669</v>
      </c>
    </row>
    <row r="61" spans="1:16" x14ac:dyDescent="0.2">
      <c r="A61" s="86" t="s">
        <v>38</v>
      </c>
      <c r="B61" s="104" t="s">
        <v>683</v>
      </c>
      <c r="C61" s="104" t="s">
        <v>683</v>
      </c>
      <c r="D61" s="104">
        <f>'Bewertung Timo'!D61-'Bewertung Reem'!D61</f>
        <v>-0.33333333333333326</v>
      </c>
      <c r="E61" s="104" t="s">
        <v>683</v>
      </c>
      <c r="F61" s="104">
        <f>'Bewertung Timo'!F61-'Bewertung Reem'!F61</f>
        <v>-1</v>
      </c>
      <c r="G61" s="104">
        <f>'Bewertung Timo'!G61-'Bewertung Reem'!G61</f>
        <v>-0.33333333333333326</v>
      </c>
      <c r="H61" s="104">
        <f>'Bewertung Timo'!H61-'Bewertung Reem'!H61</f>
        <v>-0.33333333333333326</v>
      </c>
      <c r="I61" s="104">
        <f>'Bewertung Timo'!I61-'Bewertung Reem'!I61</f>
        <v>0.33333333333333326</v>
      </c>
      <c r="J61" s="104" t="s">
        <v>683</v>
      </c>
      <c r="K61" s="104" t="s">
        <v>683</v>
      </c>
      <c r="L61" s="104">
        <f>'Bewertung Timo'!L61-'Bewertung Reem'!L61</f>
        <v>0.33333333333333326</v>
      </c>
      <c r="M61" s="104">
        <f>'Bewertung Timo'!M61-'Bewertung Reem'!M61</f>
        <v>0</v>
      </c>
      <c r="N61" s="104">
        <f t="shared" si="0"/>
        <v>-0.1111111111111111</v>
      </c>
    </row>
    <row r="62" spans="1:16" x14ac:dyDescent="0.2">
      <c r="A62" s="86" t="s">
        <v>53</v>
      </c>
      <c r="B62" s="104" t="s">
        <v>683</v>
      </c>
      <c r="C62" s="104" t="s">
        <v>683</v>
      </c>
      <c r="D62" s="104">
        <f>'Bewertung Timo'!D62-'Bewertung Reem'!D62</f>
        <v>0.33333333333333331</v>
      </c>
      <c r="E62" s="104" t="s">
        <v>683</v>
      </c>
      <c r="F62" s="104">
        <f>'Bewertung Timo'!F62-'Bewertung Reem'!F62</f>
        <v>0</v>
      </c>
      <c r="G62" s="104">
        <f>'Bewertung Timo'!G62-'Bewertung Reem'!G62</f>
        <v>0.33333333333333337</v>
      </c>
      <c r="H62" s="104">
        <f>'Bewertung Timo'!H62-'Bewertung Reem'!H62</f>
        <v>0.33333333333333331</v>
      </c>
      <c r="I62" s="104">
        <f>'Bewertung Timo'!I62-'Bewertung Reem'!I62</f>
        <v>1</v>
      </c>
      <c r="J62" s="104" t="s">
        <v>683</v>
      </c>
      <c r="K62" s="104" t="s">
        <v>683</v>
      </c>
      <c r="L62" s="104">
        <f>'Bewertung Timo'!L62-'Bewertung Reem'!L62</f>
        <v>0</v>
      </c>
      <c r="M62" s="104">
        <f>'Bewertung Timo'!M62-'Bewertung Reem'!M62</f>
        <v>0.5</v>
      </c>
      <c r="N62" s="104">
        <f t="shared" si="0"/>
        <v>0.20833333333333334</v>
      </c>
      <c r="O62" t="s">
        <v>687</v>
      </c>
      <c r="P62">
        <f>SUMIF(B60:M64,"&lt;&gt;X")/60</f>
        <v>0.15601852963333335</v>
      </c>
    </row>
    <row r="63" spans="1:16" x14ac:dyDescent="0.2">
      <c r="A63" s="86" t="s">
        <v>60</v>
      </c>
      <c r="B63" s="104" t="s">
        <v>683</v>
      </c>
      <c r="C63" s="104" t="s">
        <v>683</v>
      </c>
      <c r="D63" s="104">
        <f>'Bewertung Timo'!D63-'Bewertung Reem'!D63</f>
        <v>0.33333333333333337</v>
      </c>
      <c r="E63" s="104" t="s">
        <v>683</v>
      </c>
      <c r="F63" s="104">
        <f>'Bewertung Timo'!F63-'Bewertung Reem'!F63</f>
        <v>0.5</v>
      </c>
      <c r="G63" s="104">
        <f>'Bewertung Timo'!G63-'Bewertung Reem'!G63</f>
        <v>0</v>
      </c>
      <c r="H63" s="104">
        <f>'Bewertung Timo'!H63-'Bewertung Reem'!H63</f>
        <v>1</v>
      </c>
      <c r="I63" s="104">
        <f>'Bewertung Timo'!I63-'Bewertung Reem'!I63</f>
        <v>1.5</v>
      </c>
      <c r="J63" s="104" t="s">
        <v>683</v>
      </c>
      <c r="K63" s="104" t="s">
        <v>683</v>
      </c>
      <c r="L63" s="104">
        <f>'Bewertung Timo'!L63-'Bewertung Reem'!L63</f>
        <v>1</v>
      </c>
      <c r="M63" s="104">
        <f>'Bewertung Timo'!M63-'Bewertung Reem'!M63</f>
        <v>1</v>
      </c>
      <c r="N63" s="104">
        <f t="shared" si="0"/>
        <v>0.44444444444444448</v>
      </c>
      <c r="O63" t="s">
        <v>748</v>
      </c>
      <c r="P63">
        <f>COUNTIF(B60:M64,"0")</f>
        <v>6</v>
      </c>
    </row>
    <row r="64" spans="1:16" x14ac:dyDescent="0.2">
      <c r="A64" s="86" t="s">
        <v>67</v>
      </c>
      <c r="B64" s="104" t="s">
        <v>683</v>
      </c>
      <c r="C64" s="104" t="s">
        <v>683</v>
      </c>
      <c r="D64" s="104">
        <f>'Bewertung Timo'!D64-'Bewertung Reem'!D64</f>
        <v>1</v>
      </c>
      <c r="E64" s="104" t="s">
        <v>683</v>
      </c>
      <c r="F64" s="104">
        <f>'Bewertung Timo'!F64-'Bewertung Reem'!F64</f>
        <v>1</v>
      </c>
      <c r="G64" s="104">
        <f>'Bewertung Timo'!G64-'Bewertung Reem'!G64</f>
        <v>0</v>
      </c>
      <c r="H64" s="104">
        <f>'Bewertung Timo'!H64-'Bewertung Reem'!H64</f>
        <v>1</v>
      </c>
      <c r="I64" s="104">
        <f>'Bewertung Timo'!I64-'Bewertung Reem'!I64</f>
        <v>1</v>
      </c>
      <c r="J64" s="104" t="s">
        <v>683</v>
      </c>
      <c r="K64" s="104" t="s">
        <v>683</v>
      </c>
      <c r="L64" s="104">
        <f>'Bewertung Timo'!L64-'Bewertung Reem'!L64</f>
        <v>1</v>
      </c>
      <c r="M64" s="104">
        <f>'Bewertung Timo'!M64-'Bewertung Reem'!M64</f>
        <v>0</v>
      </c>
      <c r="N64" s="104">
        <f t="shared" si="0"/>
        <v>0.41666666666666669</v>
      </c>
    </row>
    <row r="67" spans="1:5" x14ac:dyDescent="0.2">
      <c r="A67" s="86"/>
      <c r="B67" s="119" t="s">
        <v>684</v>
      </c>
      <c r="C67" s="119" t="s">
        <v>122</v>
      </c>
      <c r="D67" s="119" t="s">
        <v>4</v>
      </c>
      <c r="E67" s="119" t="s">
        <v>168</v>
      </c>
    </row>
    <row r="68" spans="1:5" x14ac:dyDescent="0.2">
      <c r="A68" s="86" t="s">
        <v>682</v>
      </c>
      <c r="B68" s="104">
        <f>AVERAGE(B60:M60,)</f>
        <v>-0.26736102775000004</v>
      </c>
      <c r="C68" s="86"/>
      <c r="D68" s="86"/>
      <c r="E68" s="86"/>
    </row>
    <row r="69" spans="1:5" x14ac:dyDescent="0.2">
      <c r="A69" s="86" t="s">
        <v>38</v>
      </c>
      <c r="B69" s="86"/>
      <c r="C69" s="86"/>
      <c r="D69" s="86"/>
      <c r="E69" s="86"/>
    </row>
    <row r="70" spans="1:5" x14ac:dyDescent="0.2">
      <c r="A70" s="86" t="s">
        <v>53</v>
      </c>
      <c r="B70" s="86"/>
      <c r="C70" s="86"/>
      <c r="D70" s="86"/>
      <c r="E70" s="86"/>
    </row>
    <row r="71" spans="1:5" x14ac:dyDescent="0.2">
      <c r="A71" s="86" t="s">
        <v>60</v>
      </c>
      <c r="B71" s="86"/>
      <c r="C71" s="86"/>
      <c r="D71" s="86"/>
      <c r="E71" s="86"/>
    </row>
    <row r="72" spans="1:5" x14ac:dyDescent="0.2">
      <c r="A72" s="86" t="s">
        <v>67</v>
      </c>
      <c r="B72" s="86"/>
      <c r="C72" s="86"/>
      <c r="D72" s="86"/>
      <c r="E72" s="86"/>
    </row>
  </sheetData>
  <mergeCells count="16">
    <mergeCell ref="A50:A51"/>
    <mergeCell ref="A58:A59"/>
    <mergeCell ref="N2:N3"/>
    <mergeCell ref="N10:N11"/>
    <mergeCell ref="N18:N19"/>
    <mergeCell ref="N26:N27"/>
    <mergeCell ref="N34:N35"/>
    <mergeCell ref="N42:N43"/>
    <mergeCell ref="N50:N51"/>
    <mergeCell ref="N58:N59"/>
    <mergeCell ref="A2:A3"/>
    <mergeCell ref="A10:A11"/>
    <mergeCell ref="A18:A19"/>
    <mergeCell ref="A26:A27"/>
    <mergeCell ref="A34:A35"/>
    <mergeCell ref="A42:A43"/>
  </mergeCells>
  <conditionalFormatting sqref="B4:M8 B12:M16 B20:M24 B28:M32 B36:M40 B44:M48 B52:M56 B60:M64">
    <cfRule type="cellIs" dxfId="9" priority="2" operator="equal">
      <formula>0</formula>
    </cfRule>
    <cfRule type="cellIs" dxfId="8" priority="3" operator="lessThan">
      <formula>0</formula>
    </cfRule>
    <cfRule type="cellIs" dxfId="7" priority="4" operator="greaterThan">
      <formula>0</formula>
    </cfRule>
  </conditionalFormatting>
  <conditionalFormatting sqref="B4:M8 B12:M16 B20:M24 B28:M32 B36:M40 B44:M48 B52:M56 B60:M64">
    <cfRule type="containsText" dxfId="6" priority="1" operator="containsText" text="X">
      <formula>NOT(ISERROR(SEARCH("X",B4)))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5AD144F8-C2C3-4764-AA7C-86BC39A5CF8A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34" id="{53225F3F-0A91-4BDC-BAA5-E74CEFFE2939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A2:M8</xm:sqref>
        </x14:conditionalFormatting>
        <x14:conditionalFormatting xmlns:xm="http://schemas.microsoft.com/office/excel/2006/main">
          <x14:cfRule type="expression" priority="17" id="{892AEB2A-2211-46D8-90A5-0D6EA01CEA5F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1F96CE57-5FD4-4C70-B95A-9712A466D2E9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B12:M16</xm:sqref>
        </x14:conditionalFormatting>
        <x14:conditionalFormatting xmlns:xm="http://schemas.microsoft.com/office/excel/2006/main">
          <x14:cfRule type="expression" priority="15" id="{809CA8C2-B0D0-4A8A-B576-07F734A51248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16" id="{E09E1FF1-121D-4A15-A4B4-C405519B4A49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B20:M24 B28:M32 B36:M40 B44:M48 B52:M56 B60:M64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50BB-6F30-4D2E-BC3C-54B2C334A54D}">
  <dimension ref="B3:AL97"/>
  <sheetViews>
    <sheetView topLeftCell="B36" zoomScale="85" zoomScaleNormal="85" workbookViewId="0">
      <selection activeCell="AF49" sqref="AF49"/>
    </sheetView>
  </sheetViews>
  <sheetFormatPr baseColWidth="10" defaultColWidth="11.5546875" defaultRowHeight="15" x14ac:dyDescent="0.2"/>
  <cols>
    <col min="28" max="28" width="23.88671875" customWidth="1"/>
  </cols>
  <sheetData>
    <row r="3" spans="2:38" x14ac:dyDescent="0.2">
      <c r="AB3" t="s">
        <v>688</v>
      </c>
      <c r="AC3" s="46">
        <v>2</v>
      </c>
      <c r="AD3" s="46">
        <v>4</v>
      </c>
      <c r="AE3" s="46">
        <v>2</v>
      </c>
      <c r="AF3" s="46">
        <v>4</v>
      </c>
      <c r="AG3" s="46">
        <v>2</v>
      </c>
      <c r="AH3" s="46">
        <v>2</v>
      </c>
      <c r="AI3" s="46">
        <v>2</v>
      </c>
      <c r="AJ3" s="46">
        <v>2</v>
      </c>
    </row>
    <row r="4" spans="2:38" x14ac:dyDescent="0.2">
      <c r="B4" t="s">
        <v>689</v>
      </c>
      <c r="C4" t="s">
        <v>690</v>
      </c>
      <c r="D4" t="s">
        <v>691</v>
      </c>
      <c r="E4" t="s">
        <v>692</v>
      </c>
      <c r="F4" t="s">
        <v>693</v>
      </c>
      <c r="G4" t="s">
        <v>694</v>
      </c>
      <c r="H4" t="s">
        <v>695</v>
      </c>
      <c r="I4" t="s">
        <v>696</v>
      </c>
      <c r="O4" s="112" t="s">
        <v>697</v>
      </c>
      <c r="P4" s="112" t="s">
        <v>244</v>
      </c>
      <c r="Q4" s="112" t="s">
        <v>303</v>
      </c>
      <c r="R4" s="112" t="s">
        <v>426</v>
      </c>
      <c r="S4" s="112" t="s">
        <v>166</v>
      </c>
      <c r="T4" s="112" t="s">
        <v>380</v>
      </c>
      <c r="U4" s="112" t="s">
        <v>95</v>
      </c>
      <c r="V4" s="112" t="s">
        <v>120</v>
      </c>
      <c r="W4" s="112" t="s">
        <v>1</v>
      </c>
      <c r="X4" s="112" t="s">
        <v>698</v>
      </c>
      <c r="AC4" s="112" t="s">
        <v>244</v>
      </c>
      <c r="AD4" s="112" t="s">
        <v>303</v>
      </c>
      <c r="AE4" s="112" t="s">
        <v>426</v>
      </c>
      <c r="AF4" s="112" t="s">
        <v>166</v>
      </c>
      <c r="AG4" s="112" t="s">
        <v>380</v>
      </c>
      <c r="AH4" s="112" t="s">
        <v>95</v>
      </c>
      <c r="AI4" s="112" t="s">
        <v>120</v>
      </c>
      <c r="AJ4" s="112" t="s">
        <v>1</v>
      </c>
    </row>
    <row r="5" spans="2:38" x14ac:dyDescent="0.2">
      <c r="B5" t="s">
        <v>244</v>
      </c>
      <c r="C5">
        <v>6</v>
      </c>
      <c r="D5">
        <v>5</v>
      </c>
      <c r="E5">
        <v>7</v>
      </c>
      <c r="F5">
        <v>2</v>
      </c>
      <c r="G5">
        <v>2</v>
      </c>
      <c r="H5">
        <v>3</v>
      </c>
      <c r="I5">
        <f>SUM(C5:H5)</f>
        <v>25</v>
      </c>
      <c r="N5" s="216">
        <v>1</v>
      </c>
      <c r="O5" s="111">
        <v>1</v>
      </c>
      <c r="P5" s="111">
        <v>1</v>
      </c>
      <c r="Q5" s="111">
        <v>1</v>
      </c>
      <c r="R5" s="111"/>
      <c r="S5" s="111">
        <v>1</v>
      </c>
      <c r="T5" s="111">
        <v>1</v>
      </c>
      <c r="U5" s="111" t="s">
        <v>683</v>
      </c>
      <c r="V5" s="111">
        <v>1</v>
      </c>
      <c r="W5" s="111">
        <v>1</v>
      </c>
      <c r="X5" s="111" t="s">
        <v>699</v>
      </c>
      <c r="Y5">
        <f t="shared" ref="Y5:Y28" si="0">AVERAGE(P5:W5)</f>
        <v>1</v>
      </c>
      <c r="AB5" t="s">
        <v>700</v>
      </c>
      <c r="AC5" s="46">
        <v>2</v>
      </c>
      <c r="AD5" s="46">
        <v>2</v>
      </c>
      <c r="AE5" s="46"/>
      <c r="AF5" s="46">
        <v>2</v>
      </c>
      <c r="AG5" s="46">
        <v>2</v>
      </c>
      <c r="AH5" s="46"/>
      <c r="AI5" s="46">
        <v>2</v>
      </c>
      <c r="AJ5" s="46">
        <v>2</v>
      </c>
    </row>
    <row r="6" spans="2:38" x14ac:dyDescent="0.2">
      <c r="B6" t="s">
        <v>303</v>
      </c>
      <c r="C6">
        <v>6</v>
      </c>
      <c r="D6">
        <v>5</v>
      </c>
      <c r="E6">
        <v>7</v>
      </c>
      <c r="F6">
        <v>2</v>
      </c>
      <c r="G6">
        <v>2</v>
      </c>
      <c r="H6">
        <v>3</v>
      </c>
      <c r="I6">
        <f t="shared" ref="I6:I12" si="1">SUM(C6:H6)</f>
        <v>25</v>
      </c>
      <c r="N6" s="216"/>
      <c r="O6" s="112">
        <v>2</v>
      </c>
      <c r="P6" s="112" t="s">
        <v>701</v>
      </c>
      <c r="Q6" s="112">
        <v>1</v>
      </c>
      <c r="R6" s="112"/>
      <c r="S6" s="112" t="s">
        <v>701</v>
      </c>
      <c r="T6" s="112">
        <v>1</v>
      </c>
      <c r="U6" s="112">
        <v>0</v>
      </c>
      <c r="V6" s="112">
        <v>0</v>
      </c>
      <c r="W6" s="112">
        <v>0</v>
      </c>
      <c r="X6" s="112" t="s">
        <v>702</v>
      </c>
      <c r="Y6">
        <f t="shared" si="0"/>
        <v>0.4</v>
      </c>
      <c r="AB6" t="s">
        <v>703</v>
      </c>
      <c r="AC6" s="46">
        <v>1</v>
      </c>
      <c r="AD6" s="46">
        <v>2</v>
      </c>
      <c r="AE6" s="46"/>
      <c r="AF6" s="46">
        <v>1</v>
      </c>
      <c r="AG6" s="46">
        <v>2</v>
      </c>
      <c r="AH6" s="46"/>
      <c r="AI6" s="46">
        <v>2</v>
      </c>
      <c r="AJ6" s="46">
        <v>2</v>
      </c>
    </row>
    <row r="7" spans="2:38" x14ac:dyDescent="0.2">
      <c r="B7" t="s">
        <v>426</v>
      </c>
      <c r="C7">
        <v>6</v>
      </c>
      <c r="D7">
        <v>5</v>
      </c>
      <c r="E7">
        <v>7</v>
      </c>
      <c r="F7">
        <v>2</v>
      </c>
      <c r="G7">
        <v>1</v>
      </c>
      <c r="H7">
        <v>3</v>
      </c>
      <c r="I7">
        <f t="shared" si="1"/>
        <v>24</v>
      </c>
      <c r="N7" s="216"/>
      <c r="O7" s="111">
        <v>3</v>
      </c>
      <c r="P7" s="111" t="s">
        <v>701</v>
      </c>
      <c r="Q7" s="111">
        <v>1</v>
      </c>
      <c r="R7" s="111"/>
      <c r="S7" s="111">
        <v>1</v>
      </c>
      <c r="T7" s="111">
        <v>1</v>
      </c>
      <c r="U7" s="111" t="s">
        <v>683</v>
      </c>
      <c r="V7" s="111" t="s">
        <v>701</v>
      </c>
      <c r="W7" s="111" t="s">
        <v>701</v>
      </c>
      <c r="X7" s="111" t="s">
        <v>704</v>
      </c>
      <c r="Y7">
        <f t="shared" si="0"/>
        <v>1</v>
      </c>
      <c r="AB7" t="s">
        <v>705</v>
      </c>
      <c r="AC7" s="46">
        <v>1</v>
      </c>
      <c r="AD7" s="46">
        <v>2</v>
      </c>
      <c r="AE7" s="46"/>
      <c r="AF7" s="46">
        <v>2</v>
      </c>
      <c r="AG7" s="46">
        <v>1</v>
      </c>
      <c r="AH7" s="46"/>
      <c r="AI7" s="46">
        <v>1</v>
      </c>
      <c r="AJ7" s="46">
        <v>1</v>
      </c>
    </row>
    <row r="8" spans="2:38" x14ac:dyDescent="0.2">
      <c r="B8" t="s">
        <v>166</v>
      </c>
      <c r="C8">
        <v>6</v>
      </c>
      <c r="D8">
        <v>5</v>
      </c>
      <c r="E8">
        <v>7</v>
      </c>
      <c r="F8">
        <v>2</v>
      </c>
      <c r="G8">
        <v>0</v>
      </c>
      <c r="H8">
        <v>3</v>
      </c>
      <c r="I8">
        <f t="shared" si="1"/>
        <v>23</v>
      </c>
      <c r="N8" s="216"/>
      <c r="O8" s="112">
        <v>4</v>
      </c>
      <c r="P8" s="112">
        <v>0</v>
      </c>
      <c r="Q8" s="112">
        <v>1</v>
      </c>
      <c r="R8" s="112"/>
      <c r="S8" s="112">
        <v>1</v>
      </c>
      <c r="T8" s="112">
        <v>1</v>
      </c>
      <c r="U8" s="112">
        <v>0</v>
      </c>
      <c r="V8" s="112">
        <v>1</v>
      </c>
      <c r="W8" s="112" t="s">
        <v>701</v>
      </c>
      <c r="X8" s="112" t="s">
        <v>704</v>
      </c>
      <c r="Y8">
        <f t="shared" si="0"/>
        <v>0.66666666666666663</v>
      </c>
      <c r="AB8" t="s">
        <v>706</v>
      </c>
      <c r="AC8" s="46">
        <v>0</v>
      </c>
      <c r="AD8" s="46">
        <v>1</v>
      </c>
      <c r="AE8" s="46"/>
      <c r="AF8" s="46">
        <v>2</v>
      </c>
      <c r="AG8" s="46">
        <v>1</v>
      </c>
      <c r="AH8" s="46"/>
      <c r="AI8" s="46">
        <v>1</v>
      </c>
      <c r="AJ8" s="46">
        <v>2</v>
      </c>
    </row>
    <row r="9" spans="2:38" x14ac:dyDescent="0.2">
      <c r="B9" t="s">
        <v>380</v>
      </c>
      <c r="C9">
        <v>6</v>
      </c>
      <c r="D9">
        <v>4</v>
      </c>
      <c r="E9">
        <v>6</v>
      </c>
      <c r="F9">
        <v>2</v>
      </c>
      <c r="G9">
        <v>2</v>
      </c>
      <c r="H9">
        <v>3</v>
      </c>
      <c r="I9">
        <f t="shared" si="1"/>
        <v>23</v>
      </c>
      <c r="N9" s="216">
        <v>2</v>
      </c>
      <c r="O9" s="111">
        <v>5</v>
      </c>
      <c r="P9" s="111">
        <v>1</v>
      </c>
      <c r="Q9" s="111">
        <v>1</v>
      </c>
      <c r="R9" s="111"/>
      <c r="S9" s="111">
        <v>1</v>
      </c>
      <c r="T9" s="111">
        <v>1</v>
      </c>
      <c r="U9" s="111">
        <v>1</v>
      </c>
      <c r="V9" s="111">
        <v>0</v>
      </c>
      <c r="W9" s="111">
        <v>1</v>
      </c>
      <c r="X9" s="111" t="s">
        <v>702</v>
      </c>
      <c r="Y9">
        <f t="shared" si="0"/>
        <v>0.8571428571428571</v>
      </c>
      <c r="AB9" t="s">
        <v>707</v>
      </c>
      <c r="AC9" s="46">
        <v>0</v>
      </c>
      <c r="AD9" s="46">
        <v>2</v>
      </c>
      <c r="AE9" s="46"/>
      <c r="AF9" s="46">
        <v>1</v>
      </c>
      <c r="AG9" s="46">
        <v>2</v>
      </c>
      <c r="AH9" s="46"/>
      <c r="AI9" s="46">
        <v>2</v>
      </c>
      <c r="AJ9" s="46">
        <v>2</v>
      </c>
    </row>
    <row r="10" spans="2:38" x14ac:dyDescent="0.2">
      <c r="B10" t="s">
        <v>95</v>
      </c>
      <c r="C10">
        <v>6</v>
      </c>
      <c r="D10">
        <v>4</v>
      </c>
      <c r="E10">
        <v>3</v>
      </c>
      <c r="F10">
        <v>2</v>
      </c>
      <c r="G10">
        <v>1</v>
      </c>
      <c r="H10">
        <v>2</v>
      </c>
      <c r="I10">
        <f t="shared" si="1"/>
        <v>18</v>
      </c>
      <c r="N10" s="216"/>
      <c r="O10" s="112">
        <v>6</v>
      </c>
      <c r="P10" s="112" t="s">
        <v>701</v>
      </c>
      <c r="Q10" s="112">
        <v>1</v>
      </c>
      <c r="R10" s="112"/>
      <c r="S10" s="112" t="s">
        <v>701</v>
      </c>
      <c r="T10" s="112" t="s">
        <v>701</v>
      </c>
      <c r="U10" s="112" t="s">
        <v>683</v>
      </c>
      <c r="V10" s="112">
        <v>0</v>
      </c>
      <c r="W10" s="112">
        <v>0</v>
      </c>
      <c r="X10" s="112" t="s">
        <v>704</v>
      </c>
      <c r="Y10">
        <f t="shared" si="0"/>
        <v>0.33333333333333331</v>
      </c>
      <c r="AB10" t="s">
        <v>708</v>
      </c>
      <c r="AC10" s="46">
        <v>1</v>
      </c>
      <c r="AD10" s="46">
        <v>1</v>
      </c>
      <c r="AE10" s="46"/>
      <c r="AF10" s="46">
        <v>2</v>
      </c>
      <c r="AG10" s="46">
        <v>1</v>
      </c>
      <c r="AH10" s="46"/>
      <c r="AI10" s="46">
        <v>1</v>
      </c>
      <c r="AJ10" s="46">
        <v>2</v>
      </c>
    </row>
    <row r="11" spans="2:38" x14ac:dyDescent="0.2">
      <c r="B11" t="s">
        <v>120</v>
      </c>
      <c r="C11">
        <v>6</v>
      </c>
      <c r="D11">
        <v>2</v>
      </c>
      <c r="E11">
        <v>7</v>
      </c>
      <c r="F11">
        <v>0</v>
      </c>
      <c r="G11">
        <v>1</v>
      </c>
      <c r="H11">
        <v>1</v>
      </c>
      <c r="I11">
        <f t="shared" si="1"/>
        <v>17</v>
      </c>
      <c r="N11" s="216"/>
      <c r="O11" s="111">
        <v>7</v>
      </c>
      <c r="P11" s="111" t="s">
        <v>701</v>
      </c>
      <c r="Q11" s="111">
        <v>1</v>
      </c>
      <c r="R11" s="111"/>
      <c r="S11" s="111">
        <v>1</v>
      </c>
      <c r="T11" s="111" t="s">
        <v>701</v>
      </c>
      <c r="U11" s="111">
        <v>0</v>
      </c>
      <c r="V11" s="111" t="s">
        <v>701</v>
      </c>
      <c r="W11" s="111" t="s">
        <v>701</v>
      </c>
      <c r="X11" s="111" t="s">
        <v>709</v>
      </c>
      <c r="Y11">
        <f t="shared" si="0"/>
        <v>0.66666666666666663</v>
      </c>
      <c r="AB11" t="s">
        <v>710</v>
      </c>
      <c r="AC11" s="46">
        <v>0</v>
      </c>
      <c r="AD11" s="46">
        <v>2</v>
      </c>
      <c r="AE11" s="46"/>
      <c r="AF11" s="46">
        <v>2</v>
      </c>
      <c r="AG11" s="46">
        <v>2</v>
      </c>
      <c r="AH11" s="46"/>
      <c r="AI11" s="46">
        <v>2</v>
      </c>
      <c r="AJ11" s="46">
        <v>2</v>
      </c>
    </row>
    <row r="12" spans="2:38" x14ac:dyDescent="0.2">
      <c r="B12" t="s">
        <v>1</v>
      </c>
      <c r="C12">
        <v>0</v>
      </c>
      <c r="D12">
        <v>2</v>
      </c>
      <c r="E12">
        <v>3</v>
      </c>
      <c r="F12">
        <v>1</v>
      </c>
      <c r="G12">
        <v>1</v>
      </c>
      <c r="H12">
        <v>3</v>
      </c>
      <c r="I12">
        <f t="shared" si="1"/>
        <v>10</v>
      </c>
      <c r="N12" s="216">
        <v>3</v>
      </c>
      <c r="O12" s="112">
        <v>8</v>
      </c>
      <c r="P12" s="112">
        <v>0</v>
      </c>
      <c r="Q12" s="112">
        <v>1</v>
      </c>
      <c r="R12" s="112"/>
      <c r="S12" s="112">
        <v>1</v>
      </c>
      <c r="T12" s="112">
        <v>0</v>
      </c>
      <c r="U12" s="112">
        <v>0</v>
      </c>
      <c r="V12" s="112">
        <v>0</v>
      </c>
      <c r="W12" s="112">
        <v>1</v>
      </c>
      <c r="X12" s="112" t="s">
        <v>704</v>
      </c>
      <c r="Y12">
        <f t="shared" si="0"/>
        <v>0.42857142857142855</v>
      </c>
    </row>
    <row r="13" spans="2:38" x14ac:dyDescent="0.2">
      <c r="H13" t="s">
        <v>711</v>
      </c>
      <c r="I13">
        <f>AVERAGE(I5:I12)</f>
        <v>20.625</v>
      </c>
      <c r="J13">
        <v>20.625</v>
      </c>
      <c r="N13" s="216"/>
      <c r="O13" s="111">
        <v>9</v>
      </c>
      <c r="P13" s="111" t="s">
        <v>701</v>
      </c>
      <c r="Q13" s="111">
        <v>1</v>
      </c>
      <c r="R13" s="111"/>
      <c r="S13" s="111">
        <v>1</v>
      </c>
      <c r="T13" s="111" t="s">
        <v>701</v>
      </c>
      <c r="U13" s="111" t="s">
        <v>683</v>
      </c>
      <c r="V13" s="111" t="s">
        <v>701</v>
      </c>
      <c r="W13" s="111" t="s">
        <v>701</v>
      </c>
      <c r="X13" s="111" t="s">
        <v>702</v>
      </c>
      <c r="Y13">
        <f t="shared" si="0"/>
        <v>1</v>
      </c>
    </row>
    <row r="14" spans="2:38" x14ac:dyDescent="0.2">
      <c r="H14" t="s">
        <v>712</v>
      </c>
      <c r="I14">
        <f>_xlfn.STDEV.P(I5:I12)</f>
        <v>4.9228421668788043</v>
      </c>
      <c r="J14">
        <v>4.923</v>
      </c>
      <c r="N14" s="216"/>
      <c r="O14" s="112">
        <v>10</v>
      </c>
      <c r="P14" s="112" t="s">
        <v>701</v>
      </c>
      <c r="Q14" s="112">
        <v>1</v>
      </c>
      <c r="R14" s="112"/>
      <c r="S14" s="112">
        <v>1</v>
      </c>
      <c r="T14" s="112" t="s">
        <v>701</v>
      </c>
      <c r="U14" s="112" t="s">
        <v>683</v>
      </c>
      <c r="V14" s="112">
        <v>0</v>
      </c>
      <c r="W14" s="112" t="s">
        <v>701</v>
      </c>
      <c r="X14" s="112" t="s">
        <v>702</v>
      </c>
      <c r="Y14">
        <f t="shared" si="0"/>
        <v>0.66666666666666663</v>
      </c>
    </row>
    <row r="15" spans="2:38" x14ac:dyDescent="0.2">
      <c r="H15" t="s">
        <v>713</v>
      </c>
      <c r="I15">
        <f>_xlfn.VAR.P(I5:I12)</f>
        <v>24.234375</v>
      </c>
      <c r="N15" s="216">
        <v>4</v>
      </c>
      <c r="O15" s="111">
        <v>11</v>
      </c>
      <c r="P15" s="111">
        <v>0</v>
      </c>
      <c r="Q15" s="111">
        <v>1</v>
      </c>
      <c r="R15" s="111"/>
      <c r="S15" s="111">
        <v>1</v>
      </c>
      <c r="T15" s="111">
        <v>0</v>
      </c>
      <c r="U15" s="111">
        <v>0</v>
      </c>
      <c r="V15" s="111">
        <v>0</v>
      </c>
      <c r="W15" s="111" t="s">
        <v>701</v>
      </c>
      <c r="X15" s="111" t="s">
        <v>699</v>
      </c>
      <c r="Y15">
        <f t="shared" si="0"/>
        <v>0.33333333333333331</v>
      </c>
      <c r="AC15" s="112" t="s">
        <v>697</v>
      </c>
      <c r="AD15" s="112" t="s">
        <v>244</v>
      </c>
      <c r="AE15" s="112" t="s">
        <v>303</v>
      </c>
      <c r="AF15" s="112" t="s">
        <v>426</v>
      </c>
      <c r="AG15" s="112" t="s">
        <v>166</v>
      </c>
      <c r="AH15" s="112" t="s">
        <v>380</v>
      </c>
      <c r="AI15" s="112" t="s">
        <v>95</v>
      </c>
      <c r="AJ15" s="112" t="s">
        <v>120</v>
      </c>
      <c r="AK15" s="112" t="s">
        <v>1</v>
      </c>
      <c r="AL15" s="112" t="s">
        <v>698</v>
      </c>
    </row>
    <row r="16" spans="2:38" x14ac:dyDescent="0.2">
      <c r="N16" s="216"/>
      <c r="O16" s="112">
        <v>12</v>
      </c>
      <c r="P16" s="112" t="s">
        <v>701</v>
      </c>
      <c r="Q16" s="112">
        <v>1</v>
      </c>
      <c r="R16" s="112"/>
      <c r="S16" s="112" t="s">
        <v>701</v>
      </c>
      <c r="T16" s="112" t="s">
        <v>701</v>
      </c>
      <c r="U16" s="112" t="s">
        <v>683</v>
      </c>
      <c r="V16" s="112">
        <v>0</v>
      </c>
      <c r="W16" s="112" t="s">
        <v>701</v>
      </c>
      <c r="X16" s="112" t="s">
        <v>709</v>
      </c>
      <c r="Y16">
        <f t="shared" si="0"/>
        <v>0.5</v>
      </c>
      <c r="AC16" s="111">
        <v>1</v>
      </c>
      <c r="AD16" s="111">
        <v>1</v>
      </c>
      <c r="AE16" s="111">
        <v>1</v>
      </c>
      <c r="AF16" s="111"/>
      <c r="AG16" s="111">
        <v>1</v>
      </c>
      <c r="AH16" s="111">
        <v>1</v>
      </c>
      <c r="AI16" s="122" t="s">
        <v>683</v>
      </c>
      <c r="AJ16" s="111">
        <v>1</v>
      </c>
      <c r="AK16" s="111">
        <v>1</v>
      </c>
      <c r="AL16" s="111" t="s">
        <v>699</v>
      </c>
    </row>
    <row r="17" spans="4:38" x14ac:dyDescent="0.2">
      <c r="N17" s="216">
        <v>5</v>
      </c>
      <c r="O17" s="111">
        <v>13</v>
      </c>
      <c r="P17" s="111">
        <v>1</v>
      </c>
      <c r="Q17" s="111">
        <v>1</v>
      </c>
      <c r="R17" s="111"/>
      <c r="S17" s="111">
        <v>1</v>
      </c>
      <c r="T17" s="111" t="s">
        <v>701</v>
      </c>
      <c r="U17" s="111">
        <v>1</v>
      </c>
      <c r="V17" s="111">
        <v>1</v>
      </c>
      <c r="W17" s="111" t="s">
        <v>701</v>
      </c>
      <c r="X17" s="111" t="s">
        <v>699</v>
      </c>
      <c r="Y17">
        <f t="shared" si="0"/>
        <v>1</v>
      </c>
      <c r="AC17" s="112">
        <v>2</v>
      </c>
      <c r="AD17" s="112" t="s">
        <v>701</v>
      </c>
      <c r="AE17" s="112">
        <v>1</v>
      </c>
      <c r="AF17" s="112"/>
      <c r="AG17" s="112" t="s">
        <v>701</v>
      </c>
      <c r="AH17" s="112">
        <v>1</v>
      </c>
      <c r="AI17" s="123">
        <v>-1</v>
      </c>
      <c r="AJ17" s="112">
        <v>-1</v>
      </c>
      <c r="AK17" s="112">
        <v>-1</v>
      </c>
      <c r="AL17" s="112" t="s">
        <v>702</v>
      </c>
    </row>
    <row r="18" spans="4:38" x14ac:dyDescent="0.2">
      <c r="G18" t="s">
        <v>688</v>
      </c>
      <c r="H18" t="s">
        <v>711</v>
      </c>
      <c r="I18" t="s">
        <v>714</v>
      </c>
      <c r="L18">
        <v>5.1881274720911303</v>
      </c>
      <c r="N18" s="216"/>
      <c r="O18" s="112">
        <v>14</v>
      </c>
      <c r="P18" s="112">
        <v>1</v>
      </c>
      <c r="Q18" s="112">
        <v>1</v>
      </c>
      <c r="R18" s="112"/>
      <c r="S18" s="112">
        <v>1</v>
      </c>
      <c r="T18" s="112" t="s">
        <v>701</v>
      </c>
      <c r="U18" s="112" t="s">
        <v>683</v>
      </c>
      <c r="V18" s="112">
        <v>0</v>
      </c>
      <c r="W18" s="112">
        <v>0</v>
      </c>
      <c r="X18" s="112" t="s">
        <v>709</v>
      </c>
      <c r="Y18">
        <f t="shared" si="0"/>
        <v>0.6</v>
      </c>
      <c r="AC18" s="111">
        <v>3</v>
      </c>
      <c r="AD18" s="111" t="s">
        <v>701</v>
      </c>
      <c r="AE18" s="111">
        <v>1</v>
      </c>
      <c r="AF18" s="111"/>
      <c r="AG18" s="111">
        <v>1</v>
      </c>
      <c r="AH18" s="111">
        <v>1</v>
      </c>
      <c r="AI18" s="111" t="s">
        <v>683</v>
      </c>
      <c r="AJ18" s="111" t="s">
        <v>701</v>
      </c>
      <c r="AK18" s="111" t="s">
        <v>701</v>
      </c>
      <c r="AL18" s="111" t="s">
        <v>704</v>
      </c>
    </row>
    <row r="19" spans="4:38" x14ac:dyDescent="0.2">
      <c r="G19">
        <v>2</v>
      </c>
      <c r="H19">
        <f>AVERAGE(I12,I11,I10,I9,I7,I5)</f>
        <v>19.5</v>
      </c>
      <c r="I19">
        <f>_xlfn.STDEV.P(I9:I12,I7,I5)</f>
        <v>5.1881274720911268</v>
      </c>
      <c r="N19" s="216"/>
      <c r="O19" s="111">
        <v>15</v>
      </c>
      <c r="P19" s="111" t="s">
        <v>701</v>
      </c>
      <c r="Q19" s="111">
        <v>1</v>
      </c>
      <c r="R19" s="111"/>
      <c r="S19" s="111" t="s">
        <v>701</v>
      </c>
      <c r="T19" s="111" t="s">
        <v>701</v>
      </c>
      <c r="U19" s="111">
        <v>0</v>
      </c>
      <c r="V19" s="111">
        <v>1</v>
      </c>
      <c r="W19" s="111" t="s">
        <v>701</v>
      </c>
      <c r="X19" s="111" t="s">
        <v>699</v>
      </c>
      <c r="Y19">
        <f t="shared" si="0"/>
        <v>0.66666666666666663</v>
      </c>
      <c r="AC19" s="112">
        <v>4</v>
      </c>
      <c r="AD19" s="112">
        <v>-1</v>
      </c>
      <c r="AE19" s="112">
        <v>1</v>
      </c>
      <c r="AF19" s="112"/>
      <c r="AG19" s="112">
        <v>1</v>
      </c>
      <c r="AH19" s="112">
        <v>1</v>
      </c>
      <c r="AI19" s="123">
        <v>-1</v>
      </c>
      <c r="AJ19" s="112">
        <v>1</v>
      </c>
      <c r="AK19" s="112" t="s">
        <v>701</v>
      </c>
      <c r="AL19" s="112" t="s">
        <v>704</v>
      </c>
    </row>
    <row r="20" spans="4:38" x14ac:dyDescent="0.2">
      <c r="G20">
        <v>3</v>
      </c>
      <c r="H20">
        <f>AVERAGE(I8,I6)</f>
        <v>24</v>
      </c>
      <c r="I20">
        <f>_xlfn.STDEV.P(I6,I8)</f>
        <v>1</v>
      </c>
      <c r="N20" s="216"/>
      <c r="O20" s="112">
        <v>16</v>
      </c>
      <c r="P20" s="112" t="s">
        <v>701</v>
      </c>
      <c r="Q20" s="112">
        <v>1</v>
      </c>
      <c r="R20" s="112"/>
      <c r="S20" s="112" t="s">
        <v>701</v>
      </c>
      <c r="T20" s="112" t="s">
        <v>701</v>
      </c>
      <c r="U20" s="112">
        <v>0</v>
      </c>
      <c r="V20" s="112">
        <v>0</v>
      </c>
      <c r="W20" s="112" t="s">
        <v>701</v>
      </c>
      <c r="X20" s="112" t="s">
        <v>702</v>
      </c>
      <c r="Y20">
        <f t="shared" si="0"/>
        <v>0.33333333333333331</v>
      </c>
      <c r="AC20" s="111">
        <v>5</v>
      </c>
      <c r="AD20" s="111">
        <v>1</v>
      </c>
      <c r="AE20" s="111">
        <v>1</v>
      </c>
      <c r="AF20" s="111"/>
      <c r="AG20" s="111">
        <v>1</v>
      </c>
      <c r="AH20" s="111">
        <v>1</v>
      </c>
      <c r="AI20" s="111">
        <v>1</v>
      </c>
      <c r="AJ20" s="111">
        <v>-1</v>
      </c>
      <c r="AK20" s="111">
        <v>1</v>
      </c>
      <c r="AL20" s="111" t="s">
        <v>702</v>
      </c>
    </row>
    <row r="21" spans="4:38" x14ac:dyDescent="0.2">
      <c r="N21" s="216">
        <v>6</v>
      </c>
      <c r="O21" s="111">
        <v>17</v>
      </c>
      <c r="P21" s="111" t="s">
        <v>701</v>
      </c>
      <c r="Q21" s="111">
        <v>0</v>
      </c>
      <c r="R21" s="111"/>
      <c r="S21" s="111" t="s">
        <v>701</v>
      </c>
      <c r="T21" s="111" t="s">
        <v>701</v>
      </c>
      <c r="U21" s="111" t="s">
        <v>683</v>
      </c>
      <c r="V21" s="111">
        <v>0</v>
      </c>
      <c r="W21" s="111" t="s">
        <v>701</v>
      </c>
      <c r="X21" s="111" t="s">
        <v>709</v>
      </c>
      <c r="Y21">
        <f t="shared" si="0"/>
        <v>0</v>
      </c>
      <c r="AC21" s="112">
        <v>6</v>
      </c>
      <c r="AD21" s="112" t="s">
        <v>701</v>
      </c>
      <c r="AE21" s="112">
        <v>1</v>
      </c>
      <c r="AF21" s="112"/>
      <c r="AG21" s="112" t="s">
        <v>701</v>
      </c>
      <c r="AH21" s="112" t="s">
        <v>701</v>
      </c>
      <c r="AI21" s="123" t="s">
        <v>683</v>
      </c>
      <c r="AJ21" s="112">
        <v>-1</v>
      </c>
      <c r="AK21" s="112">
        <v>-1</v>
      </c>
      <c r="AL21" s="112" t="s">
        <v>704</v>
      </c>
    </row>
    <row r="22" spans="4:38" x14ac:dyDescent="0.2">
      <c r="N22" s="216"/>
      <c r="O22" s="112">
        <v>18</v>
      </c>
      <c r="P22" s="112" t="s">
        <v>701</v>
      </c>
      <c r="Q22" s="112" t="s">
        <v>701</v>
      </c>
      <c r="R22" s="112"/>
      <c r="S22" s="112" t="s">
        <v>701</v>
      </c>
      <c r="T22" s="112">
        <v>1</v>
      </c>
      <c r="U22" s="112">
        <v>1</v>
      </c>
      <c r="V22" s="112">
        <v>1</v>
      </c>
      <c r="W22" s="112">
        <v>0</v>
      </c>
      <c r="X22" s="112" t="s">
        <v>702</v>
      </c>
      <c r="Y22">
        <f t="shared" si="0"/>
        <v>0.75</v>
      </c>
      <c r="AC22" s="111">
        <v>7</v>
      </c>
      <c r="AD22" s="111" t="s">
        <v>701</v>
      </c>
      <c r="AE22" s="111">
        <v>1</v>
      </c>
      <c r="AF22" s="111"/>
      <c r="AG22" s="111">
        <v>1</v>
      </c>
      <c r="AH22" s="111" t="s">
        <v>701</v>
      </c>
      <c r="AI22" s="111">
        <v>-1</v>
      </c>
      <c r="AJ22" s="111" t="s">
        <v>701</v>
      </c>
      <c r="AK22" s="111" t="s">
        <v>701</v>
      </c>
      <c r="AL22" s="111" t="s">
        <v>709</v>
      </c>
    </row>
    <row r="23" spans="4:38" x14ac:dyDescent="0.2">
      <c r="N23" s="216">
        <v>7</v>
      </c>
      <c r="O23" s="111">
        <v>19</v>
      </c>
      <c r="P23" s="111" t="s">
        <v>701</v>
      </c>
      <c r="Q23" s="111" t="s">
        <v>701</v>
      </c>
      <c r="R23" s="111"/>
      <c r="S23" s="111" t="s">
        <v>701</v>
      </c>
      <c r="T23" s="111" t="s">
        <v>701</v>
      </c>
      <c r="U23" s="111">
        <v>0</v>
      </c>
      <c r="V23" s="111">
        <v>0</v>
      </c>
      <c r="W23" s="111" t="s">
        <v>701</v>
      </c>
      <c r="X23" s="111" t="s">
        <v>699</v>
      </c>
      <c r="Y23">
        <f t="shared" si="0"/>
        <v>0</v>
      </c>
      <c r="AC23" s="112">
        <v>8</v>
      </c>
      <c r="AD23" s="112">
        <v>-1</v>
      </c>
      <c r="AE23" s="112">
        <v>1</v>
      </c>
      <c r="AF23" s="112"/>
      <c r="AG23" s="112">
        <v>1</v>
      </c>
      <c r="AH23" s="112">
        <v>-1</v>
      </c>
      <c r="AI23" s="123">
        <v>-1</v>
      </c>
      <c r="AJ23" s="112">
        <v>-1</v>
      </c>
      <c r="AK23" s="112">
        <v>1</v>
      </c>
      <c r="AL23" s="112" t="s">
        <v>704</v>
      </c>
    </row>
    <row r="24" spans="4:38" x14ac:dyDescent="0.2">
      <c r="N24" s="216"/>
      <c r="O24" s="112">
        <v>20</v>
      </c>
      <c r="P24" s="112" t="s">
        <v>701</v>
      </c>
      <c r="Q24" s="112" t="s">
        <v>701</v>
      </c>
      <c r="R24" s="112"/>
      <c r="S24" s="112" t="s">
        <v>701</v>
      </c>
      <c r="T24" s="112" t="s">
        <v>701</v>
      </c>
      <c r="U24" s="112" t="s">
        <v>683</v>
      </c>
      <c r="V24" s="112">
        <v>1</v>
      </c>
      <c r="W24" s="112">
        <v>0</v>
      </c>
      <c r="X24" s="112" t="s">
        <v>709</v>
      </c>
      <c r="Y24">
        <f t="shared" si="0"/>
        <v>0.5</v>
      </c>
      <c r="AC24" s="111">
        <v>9</v>
      </c>
      <c r="AD24" s="111" t="s">
        <v>701</v>
      </c>
      <c r="AE24" s="111">
        <v>1</v>
      </c>
      <c r="AF24" s="111"/>
      <c r="AG24" s="111">
        <v>1</v>
      </c>
      <c r="AH24" s="111" t="s">
        <v>701</v>
      </c>
      <c r="AI24" s="111" t="s">
        <v>683</v>
      </c>
      <c r="AJ24" s="111" t="s">
        <v>701</v>
      </c>
      <c r="AK24" s="111" t="s">
        <v>701</v>
      </c>
      <c r="AL24" s="111" t="s">
        <v>702</v>
      </c>
    </row>
    <row r="25" spans="4:38" x14ac:dyDescent="0.2">
      <c r="N25" s="216"/>
      <c r="O25" s="111">
        <v>21</v>
      </c>
      <c r="P25" s="111" t="s">
        <v>701</v>
      </c>
      <c r="Q25" s="111" t="s">
        <v>701</v>
      </c>
      <c r="R25" s="111"/>
      <c r="S25" s="111" t="s">
        <v>701</v>
      </c>
      <c r="T25" s="111" t="s">
        <v>701</v>
      </c>
      <c r="U25" s="111" t="s">
        <v>683</v>
      </c>
      <c r="V25" s="111">
        <v>0</v>
      </c>
      <c r="W25" s="111" t="s">
        <v>701</v>
      </c>
      <c r="X25" s="111" t="s">
        <v>702</v>
      </c>
      <c r="Y25">
        <f t="shared" si="0"/>
        <v>0</v>
      </c>
      <c r="AC25" s="112">
        <v>10</v>
      </c>
      <c r="AD25" s="112" t="s">
        <v>701</v>
      </c>
      <c r="AE25" s="112">
        <v>1</v>
      </c>
      <c r="AF25" s="112"/>
      <c r="AG25" s="112">
        <v>1</v>
      </c>
      <c r="AH25" s="112" t="s">
        <v>701</v>
      </c>
      <c r="AI25" s="123" t="s">
        <v>683</v>
      </c>
      <c r="AJ25" s="112">
        <v>-1</v>
      </c>
      <c r="AK25" s="112" t="s">
        <v>701</v>
      </c>
      <c r="AL25" s="112" t="s">
        <v>702</v>
      </c>
    </row>
    <row r="26" spans="4:38" x14ac:dyDescent="0.2">
      <c r="O26" s="112" t="s">
        <v>715</v>
      </c>
      <c r="P26" s="113">
        <f t="shared" ref="P26:S26" si="2">SUM(P5:P25)</f>
        <v>4</v>
      </c>
      <c r="Q26" s="113">
        <f t="shared" si="2"/>
        <v>16</v>
      </c>
      <c r="R26" s="113">
        <f t="shared" si="2"/>
        <v>0</v>
      </c>
      <c r="S26" s="113">
        <f t="shared" si="2"/>
        <v>11</v>
      </c>
      <c r="T26" s="113">
        <f>SUM(T5:T25)</f>
        <v>6</v>
      </c>
      <c r="U26" s="113">
        <f t="shared" ref="U26:W26" si="3">SUM(U5:U25)</f>
        <v>3</v>
      </c>
      <c r="V26" s="113">
        <f t="shared" si="3"/>
        <v>6</v>
      </c>
      <c r="W26" s="113">
        <f t="shared" si="3"/>
        <v>3</v>
      </c>
      <c r="X26" s="112"/>
      <c r="Y26">
        <f t="shared" si="0"/>
        <v>6.125</v>
      </c>
      <c r="Z26">
        <f>_xlfn.STDEV.P(P26:W26)</f>
        <v>4.7811478747263196</v>
      </c>
      <c r="AC26" s="111">
        <v>11</v>
      </c>
      <c r="AD26" s="111">
        <v>-1</v>
      </c>
      <c r="AE26" s="111">
        <v>1</v>
      </c>
      <c r="AF26" s="111"/>
      <c r="AG26" s="111">
        <v>1</v>
      </c>
      <c r="AH26" s="111">
        <v>-1</v>
      </c>
      <c r="AI26" s="111">
        <v>-1</v>
      </c>
      <c r="AJ26" s="111">
        <v>-1</v>
      </c>
      <c r="AK26" s="111" t="s">
        <v>701</v>
      </c>
      <c r="AL26" s="111" t="s">
        <v>699</v>
      </c>
    </row>
    <row r="27" spans="4:38" x14ac:dyDescent="0.2">
      <c r="O27" s="112" t="s">
        <v>716</v>
      </c>
      <c r="P27" s="112">
        <v>2</v>
      </c>
      <c r="Q27" s="112">
        <v>8</v>
      </c>
      <c r="R27" s="112"/>
      <c r="S27" s="112">
        <v>5</v>
      </c>
      <c r="T27" s="112">
        <v>5</v>
      </c>
      <c r="U27" s="112">
        <v>6</v>
      </c>
      <c r="V27" s="112">
        <v>10</v>
      </c>
      <c r="W27" s="112">
        <v>6</v>
      </c>
      <c r="X27" s="112"/>
      <c r="Y27">
        <f t="shared" si="0"/>
        <v>6</v>
      </c>
      <c r="AC27" s="112">
        <v>12</v>
      </c>
      <c r="AD27" s="112" t="s">
        <v>701</v>
      </c>
      <c r="AE27" s="112">
        <v>1</v>
      </c>
      <c r="AF27" s="112"/>
      <c r="AG27" s="112" t="s">
        <v>701</v>
      </c>
      <c r="AH27" s="112" t="s">
        <v>701</v>
      </c>
      <c r="AI27" s="123" t="s">
        <v>683</v>
      </c>
      <c r="AJ27" s="112">
        <v>-1</v>
      </c>
      <c r="AK27" s="112" t="s">
        <v>701</v>
      </c>
      <c r="AL27" s="112" t="s">
        <v>709</v>
      </c>
    </row>
    <row r="28" spans="4:38" x14ac:dyDescent="0.2">
      <c r="O28" s="112" t="s">
        <v>717</v>
      </c>
      <c r="P28" s="112">
        <v>2</v>
      </c>
      <c r="Q28" s="112">
        <v>9</v>
      </c>
      <c r="R28" s="112"/>
      <c r="S28" s="112">
        <v>8</v>
      </c>
      <c r="T28" s="112">
        <v>8</v>
      </c>
      <c r="U28" s="112">
        <v>5</v>
      </c>
      <c r="V28" s="112">
        <v>10</v>
      </c>
      <c r="W28" s="112">
        <v>9</v>
      </c>
      <c r="X28" s="112"/>
      <c r="Y28">
        <f t="shared" si="0"/>
        <v>7.2857142857142856</v>
      </c>
      <c r="AB28">
        <v>5</v>
      </c>
      <c r="AC28" s="111">
        <v>13</v>
      </c>
      <c r="AD28" s="111">
        <v>1</v>
      </c>
      <c r="AE28" s="111">
        <v>1</v>
      </c>
      <c r="AF28" s="111"/>
      <c r="AG28" s="111">
        <v>1</v>
      </c>
      <c r="AH28" s="111" t="s">
        <v>701</v>
      </c>
      <c r="AI28" s="111">
        <v>1</v>
      </c>
      <c r="AJ28" s="111">
        <v>1</v>
      </c>
      <c r="AK28" s="111" t="s">
        <v>701</v>
      </c>
      <c r="AL28" s="111" t="s">
        <v>699</v>
      </c>
    </row>
    <row r="29" spans="4:38" x14ac:dyDescent="0.2">
      <c r="Q29" t="s">
        <v>302</v>
      </c>
      <c r="AB29">
        <v>5</v>
      </c>
      <c r="AC29" s="112">
        <v>14</v>
      </c>
      <c r="AD29" s="112">
        <v>1</v>
      </c>
      <c r="AE29" s="112">
        <v>1</v>
      </c>
      <c r="AF29" s="112"/>
      <c r="AG29" s="112">
        <v>1</v>
      </c>
      <c r="AH29" s="112" t="s">
        <v>701</v>
      </c>
      <c r="AI29" s="123" t="s">
        <v>683</v>
      </c>
      <c r="AJ29" s="112">
        <v>-1</v>
      </c>
      <c r="AK29" s="112">
        <v>-1</v>
      </c>
      <c r="AL29" s="112" t="s">
        <v>709</v>
      </c>
    </row>
    <row r="30" spans="4:38" x14ac:dyDescent="0.2">
      <c r="AB30">
        <v>5</v>
      </c>
      <c r="AC30" s="111">
        <v>15</v>
      </c>
      <c r="AD30" s="111" t="s">
        <v>701</v>
      </c>
      <c r="AE30" s="111">
        <v>1</v>
      </c>
      <c r="AF30" s="111"/>
      <c r="AG30" s="111" t="s">
        <v>701</v>
      </c>
      <c r="AH30" s="111" t="s">
        <v>701</v>
      </c>
      <c r="AI30" s="111">
        <v>-1</v>
      </c>
      <c r="AJ30" s="111">
        <v>1</v>
      </c>
      <c r="AK30" s="111" t="s">
        <v>701</v>
      </c>
      <c r="AL30" s="111" t="s">
        <v>699</v>
      </c>
    </row>
    <row r="31" spans="4:38" x14ac:dyDescent="0.2">
      <c r="D31">
        <v>1</v>
      </c>
      <c r="E31" t="s">
        <v>718</v>
      </c>
      <c r="I31" s="115" t="s">
        <v>719</v>
      </c>
      <c r="N31">
        <f>10/4</f>
        <v>2.5</v>
      </c>
      <c r="O31">
        <v>1</v>
      </c>
      <c r="P31">
        <f t="shared" ref="P31:W31" si="4">SUM(P5:P8)</f>
        <v>1</v>
      </c>
      <c r="Q31">
        <f t="shared" si="4"/>
        <v>4</v>
      </c>
      <c r="R31">
        <f t="shared" si="4"/>
        <v>0</v>
      </c>
      <c r="S31">
        <f t="shared" si="4"/>
        <v>3</v>
      </c>
      <c r="T31">
        <f t="shared" si="4"/>
        <v>4</v>
      </c>
      <c r="U31">
        <f t="shared" si="4"/>
        <v>0</v>
      </c>
      <c r="V31">
        <f t="shared" si="4"/>
        <v>2</v>
      </c>
      <c r="W31">
        <f t="shared" si="4"/>
        <v>1</v>
      </c>
      <c r="AB31">
        <v>5</v>
      </c>
      <c r="AC31" s="112">
        <v>16</v>
      </c>
      <c r="AD31" s="112" t="s">
        <v>701</v>
      </c>
      <c r="AE31" s="112">
        <v>1</v>
      </c>
      <c r="AF31" s="112"/>
      <c r="AG31" s="112" t="s">
        <v>701</v>
      </c>
      <c r="AH31" s="112" t="s">
        <v>701</v>
      </c>
      <c r="AI31" s="123">
        <v>-1</v>
      </c>
      <c r="AJ31" s="112">
        <v>-1</v>
      </c>
      <c r="AK31" s="112" t="s">
        <v>701</v>
      </c>
      <c r="AL31" s="112" t="s">
        <v>702</v>
      </c>
    </row>
    <row r="32" spans="4:38" x14ac:dyDescent="0.2">
      <c r="D32">
        <v>2</v>
      </c>
      <c r="E32" t="s">
        <v>720</v>
      </c>
      <c r="I32" s="115" t="s">
        <v>721</v>
      </c>
      <c r="O32">
        <v>2</v>
      </c>
      <c r="P32">
        <f t="shared" ref="P32:W32" si="5">SUM(P9:P11)</f>
        <v>1</v>
      </c>
      <c r="Q32">
        <f t="shared" si="5"/>
        <v>3</v>
      </c>
      <c r="R32">
        <f t="shared" si="5"/>
        <v>0</v>
      </c>
      <c r="S32">
        <f t="shared" si="5"/>
        <v>2</v>
      </c>
      <c r="T32">
        <f t="shared" si="5"/>
        <v>1</v>
      </c>
      <c r="U32">
        <f t="shared" si="5"/>
        <v>1</v>
      </c>
      <c r="V32">
        <f t="shared" si="5"/>
        <v>0</v>
      </c>
      <c r="W32">
        <f t="shared" si="5"/>
        <v>1</v>
      </c>
      <c r="AB32">
        <v>6</v>
      </c>
      <c r="AC32" s="111">
        <v>17</v>
      </c>
      <c r="AD32" s="111" t="s">
        <v>701</v>
      </c>
      <c r="AE32" s="111">
        <v>-1</v>
      </c>
      <c r="AF32" s="111"/>
      <c r="AG32" s="111" t="s">
        <v>701</v>
      </c>
      <c r="AH32" s="111" t="s">
        <v>701</v>
      </c>
      <c r="AI32" s="111" t="s">
        <v>683</v>
      </c>
      <c r="AJ32" s="111">
        <v>-1</v>
      </c>
      <c r="AK32" s="111" t="s">
        <v>701</v>
      </c>
      <c r="AL32" s="111" t="s">
        <v>709</v>
      </c>
    </row>
    <row r="33" spans="4:38" x14ac:dyDescent="0.2">
      <c r="D33">
        <v>3</v>
      </c>
      <c r="E33" t="s">
        <v>722</v>
      </c>
      <c r="H33" s="114"/>
      <c r="I33" s="115" t="s">
        <v>723</v>
      </c>
      <c r="O33">
        <v>3</v>
      </c>
      <c r="P33">
        <f t="shared" ref="P33:W33" si="6">SUM(P12:P14)</f>
        <v>0</v>
      </c>
      <c r="Q33">
        <f t="shared" si="6"/>
        <v>3</v>
      </c>
      <c r="R33">
        <f t="shared" si="6"/>
        <v>0</v>
      </c>
      <c r="S33">
        <f t="shared" si="6"/>
        <v>3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1</v>
      </c>
      <c r="AB33">
        <v>6</v>
      </c>
      <c r="AC33" s="112">
        <v>18</v>
      </c>
      <c r="AD33" s="112" t="s">
        <v>701</v>
      </c>
      <c r="AE33" s="112" t="s">
        <v>701</v>
      </c>
      <c r="AF33" s="112"/>
      <c r="AG33" s="112" t="s">
        <v>701</v>
      </c>
      <c r="AH33" s="112">
        <v>1</v>
      </c>
      <c r="AI33" s="123">
        <v>1</v>
      </c>
      <c r="AJ33" s="112">
        <v>1</v>
      </c>
      <c r="AK33" s="112">
        <v>-1</v>
      </c>
      <c r="AL33" s="112" t="s">
        <v>702</v>
      </c>
    </row>
    <row r="34" spans="4:38" x14ac:dyDescent="0.2">
      <c r="D34">
        <v>4</v>
      </c>
      <c r="E34" t="s">
        <v>724</v>
      </c>
      <c r="I34" s="115" t="s">
        <v>725</v>
      </c>
      <c r="O34">
        <v>4</v>
      </c>
      <c r="P34">
        <f t="shared" ref="P34:W34" si="7">SUM(P15:P16)</f>
        <v>0</v>
      </c>
      <c r="Q34">
        <f t="shared" si="7"/>
        <v>2</v>
      </c>
      <c r="R34">
        <f t="shared" si="7"/>
        <v>0</v>
      </c>
      <c r="S34">
        <f t="shared" si="7"/>
        <v>1</v>
      </c>
      <c r="T34">
        <f t="shared" si="7"/>
        <v>0</v>
      </c>
      <c r="U34">
        <f t="shared" si="7"/>
        <v>0</v>
      </c>
      <c r="V34">
        <f t="shared" si="7"/>
        <v>0</v>
      </c>
      <c r="W34">
        <f t="shared" si="7"/>
        <v>0</v>
      </c>
      <c r="AB34">
        <v>7</v>
      </c>
      <c r="AC34" s="111">
        <v>19</v>
      </c>
      <c r="AD34" s="111" t="s">
        <v>701</v>
      </c>
      <c r="AE34" s="111" t="s">
        <v>701</v>
      </c>
      <c r="AF34" s="111"/>
      <c r="AG34" s="111" t="s">
        <v>701</v>
      </c>
      <c r="AH34" s="111" t="s">
        <v>701</v>
      </c>
      <c r="AI34" s="111">
        <v>-1</v>
      </c>
      <c r="AJ34" s="111">
        <v>-1</v>
      </c>
      <c r="AK34" s="111" t="s">
        <v>701</v>
      </c>
      <c r="AL34" s="111" t="s">
        <v>699</v>
      </c>
    </row>
    <row r="35" spans="4:38" x14ac:dyDescent="0.2">
      <c r="D35">
        <v>5</v>
      </c>
      <c r="E35" t="s">
        <v>726</v>
      </c>
      <c r="I35" s="115" t="s">
        <v>727</v>
      </c>
      <c r="O35">
        <v>5</v>
      </c>
      <c r="P35">
        <f t="shared" ref="P35:W35" si="8">SUM(P17:P20)</f>
        <v>2</v>
      </c>
      <c r="Q35">
        <f t="shared" si="8"/>
        <v>4</v>
      </c>
      <c r="R35">
        <f t="shared" si="8"/>
        <v>0</v>
      </c>
      <c r="S35">
        <f t="shared" si="8"/>
        <v>2</v>
      </c>
      <c r="T35">
        <f t="shared" si="8"/>
        <v>0</v>
      </c>
      <c r="U35">
        <f t="shared" si="8"/>
        <v>1</v>
      </c>
      <c r="V35">
        <f t="shared" si="8"/>
        <v>2</v>
      </c>
      <c r="W35">
        <f t="shared" si="8"/>
        <v>0</v>
      </c>
      <c r="AB35">
        <v>7</v>
      </c>
      <c r="AC35" s="112">
        <v>20</v>
      </c>
      <c r="AD35" s="112" t="s">
        <v>701</v>
      </c>
      <c r="AE35" s="112" t="s">
        <v>701</v>
      </c>
      <c r="AF35" s="112"/>
      <c r="AG35" s="112" t="s">
        <v>701</v>
      </c>
      <c r="AH35" s="112" t="s">
        <v>701</v>
      </c>
      <c r="AI35" s="123" t="s">
        <v>683</v>
      </c>
      <c r="AJ35" s="112">
        <v>1</v>
      </c>
      <c r="AK35" s="112">
        <v>-1</v>
      </c>
      <c r="AL35" s="112" t="s">
        <v>709</v>
      </c>
    </row>
    <row r="36" spans="4:38" x14ac:dyDescent="0.2">
      <c r="D36">
        <v>6</v>
      </c>
      <c r="E36" t="s">
        <v>728</v>
      </c>
      <c r="I36" s="115" t="s">
        <v>729</v>
      </c>
      <c r="O36">
        <v>6</v>
      </c>
      <c r="P36">
        <f t="shared" ref="P36:W36" si="9">SUM(P21:P22)</f>
        <v>0</v>
      </c>
      <c r="Q36">
        <f t="shared" si="9"/>
        <v>0</v>
      </c>
      <c r="R36">
        <f t="shared" si="9"/>
        <v>0</v>
      </c>
      <c r="S36">
        <f t="shared" si="9"/>
        <v>0</v>
      </c>
      <c r="T36">
        <f t="shared" si="9"/>
        <v>1</v>
      </c>
      <c r="U36">
        <f t="shared" si="9"/>
        <v>1</v>
      </c>
      <c r="V36">
        <f t="shared" si="9"/>
        <v>1</v>
      </c>
      <c r="W36">
        <f t="shared" si="9"/>
        <v>0</v>
      </c>
      <c r="AB36">
        <v>7</v>
      </c>
      <c r="AC36" s="111">
        <v>21</v>
      </c>
      <c r="AD36" s="111" t="s">
        <v>701</v>
      </c>
      <c r="AE36" s="111" t="s">
        <v>701</v>
      </c>
      <c r="AF36" s="111"/>
      <c r="AG36" s="111" t="s">
        <v>701</v>
      </c>
      <c r="AH36" s="111" t="s">
        <v>701</v>
      </c>
      <c r="AI36" s="111" t="s">
        <v>683</v>
      </c>
      <c r="AJ36" s="111">
        <v>-1</v>
      </c>
      <c r="AK36" s="111" t="s">
        <v>701</v>
      </c>
      <c r="AL36" s="111" t="s">
        <v>702</v>
      </c>
    </row>
    <row r="37" spans="4:38" x14ac:dyDescent="0.2">
      <c r="D37">
        <v>7</v>
      </c>
      <c r="E37" t="s">
        <v>730</v>
      </c>
      <c r="I37" s="115" t="s">
        <v>731</v>
      </c>
      <c r="O37">
        <v>7</v>
      </c>
      <c r="P37">
        <f t="shared" ref="P37:W37" si="10">SUM(P23:P25)</f>
        <v>0</v>
      </c>
      <c r="Q37">
        <f t="shared" si="10"/>
        <v>0</v>
      </c>
      <c r="R37">
        <f t="shared" si="10"/>
        <v>0</v>
      </c>
      <c r="S37">
        <f t="shared" si="10"/>
        <v>0</v>
      </c>
      <c r="T37">
        <f t="shared" si="10"/>
        <v>0</v>
      </c>
      <c r="U37">
        <f t="shared" si="10"/>
        <v>0</v>
      </c>
      <c r="V37">
        <f t="shared" si="10"/>
        <v>1</v>
      </c>
      <c r="W37">
        <f t="shared" si="10"/>
        <v>0</v>
      </c>
      <c r="AC37" t="s">
        <v>732</v>
      </c>
      <c r="AD37">
        <f t="shared" ref="AD37:AK37" si="11">SUM(AD16:AD36)</f>
        <v>1</v>
      </c>
      <c r="AE37">
        <f t="shared" si="11"/>
        <v>15</v>
      </c>
      <c r="AF37">
        <f t="shared" si="11"/>
        <v>0</v>
      </c>
      <c r="AG37">
        <f t="shared" si="11"/>
        <v>11</v>
      </c>
      <c r="AH37">
        <f t="shared" si="11"/>
        <v>4</v>
      </c>
      <c r="AI37">
        <f>SUM(AI17:AI36)</f>
        <v>-5</v>
      </c>
      <c r="AJ37">
        <f t="shared" si="11"/>
        <v>-6</v>
      </c>
      <c r="AK37">
        <f t="shared" si="11"/>
        <v>-2</v>
      </c>
    </row>
    <row r="38" spans="4:38" x14ac:dyDescent="0.2">
      <c r="O38" t="s">
        <v>732</v>
      </c>
      <c r="P38">
        <f t="shared" ref="P38:W38" si="12" xml:space="preserve"> SUM(P31:P37)</f>
        <v>4</v>
      </c>
      <c r="Q38">
        <f t="shared" si="12"/>
        <v>16</v>
      </c>
      <c r="R38">
        <f t="shared" si="12"/>
        <v>0</v>
      </c>
      <c r="S38">
        <f t="shared" si="12"/>
        <v>11</v>
      </c>
      <c r="T38">
        <f t="shared" si="12"/>
        <v>6</v>
      </c>
      <c r="U38">
        <f t="shared" si="12"/>
        <v>3</v>
      </c>
      <c r="V38">
        <f t="shared" si="12"/>
        <v>6</v>
      </c>
      <c r="W38">
        <f t="shared" si="12"/>
        <v>3</v>
      </c>
    </row>
    <row r="39" spans="4:38" x14ac:dyDescent="0.2">
      <c r="P39" s="116">
        <f t="shared" ref="P39:W39" si="13">P38/21</f>
        <v>0.19047619047619047</v>
      </c>
      <c r="Q39" s="116">
        <f t="shared" si="13"/>
        <v>0.76190476190476186</v>
      </c>
      <c r="R39" s="116">
        <f t="shared" si="13"/>
        <v>0</v>
      </c>
      <c r="S39" s="116">
        <f t="shared" si="13"/>
        <v>0.52380952380952384</v>
      </c>
      <c r="T39" s="116">
        <f t="shared" si="13"/>
        <v>0.2857142857142857</v>
      </c>
      <c r="U39" s="116">
        <f t="shared" si="13"/>
        <v>0.14285714285714285</v>
      </c>
      <c r="V39" s="116">
        <f t="shared" si="13"/>
        <v>0.2857142857142857</v>
      </c>
      <c r="W39" s="116">
        <f t="shared" si="13"/>
        <v>0.14285714285714285</v>
      </c>
    </row>
    <row r="41" spans="4:38" x14ac:dyDescent="0.2">
      <c r="O41">
        <v>1</v>
      </c>
      <c r="P41" s="106">
        <f>P31*$S$89</f>
        <v>2.5</v>
      </c>
      <c r="Q41" s="106">
        <f t="shared" ref="Q41:W41" si="14">Q31*$S$89</f>
        <v>10</v>
      </c>
      <c r="R41" s="106" t="s">
        <v>683</v>
      </c>
      <c r="S41" s="106">
        <f t="shared" si="14"/>
        <v>7.5</v>
      </c>
      <c r="T41" s="106">
        <f t="shared" si="14"/>
        <v>10</v>
      </c>
      <c r="U41" s="106">
        <f t="shared" ref="U41" si="15">U31*$S$89</f>
        <v>0</v>
      </c>
      <c r="V41" s="106">
        <f t="shared" si="14"/>
        <v>5</v>
      </c>
      <c r="W41" s="106">
        <f t="shared" si="14"/>
        <v>2.5</v>
      </c>
    </row>
    <row r="42" spans="4:38" x14ac:dyDescent="0.2">
      <c r="O42">
        <v>2</v>
      </c>
      <c r="P42" s="106">
        <f>P32*$S$90</f>
        <v>3.3333333333333335</v>
      </c>
      <c r="Q42" s="106">
        <f t="shared" ref="Q42:W42" si="16">Q32*$S$90</f>
        <v>10</v>
      </c>
      <c r="R42" s="106" t="s">
        <v>683</v>
      </c>
      <c r="S42" s="106">
        <f t="shared" si="16"/>
        <v>6.666666666666667</v>
      </c>
      <c r="T42" s="106">
        <f t="shared" si="16"/>
        <v>3.3333333333333335</v>
      </c>
      <c r="U42" s="106">
        <f t="shared" ref="U42" si="17">U32*$S$90</f>
        <v>3.3333333333333335</v>
      </c>
      <c r="V42" s="106">
        <f t="shared" si="16"/>
        <v>0</v>
      </c>
      <c r="W42" s="106">
        <f t="shared" si="16"/>
        <v>3.3333333333333335</v>
      </c>
    </row>
    <row r="43" spans="4:38" x14ac:dyDescent="0.2">
      <c r="O43">
        <v>3</v>
      </c>
      <c r="P43" s="106">
        <f>P33*$S$91</f>
        <v>0</v>
      </c>
      <c r="Q43" s="106">
        <f t="shared" ref="Q43:W43" si="18">Q33*$S$91</f>
        <v>10</v>
      </c>
      <c r="R43" s="106" t="s">
        <v>683</v>
      </c>
      <c r="S43" s="106">
        <f t="shared" si="18"/>
        <v>10</v>
      </c>
      <c r="T43" s="106">
        <f t="shared" si="18"/>
        <v>0</v>
      </c>
      <c r="U43" s="106">
        <f t="shared" ref="U43" si="19">U33*$S$91</f>
        <v>0</v>
      </c>
      <c r="V43" s="106">
        <f t="shared" si="18"/>
        <v>0</v>
      </c>
      <c r="W43" s="106">
        <f t="shared" si="18"/>
        <v>3.3333333333333335</v>
      </c>
    </row>
    <row r="44" spans="4:38" x14ac:dyDescent="0.2">
      <c r="O44">
        <v>4</v>
      </c>
      <c r="P44" s="106">
        <f>P34*$S$92</f>
        <v>0</v>
      </c>
      <c r="Q44" s="106">
        <f t="shared" ref="Q44:W44" si="20">Q34*$S$92</f>
        <v>10</v>
      </c>
      <c r="R44" s="106" t="s">
        <v>683</v>
      </c>
      <c r="S44" s="106">
        <f t="shared" si="20"/>
        <v>5</v>
      </c>
      <c r="T44" s="106">
        <f t="shared" si="20"/>
        <v>0</v>
      </c>
      <c r="U44" s="106">
        <f t="shared" ref="U44" si="21">U34*$S$92</f>
        <v>0</v>
      </c>
      <c r="V44" s="106">
        <f t="shared" si="20"/>
        <v>0</v>
      </c>
      <c r="W44" s="106">
        <f t="shared" si="20"/>
        <v>0</v>
      </c>
    </row>
    <row r="45" spans="4:38" x14ac:dyDescent="0.2">
      <c r="O45">
        <v>5</v>
      </c>
      <c r="P45" s="106">
        <f>P35*$S$93</f>
        <v>5</v>
      </c>
      <c r="Q45" s="106">
        <f t="shared" ref="Q45:W45" si="22">Q35*$S$93</f>
        <v>10</v>
      </c>
      <c r="R45" s="106" t="s">
        <v>683</v>
      </c>
      <c r="S45" s="106">
        <f t="shared" si="22"/>
        <v>5</v>
      </c>
      <c r="T45" s="106">
        <f t="shared" si="22"/>
        <v>0</v>
      </c>
      <c r="U45" s="106">
        <f t="shared" ref="U45" si="23">U35*$S$93</f>
        <v>2.5</v>
      </c>
      <c r="V45" s="106">
        <f t="shared" si="22"/>
        <v>5</v>
      </c>
      <c r="W45" s="106">
        <f t="shared" si="22"/>
        <v>0</v>
      </c>
    </row>
    <row r="46" spans="4:38" x14ac:dyDescent="0.2">
      <c r="O46">
        <v>6</v>
      </c>
      <c r="P46" s="106">
        <f>P36*$S$94</f>
        <v>0</v>
      </c>
      <c r="Q46" s="106">
        <f t="shared" ref="Q46:W46" si="24">Q36*$S$94</f>
        <v>0</v>
      </c>
      <c r="R46" s="106" t="s">
        <v>683</v>
      </c>
      <c r="S46" s="106">
        <f t="shared" si="24"/>
        <v>0</v>
      </c>
      <c r="T46" s="106">
        <f t="shared" si="24"/>
        <v>5</v>
      </c>
      <c r="U46" s="106">
        <f t="shared" ref="U46" si="25">U36*$S$94</f>
        <v>5</v>
      </c>
      <c r="V46" s="106">
        <f t="shared" si="24"/>
        <v>5</v>
      </c>
      <c r="W46" s="106">
        <f t="shared" si="24"/>
        <v>0</v>
      </c>
    </row>
    <row r="47" spans="4:38" x14ac:dyDescent="0.2">
      <c r="O47">
        <v>7</v>
      </c>
      <c r="P47" s="106">
        <f>P37*$S$95</f>
        <v>0</v>
      </c>
      <c r="Q47" s="106">
        <f t="shared" ref="Q47:W47" si="26">Q37*$S$95</f>
        <v>0</v>
      </c>
      <c r="R47" s="106" t="s">
        <v>683</v>
      </c>
      <c r="S47" s="106">
        <f t="shared" si="26"/>
        <v>0</v>
      </c>
      <c r="T47" s="106">
        <f t="shared" si="26"/>
        <v>0</v>
      </c>
      <c r="U47" s="106">
        <f t="shared" ref="U47" si="27">U37*$S$95</f>
        <v>0</v>
      </c>
      <c r="V47" s="106">
        <f t="shared" si="26"/>
        <v>3.3333333333333335</v>
      </c>
      <c r="W47" s="106">
        <f t="shared" si="26"/>
        <v>0</v>
      </c>
    </row>
    <row r="50" spans="13:24" x14ac:dyDescent="0.2">
      <c r="O50" t="s">
        <v>733</v>
      </c>
      <c r="P50" t="s">
        <v>4</v>
      </c>
      <c r="Q50" t="s">
        <v>168</v>
      </c>
      <c r="R50" t="s">
        <v>305</v>
      </c>
      <c r="S50" t="s">
        <v>122</v>
      </c>
    </row>
    <row r="51" spans="13:24" x14ac:dyDescent="0.2">
      <c r="O51">
        <v>1</v>
      </c>
      <c r="P51" s="106">
        <f t="shared" ref="P51:P57" si="28">AVERAGE(W41,U41)</f>
        <v>1.25</v>
      </c>
      <c r="Q51" s="106">
        <f t="shared" ref="Q51:Q57" si="29">AVERAGE(P41,S41)</f>
        <v>5</v>
      </c>
      <c r="R51" s="106">
        <f t="shared" ref="R51:R57" si="30">AVERAGE(Q41,T41,R41)</f>
        <v>10</v>
      </c>
      <c r="S51" s="106">
        <f t="shared" ref="S51:S57" si="31">V41</f>
        <v>5</v>
      </c>
    </row>
    <row r="52" spans="13:24" x14ac:dyDescent="0.2">
      <c r="O52">
        <v>2</v>
      </c>
      <c r="P52" s="106">
        <f t="shared" si="28"/>
        <v>3.3333333333333335</v>
      </c>
      <c r="Q52" s="106">
        <f t="shared" si="29"/>
        <v>5</v>
      </c>
      <c r="R52" s="106">
        <f t="shared" si="30"/>
        <v>6.666666666666667</v>
      </c>
      <c r="S52" s="106">
        <f t="shared" si="31"/>
        <v>0</v>
      </c>
    </row>
    <row r="53" spans="13:24" x14ac:dyDescent="0.2">
      <c r="O53">
        <v>3</v>
      </c>
      <c r="P53" s="106">
        <f t="shared" si="28"/>
        <v>1.6666666666666667</v>
      </c>
      <c r="Q53" s="106">
        <f t="shared" si="29"/>
        <v>5</v>
      </c>
      <c r="R53" s="106">
        <f t="shared" si="30"/>
        <v>5</v>
      </c>
      <c r="S53" s="106">
        <f t="shared" si="31"/>
        <v>0</v>
      </c>
    </row>
    <row r="54" spans="13:24" x14ac:dyDescent="0.2">
      <c r="O54">
        <v>4</v>
      </c>
      <c r="P54" s="106">
        <f t="shared" si="28"/>
        <v>0</v>
      </c>
      <c r="Q54" s="106">
        <f t="shared" si="29"/>
        <v>2.5</v>
      </c>
      <c r="R54" s="106">
        <f t="shared" si="30"/>
        <v>5</v>
      </c>
      <c r="S54" s="106">
        <f t="shared" si="31"/>
        <v>0</v>
      </c>
    </row>
    <row r="55" spans="13:24" x14ac:dyDescent="0.2">
      <c r="O55">
        <v>5</v>
      </c>
      <c r="P55" s="106">
        <f t="shared" si="28"/>
        <v>1.25</v>
      </c>
      <c r="Q55" s="106">
        <f t="shared" si="29"/>
        <v>5</v>
      </c>
      <c r="R55" s="106">
        <f t="shared" si="30"/>
        <v>5</v>
      </c>
      <c r="S55" s="106">
        <f t="shared" si="31"/>
        <v>5</v>
      </c>
    </row>
    <row r="56" spans="13:24" x14ac:dyDescent="0.2">
      <c r="O56">
        <v>6</v>
      </c>
      <c r="P56" s="106">
        <f t="shared" si="28"/>
        <v>2.5</v>
      </c>
      <c r="Q56" s="106">
        <f t="shared" si="29"/>
        <v>0</v>
      </c>
      <c r="R56" s="106">
        <f t="shared" si="30"/>
        <v>2.5</v>
      </c>
      <c r="S56" s="106">
        <f t="shared" si="31"/>
        <v>5</v>
      </c>
    </row>
    <row r="57" spans="13:24" x14ac:dyDescent="0.2">
      <c r="O57">
        <v>7</v>
      </c>
      <c r="P57" s="106">
        <f t="shared" si="28"/>
        <v>0</v>
      </c>
      <c r="Q57" s="106">
        <f t="shared" si="29"/>
        <v>0</v>
      </c>
      <c r="R57" s="106">
        <f t="shared" si="30"/>
        <v>0</v>
      </c>
      <c r="S57" s="106">
        <f t="shared" si="31"/>
        <v>3.3333333333333335</v>
      </c>
    </row>
    <row r="61" spans="13:24" x14ac:dyDescent="0.2">
      <c r="O61" s="112" t="s">
        <v>697</v>
      </c>
      <c r="P61" s="112" t="s">
        <v>244</v>
      </c>
      <c r="Q61" s="112" t="s">
        <v>303</v>
      </c>
      <c r="R61" s="112" t="s">
        <v>426</v>
      </c>
      <c r="S61" s="112" t="s">
        <v>166</v>
      </c>
      <c r="T61" s="112" t="s">
        <v>380</v>
      </c>
      <c r="U61" s="112" t="s">
        <v>95</v>
      </c>
      <c r="V61" s="112" t="s">
        <v>120</v>
      </c>
      <c r="W61" s="112" t="s">
        <v>1</v>
      </c>
      <c r="X61" s="112" t="s">
        <v>698</v>
      </c>
    </row>
    <row r="62" spans="13:24" x14ac:dyDescent="0.2">
      <c r="N62" s="216">
        <v>1</v>
      </c>
      <c r="O62" s="111">
        <v>1</v>
      </c>
      <c r="P62" s="111">
        <v>1</v>
      </c>
      <c r="Q62" s="111">
        <v>1</v>
      </c>
      <c r="R62" s="111"/>
      <c r="S62" s="111">
        <v>1</v>
      </c>
      <c r="T62" s="111">
        <v>1</v>
      </c>
      <c r="U62" s="111"/>
      <c r="V62" s="111">
        <v>1</v>
      </c>
      <c r="W62" s="111">
        <v>1</v>
      </c>
      <c r="X62" s="111" t="s">
        <v>699</v>
      </c>
    </row>
    <row r="63" spans="13:24" x14ac:dyDescent="0.2">
      <c r="M63">
        <v>4</v>
      </c>
      <c r="N63" s="216"/>
      <c r="O63" s="112">
        <v>2</v>
      </c>
      <c r="P63" s="112" t="s">
        <v>701</v>
      </c>
      <c r="Q63" s="112">
        <v>1</v>
      </c>
      <c r="R63" s="112"/>
      <c r="S63" s="112" t="s">
        <v>701</v>
      </c>
      <c r="T63" s="112">
        <v>1</v>
      </c>
      <c r="U63" s="112"/>
      <c r="V63" s="112">
        <v>0</v>
      </c>
      <c r="W63" s="112">
        <v>0</v>
      </c>
      <c r="X63" s="112" t="s">
        <v>702</v>
      </c>
    </row>
    <row r="64" spans="13:24" x14ac:dyDescent="0.2">
      <c r="N64" s="216"/>
      <c r="O64" s="111">
        <v>3</v>
      </c>
      <c r="P64" s="111" t="s">
        <v>701</v>
      </c>
      <c r="Q64" s="111">
        <v>1</v>
      </c>
      <c r="R64" s="111"/>
      <c r="S64" s="111">
        <v>1</v>
      </c>
      <c r="T64" s="111">
        <v>1</v>
      </c>
      <c r="U64" s="111"/>
      <c r="V64" s="111" t="s">
        <v>701</v>
      </c>
      <c r="W64" s="111" t="s">
        <v>701</v>
      </c>
      <c r="X64" s="111" t="s">
        <v>704</v>
      </c>
    </row>
    <row r="65" spans="13:24" x14ac:dyDescent="0.2">
      <c r="N65" s="216"/>
      <c r="O65" s="112">
        <v>4</v>
      </c>
      <c r="P65" s="112">
        <v>0</v>
      </c>
      <c r="Q65" s="112">
        <v>1</v>
      </c>
      <c r="R65" s="112"/>
      <c r="S65" s="112">
        <v>1</v>
      </c>
      <c r="T65" s="112">
        <v>1</v>
      </c>
      <c r="U65" s="112"/>
      <c r="V65" s="112">
        <v>1</v>
      </c>
      <c r="W65" s="112" t="s">
        <v>701</v>
      </c>
      <c r="X65" s="112" t="s">
        <v>704</v>
      </c>
    </row>
    <row r="66" spans="13:24" x14ac:dyDescent="0.2">
      <c r="N66" s="216">
        <v>2</v>
      </c>
      <c r="O66" s="111">
        <v>5</v>
      </c>
      <c r="P66" s="111">
        <v>1</v>
      </c>
      <c r="Q66" s="111">
        <v>1</v>
      </c>
      <c r="R66" s="111"/>
      <c r="S66" s="111">
        <v>1</v>
      </c>
      <c r="T66" s="111">
        <v>1</v>
      </c>
      <c r="U66" s="111"/>
      <c r="V66" s="111">
        <v>0</v>
      </c>
      <c r="W66" s="111">
        <v>1</v>
      </c>
      <c r="X66" s="111" t="s">
        <v>702</v>
      </c>
    </row>
    <row r="67" spans="13:24" x14ac:dyDescent="0.2">
      <c r="M67">
        <v>3</v>
      </c>
      <c r="N67" s="216"/>
      <c r="O67" s="112">
        <v>6</v>
      </c>
      <c r="P67" s="112" t="s">
        <v>701</v>
      </c>
      <c r="Q67" s="112">
        <v>1</v>
      </c>
      <c r="R67" s="112"/>
      <c r="S67" s="112" t="s">
        <v>701</v>
      </c>
      <c r="T67" s="112" t="s">
        <v>701</v>
      </c>
      <c r="U67" s="112"/>
      <c r="V67" s="112">
        <v>0</v>
      </c>
      <c r="W67" s="112">
        <v>0</v>
      </c>
      <c r="X67" s="112" t="s">
        <v>704</v>
      </c>
    </row>
    <row r="68" spans="13:24" x14ac:dyDescent="0.2">
      <c r="N68" s="216"/>
      <c r="O68" s="111">
        <v>7</v>
      </c>
      <c r="P68" s="111" t="s">
        <v>701</v>
      </c>
      <c r="Q68" s="111">
        <v>1</v>
      </c>
      <c r="R68" s="111"/>
      <c r="S68" s="111">
        <v>1</v>
      </c>
      <c r="T68" s="111" t="s">
        <v>701</v>
      </c>
      <c r="U68" s="111"/>
      <c r="V68" s="111" t="s">
        <v>701</v>
      </c>
      <c r="W68" s="111" t="s">
        <v>701</v>
      </c>
      <c r="X68" s="111" t="s">
        <v>709</v>
      </c>
    </row>
    <row r="69" spans="13:24" x14ac:dyDescent="0.2">
      <c r="N69" s="216">
        <v>3</v>
      </c>
      <c r="O69" s="112">
        <v>8</v>
      </c>
      <c r="P69" s="112">
        <v>0</v>
      </c>
      <c r="Q69" s="112">
        <v>1</v>
      </c>
      <c r="R69" s="112"/>
      <c r="S69" s="112">
        <v>1</v>
      </c>
      <c r="T69" s="112">
        <v>0</v>
      </c>
      <c r="U69" s="112"/>
      <c r="V69" s="112">
        <v>0</v>
      </c>
      <c r="W69" s="112">
        <v>1</v>
      </c>
      <c r="X69" s="112" t="s">
        <v>704</v>
      </c>
    </row>
    <row r="70" spans="13:24" x14ac:dyDescent="0.2">
      <c r="M70">
        <v>3</v>
      </c>
      <c r="N70" s="216"/>
      <c r="O70" s="111">
        <v>9</v>
      </c>
      <c r="P70" s="111" t="s">
        <v>701</v>
      </c>
      <c r="Q70" s="111">
        <v>1</v>
      </c>
      <c r="R70" s="111"/>
      <c r="S70" s="111">
        <v>1</v>
      </c>
      <c r="T70" s="111" t="s">
        <v>701</v>
      </c>
      <c r="U70" s="111"/>
      <c r="V70" s="111" t="s">
        <v>701</v>
      </c>
      <c r="W70" s="111" t="s">
        <v>701</v>
      </c>
      <c r="X70" s="111" t="s">
        <v>702</v>
      </c>
    </row>
    <row r="71" spans="13:24" x14ac:dyDescent="0.2">
      <c r="N71" s="216"/>
      <c r="O71" s="112">
        <v>10</v>
      </c>
      <c r="P71" s="112" t="s">
        <v>701</v>
      </c>
      <c r="Q71" s="112">
        <v>1</v>
      </c>
      <c r="R71" s="112"/>
      <c r="S71" s="112">
        <v>1</v>
      </c>
      <c r="T71" s="112" t="s">
        <v>701</v>
      </c>
      <c r="U71" s="112"/>
      <c r="V71" s="112">
        <v>0</v>
      </c>
      <c r="W71" s="112" t="s">
        <v>701</v>
      </c>
      <c r="X71" s="112" t="s">
        <v>702</v>
      </c>
    </row>
    <row r="72" spans="13:24" x14ac:dyDescent="0.2">
      <c r="N72" s="216">
        <v>4</v>
      </c>
      <c r="O72" s="111">
        <v>11</v>
      </c>
      <c r="P72" s="111">
        <v>0</v>
      </c>
      <c r="Q72" s="111">
        <v>1</v>
      </c>
      <c r="R72" s="111"/>
      <c r="S72" s="111">
        <v>1</v>
      </c>
      <c r="T72" s="111">
        <v>0</v>
      </c>
      <c r="U72" s="111"/>
      <c r="V72" s="111">
        <v>0</v>
      </c>
      <c r="W72" s="111" t="s">
        <v>701</v>
      </c>
      <c r="X72" s="111" t="s">
        <v>699</v>
      </c>
    </row>
    <row r="73" spans="13:24" x14ac:dyDescent="0.2">
      <c r="M73">
        <v>2</v>
      </c>
      <c r="N73" s="216"/>
      <c r="O73" s="112">
        <v>12</v>
      </c>
      <c r="P73" s="112" t="s">
        <v>701</v>
      </c>
      <c r="Q73" s="112">
        <v>1</v>
      </c>
      <c r="R73" s="112"/>
      <c r="S73" s="112" t="s">
        <v>701</v>
      </c>
      <c r="T73" s="112" t="s">
        <v>701</v>
      </c>
      <c r="U73" s="112"/>
      <c r="V73" s="112">
        <v>0</v>
      </c>
      <c r="W73" s="112" t="s">
        <v>701</v>
      </c>
      <c r="X73" s="112" t="s">
        <v>709</v>
      </c>
    </row>
    <row r="74" spans="13:24" x14ac:dyDescent="0.2">
      <c r="N74" s="216">
        <v>5</v>
      </c>
      <c r="O74" s="111">
        <v>13</v>
      </c>
      <c r="P74" s="111">
        <v>1</v>
      </c>
      <c r="Q74" s="111">
        <v>1</v>
      </c>
      <c r="R74" s="111"/>
      <c r="S74" s="111">
        <v>1</v>
      </c>
      <c r="T74" s="111" t="s">
        <v>701</v>
      </c>
      <c r="U74" s="111"/>
      <c r="V74" s="111">
        <v>1</v>
      </c>
      <c r="W74" s="111" t="s">
        <v>701</v>
      </c>
      <c r="X74" s="111" t="s">
        <v>699</v>
      </c>
    </row>
    <row r="75" spans="13:24" x14ac:dyDescent="0.2">
      <c r="N75" s="216"/>
      <c r="O75" s="112">
        <v>14</v>
      </c>
      <c r="P75" s="112">
        <v>1</v>
      </c>
      <c r="Q75" s="112">
        <v>1</v>
      </c>
      <c r="R75" s="112"/>
      <c r="S75" s="112">
        <v>1</v>
      </c>
      <c r="T75" s="112" t="s">
        <v>701</v>
      </c>
      <c r="U75" s="112"/>
      <c r="V75" s="112">
        <v>0</v>
      </c>
      <c r="W75" s="112">
        <v>0</v>
      </c>
      <c r="X75" s="112" t="s">
        <v>709</v>
      </c>
    </row>
    <row r="76" spans="13:24" x14ac:dyDescent="0.2">
      <c r="M76">
        <v>4</v>
      </c>
      <c r="N76" s="216"/>
      <c r="O76" s="111">
        <v>15</v>
      </c>
      <c r="P76" s="111" t="s">
        <v>701</v>
      </c>
      <c r="Q76" s="111">
        <v>1</v>
      </c>
      <c r="R76" s="111"/>
      <c r="S76" s="111" t="s">
        <v>701</v>
      </c>
      <c r="T76" s="111" t="s">
        <v>701</v>
      </c>
      <c r="U76" s="111"/>
      <c r="V76" s="111">
        <v>1</v>
      </c>
      <c r="W76" s="111" t="s">
        <v>701</v>
      </c>
      <c r="X76" s="111" t="s">
        <v>699</v>
      </c>
    </row>
    <row r="77" spans="13:24" x14ac:dyDescent="0.2">
      <c r="N77" s="216"/>
      <c r="O77" s="112">
        <v>16</v>
      </c>
      <c r="P77" s="112" t="s">
        <v>701</v>
      </c>
      <c r="Q77" s="112">
        <v>1</v>
      </c>
      <c r="R77" s="112"/>
      <c r="S77" s="112" t="s">
        <v>701</v>
      </c>
      <c r="T77" s="112" t="s">
        <v>701</v>
      </c>
      <c r="U77" s="112"/>
      <c r="V77" s="112">
        <v>0</v>
      </c>
      <c r="W77" s="112" t="s">
        <v>701</v>
      </c>
      <c r="X77" s="112" t="s">
        <v>702</v>
      </c>
    </row>
    <row r="78" spans="13:24" x14ac:dyDescent="0.2">
      <c r="M78">
        <v>2</v>
      </c>
      <c r="N78" s="216">
        <v>6</v>
      </c>
      <c r="O78" s="111">
        <v>17</v>
      </c>
      <c r="P78" s="111" t="s">
        <v>701</v>
      </c>
      <c r="Q78" s="111">
        <v>0</v>
      </c>
      <c r="R78" s="111"/>
      <c r="S78" s="111" t="s">
        <v>701</v>
      </c>
      <c r="T78" s="111" t="s">
        <v>701</v>
      </c>
      <c r="U78" s="111"/>
      <c r="V78" s="111">
        <v>0</v>
      </c>
      <c r="W78" s="111" t="s">
        <v>701</v>
      </c>
      <c r="X78" s="111" t="s">
        <v>709</v>
      </c>
    </row>
    <row r="79" spans="13:24" x14ac:dyDescent="0.2">
      <c r="N79" s="216"/>
      <c r="O79" s="112">
        <v>18</v>
      </c>
      <c r="P79" s="112" t="s">
        <v>701</v>
      </c>
      <c r="Q79" s="112" t="s">
        <v>701</v>
      </c>
      <c r="R79" s="112"/>
      <c r="S79" s="112" t="s">
        <v>701</v>
      </c>
      <c r="T79" s="112">
        <v>1</v>
      </c>
      <c r="U79" s="112"/>
      <c r="V79" s="112">
        <v>1</v>
      </c>
      <c r="W79" s="112">
        <v>0</v>
      </c>
      <c r="X79" s="112" t="s">
        <v>702</v>
      </c>
    </row>
    <row r="80" spans="13:24" x14ac:dyDescent="0.2">
      <c r="M80">
        <v>3</v>
      </c>
      <c r="N80" s="216">
        <v>7</v>
      </c>
      <c r="O80" s="111">
        <v>19</v>
      </c>
      <c r="P80" s="111" t="s">
        <v>701</v>
      </c>
      <c r="Q80" s="111" t="s">
        <v>701</v>
      </c>
      <c r="R80" s="111"/>
      <c r="S80" s="111" t="s">
        <v>701</v>
      </c>
      <c r="T80" s="111" t="s">
        <v>701</v>
      </c>
      <c r="U80" s="111"/>
      <c r="V80" s="111">
        <v>0</v>
      </c>
      <c r="W80" s="111" t="s">
        <v>701</v>
      </c>
      <c r="X80" s="111" t="s">
        <v>699</v>
      </c>
    </row>
    <row r="81" spans="13:24" x14ac:dyDescent="0.2">
      <c r="N81" s="216"/>
      <c r="O81" s="112">
        <v>20</v>
      </c>
      <c r="P81" s="112" t="s">
        <v>701</v>
      </c>
      <c r="Q81" s="112" t="s">
        <v>701</v>
      </c>
      <c r="R81" s="112"/>
      <c r="S81" s="112" t="s">
        <v>701</v>
      </c>
      <c r="T81" s="112" t="s">
        <v>701</v>
      </c>
      <c r="U81" s="112"/>
      <c r="V81" s="112">
        <v>1</v>
      </c>
      <c r="W81" s="112">
        <v>0</v>
      </c>
      <c r="X81" s="112" t="s">
        <v>709</v>
      </c>
    </row>
    <row r="82" spans="13:24" x14ac:dyDescent="0.2">
      <c r="N82" s="216"/>
      <c r="O82" s="111">
        <v>21</v>
      </c>
      <c r="P82" s="111" t="s">
        <v>701</v>
      </c>
      <c r="Q82" s="111" t="s">
        <v>701</v>
      </c>
      <c r="R82" s="111"/>
      <c r="S82" s="111" t="s">
        <v>701</v>
      </c>
      <c r="T82" s="111" t="s">
        <v>701</v>
      </c>
      <c r="U82" s="111"/>
      <c r="V82" s="111">
        <v>0</v>
      </c>
      <c r="W82" s="111" t="s">
        <v>701</v>
      </c>
      <c r="X82" s="111" t="s">
        <v>702</v>
      </c>
    </row>
    <row r="84" spans="13:24" x14ac:dyDescent="0.2">
      <c r="M84">
        <f>AVERAGE(M80,M78,M76,M73,M70,M67,M63)</f>
        <v>3</v>
      </c>
    </row>
    <row r="85" spans="13:24" x14ac:dyDescent="0.2">
      <c r="M85">
        <f>_xlfn.STDEV.P(M80,M78,M76,M73,M70,M67,M63)</f>
        <v>0.7559289460184544</v>
      </c>
    </row>
    <row r="86" spans="13:24" x14ac:dyDescent="0.2">
      <c r="M86">
        <f>SUM(M63,M67,M70,M73,M76,M78,M80)</f>
        <v>21</v>
      </c>
    </row>
    <row r="89" spans="13:24" x14ac:dyDescent="0.2">
      <c r="O89">
        <v>4</v>
      </c>
      <c r="P89">
        <f>$O$97/O89</f>
        <v>5.25</v>
      </c>
      <c r="Q89">
        <f t="shared" ref="Q89:Q94" si="32">P89*12</f>
        <v>63</v>
      </c>
      <c r="S89">
        <v>2.5</v>
      </c>
      <c r="T89">
        <v>10</v>
      </c>
    </row>
    <row r="90" spans="13:24" x14ac:dyDescent="0.2">
      <c r="O90">
        <v>3</v>
      </c>
      <c r="P90">
        <f t="shared" ref="P90:P95" si="33">$O$97/O90</f>
        <v>7</v>
      </c>
      <c r="Q90">
        <f t="shared" si="32"/>
        <v>84</v>
      </c>
      <c r="S90">
        <f>T90/O90</f>
        <v>3.3333333333333335</v>
      </c>
      <c r="T90">
        <v>10</v>
      </c>
    </row>
    <row r="91" spans="13:24" x14ac:dyDescent="0.2">
      <c r="O91">
        <v>3</v>
      </c>
      <c r="P91">
        <f t="shared" si="33"/>
        <v>7</v>
      </c>
      <c r="Q91">
        <f t="shared" si="32"/>
        <v>84</v>
      </c>
      <c r="S91">
        <f t="shared" ref="S91:S95" si="34">T91/O91</f>
        <v>3.3333333333333335</v>
      </c>
      <c r="T91">
        <v>10</v>
      </c>
    </row>
    <row r="92" spans="13:24" x14ac:dyDescent="0.2">
      <c r="O92">
        <v>2</v>
      </c>
      <c r="P92">
        <f t="shared" si="33"/>
        <v>10.5</v>
      </c>
      <c r="Q92">
        <f t="shared" si="32"/>
        <v>126</v>
      </c>
      <c r="S92">
        <f t="shared" si="34"/>
        <v>5</v>
      </c>
      <c r="T92">
        <v>10</v>
      </c>
    </row>
    <row r="93" spans="13:24" x14ac:dyDescent="0.2">
      <c r="O93">
        <v>4</v>
      </c>
      <c r="P93">
        <f t="shared" si="33"/>
        <v>5.25</v>
      </c>
      <c r="Q93">
        <f t="shared" si="32"/>
        <v>63</v>
      </c>
      <c r="S93">
        <f t="shared" si="34"/>
        <v>2.5</v>
      </c>
      <c r="T93">
        <v>10</v>
      </c>
    </row>
    <row r="94" spans="13:24" x14ac:dyDescent="0.2">
      <c r="O94">
        <v>2</v>
      </c>
      <c r="P94">
        <f t="shared" si="33"/>
        <v>10.5</v>
      </c>
      <c r="Q94">
        <f t="shared" si="32"/>
        <v>126</v>
      </c>
      <c r="S94">
        <f t="shared" si="34"/>
        <v>5</v>
      </c>
      <c r="T94">
        <v>10</v>
      </c>
    </row>
    <row r="95" spans="13:24" x14ac:dyDescent="0.2">
      <c r="O95">
        <v>3</v>
      </c>
      <c r="P95">
        <f t="shared" si="33"/>
        <v>7</v>
      </c>
      <c r="Q95">
        <f>P95*12</f>
        <v>84</v>
      </c>
      <c r="S95">
        <f t="shared" si="34"/>
        <v>3.3333333333333335</v>
      </c>
      <c r="T95">
        <v>10</v>
      </c>
    </row>
    <row r="97" spans="15:15" x14ac:dyDescent="0.2">
      <c r="O97">
        <f>SUM(O89:O95)</f>
        <v>21</v>
      </c>
    </row>
  </sheetData>
  <mergeCells count="14">
    <mergeCell ref="N78:N79"/>
    <mergeCell ref="N80:N82"/>
    <mergeCell ref="N62:N65"/>
    <mergeCell ref="N66:N68"/>
    <mergeCell ref="N69:N71"/>
    <mergeCell ref="N72:N73"/>
    <mergeCell ref="N74:N77"/>
    <mergeCell ref="N23:N25"/>
    <mergeCell ref="N5:N8"/>
    <mergeCell ref="N9:N11"/>
    <mergeCell ref="N12:N14"/>
    <mergeCell ref="N15:N16"/>
    <mergeCell ref="N17:N20"/>
    <mergeCell ref="N21:N22"/>
  </mergeCells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BD309-DDF2-4D8A-A5B1-CEFB9415A4D0}">
  <sheetPr>
    <tabColor rgb="FFFFFF00"/>
  </sheetPr>
  <dimension ref="B3:N56"/>
  <sheetViews>
    <sheetView topLeftCell="A13" workbookViewId="0">
      <selection activeCell="B47" sqref="B47:N56"/>
    </sheetView>
  </sheetViews>
  <sheetFormatPr baseColWidth="10" defaultColWidth="11.5546875" defaultRowHeight="15" x14ac:dyDescent="0.2"/>
  <sheetData>
    <row r="3" spans="2:14" x14ac:dyDescent="0.2">
      <c r="B3" s="111" t="s">
        <v>682</v>
      </c>
      <c r="C3" s="111">
        <v>1</v>
      </c>
      <c r="D3" s="111">
        <v>2</v>
      </c>
      <c r="E3" s="111">
        <v>3</v>
      </c>
      <c r="F3" s="111">
        <v>4</v>
      </c>
      <c r="G3" s="111">
        <v>5</v>
      </c>
      <c r="H3" s="111">
        <v>6</v>
      </c>
      <c r="I3" s="111">
        <v>7</v>
      </c>
      <c r="J3" s="111">
        <v>8</v>
      </c>
      <c r="K3" s="111">
        <v>9</v>
      </c>
      <c r="L3" s="111">
        <v>10</v>
      </c>
      <c r="M3" s="111">
        <v>11</v>
      </c>
      <c r="N3" s="111">
        <v>12</v>
      </c>
    </row>
    <row r="4" spans="2:14" x14ac:dyDescent="0.2">
      <c r="B4" s="111" t="s">
        <v>120</v>
      </c>
      <c r="C4" s="118" t="s">
        <v>683</v>
      </c>
      <c r="D4" s="118" t="s">
        <v>683</v>
      </c>
      <c r="E4" s="118">
        <v>0.46750000000000003</v>
      </c>
      <c r="F4" s="118" t="s">
        <v>683</v>
      </c>
      <c r="G4" s="118">
        <v>0.46750000000000003</v>
      </c>
      <c r="H4" s="118">
        <v>0.5</v>
      </c>
      <c r="I4" s="118">
        <v>0.375</v>
      </c>
      <c r="J4" s="118">
        <v>0.93055555499999998</v>
      </c>
      <c r="K4" s="118" t="s">
        <v>683</v>
      </c>
      <c r="L4" s="118" t="s">
        <v>683</v>
      </c>
      <c r="M4" s="118">
        <v>0.875</v>
      </c>
      <c r="N4" s="118">
        <v>0.93</v>
      </c>
    </row>
    <row r="5" spans="2:14" x14ac:dyDescent="0.2">
      <c r="B5" s="111" t="s">
        <v>244</v>
      </c>
      <c r="C5" s="118" t="s">
        <v>683</v>
      </c>
      <c r="D5" s="118">
        <v>2.2142857149999999</v>
      </c>
      <c r="E5" s="118">
        <v>2</v>
      </c>
      <c r="F5" s="118" t="s">
        <v>683</v>
      </c>
      <c r="G5" s="118">
        <v>2.125</v>
      </c>
      <c r="H5" s="118">
        <v>1.1875</v>
      </c>
      <c r="I5" s="118">
        <v>1.75</v>
      </c>
      <c r="J5" s="118">
        <v>1.875</v>
      </c>
      <c r="K5" s="118" t="s">
        <v>683</v>
      </c>
      <c r="L5" s="118">
        <v>1.7857142850000001</v>
      </c>
      <c r="M5" s="118">
        <v>0.625</v>
      </c>
      <c r="N5" s="118">
        <v>0.625</v>
      </c>
    </row>
    <row r="6" spans="2:14" x14ac:dyDescent="0.2">
      <c r="B6" s="111" t="s">
        <v>426</v>
      </c>
      <c r="C6" s="118" t="s">
        <v>683</v>
      </c>
      <c r="D6" s="118" t="s">
        <v>683</v>
      </c>
      <c r="E6" s="118">
        <v>0.99888888900000006</v>
      </c>
      <c r="F6" s="118" t="s">
        <v>683</v>
      </c>
      <c r="G6" s="118">
        <v>1.2000000000000002</v>
      </c>
      <c r="H6" s="118">
        <v>1.25</v>
      </c>
      <c r="I6" s="118">
        <v>1.05</v>
      </c>
      <c r="J6" s="118">
        <v>1.3</v>
      </c>
      <c r="K6" s="118" t="s">
        <v>683</v>
      </c>
      <c r="L6" s="118" t="s">
        <v>683</v>
      </c>
      <c r="M6" s="118">
        <v>0.99833349999999998</v>
      </c>
      <c r="N6" s="118">
        <v>1.0833334999999999</v>
      </c>
    </row>
    <row r="7" spans="2:14" x14ac:dyDescent="0.2">
      <c r="B7" s="111" t="s">
        <v>380</v>
      </c>
      <c r="C7" s="118" t="s">
        <v>683</v>
      </c>
      <c r="D7" s="118">
        <v>2.0119047635714287</v>
      </c>
      <c r="E7" s="118">
        <v>2.2678571449999998</v>
      </c>
      <c r="F7" s="118" t="s">
        <v>683</v>
      </c>
      <c r="G7" s="118">
        <v>1.142857145</v>
      </c>
      <c r="H7" s="118">
        <v>1.5</v>
      </c>
      <c r="I7" s="118">
        <v>1</v>
      </c>
      <c r="J7" s="118">
        <v>0.67</v>
      </c>
      <c r="K7" s="118" t="s">
        <v>683</v>
      </c>
      <c r="L7" s="118">
        <v>1</v>
      </c>
      <c r="M7" s="118">
        <v>0.42857142999999998</v>
      </c>
      <c r="N7" s="118">
        <v>0.375</v>
      </c>
    </row>
    <row r="8" spans="2:14" x14ac:dyDescent="0.2">
      <c r="B8" s="111" t="s">
        <v>303</v>
      </c>
      <c r="C8" s="118" t="s">
        <v>683</v>
      </c>
      <c r="D8" s="118">
        <v>2.4285714285714288</v>
      </c>
      <c r="E8" s="118">
        <v>2.4285714285714288</v>
      </c>
      <c r="F8" s="118" t="s">
        <v>683</v>
      </c>
      <c r="G8" s="118">
        <v>1.5</v>
      </c>
      <c r="H8" s="118">
        <v>1.2</v>
      </c>
      <c r="I8" s="118" t="s">
        <v>683</v>
      </c>
      <c r="J8" s="118" t="s">
        <v>683</v>
      </c>
      <c r="K8" s="118" t="s">
        <v>683</v>
      </c>
      <c r="L8" s="118">
        <v>1.3333333349999998</v>
      </c>
      <c r="M8" s="118">
        <v>0.73333333335000006</v>
      </c>
      <c r="N8" s="118">
        <v>0.53333333334999999</v>
      </c>
    </row>
    <row r="9" spans="2:14" x14ac:dyDescent="0.2">
      <c r="B9" s="111" t="s">
        <v>166</v>
      </c>
      <c r="C9" s="118" t="s">
        <v>683</v>
      </c>
      <c r="D9" s="118">
        <v>1.4449999999999998</v>
      </c>
      <c r="E9" s="118">
        <v>1.3125</v>
      </c>
      <c r="F9" s="118" t="s">
        <v>683</v>
      </c>
      <c r="G9" s="118">
        <v>2.3661428799999999</v>
      </c>
      <c r="H9" s="118">
        <v>2.0625</v>
      </c>
      <c r="I9" s="118">
        <v>1.4</v>
      </c>
      <c r="J9" s="118">
        <v>1.33</v>
      </c>
      <c r="K9" s="118" t="s">
        <v>683</v>
      </c>
      <c r="L9" s="118">
        <v>0.57142856999999991</v>
      </c>
      <c r="M9" s="118">
        <v>0.5</v>
      </c>
      <c r="N9" s="118">
        <v>0.53571428500000007</v>
      </c>
    </row>
    <row r="10" spans="2:14" x14ac:dyDescent="0.2">
      <c r="B10" s="111" t="s">
        <v>95</v>
      </c>
      <c r="C10" s="118" t="s">
        <v>683</v>
      </c>
      <c r="D10" s="118">
        <v>1.9444444999999999</v>
      </c>
      <c r="E10" s="118">
        <v>2.0549999999999997</v>
      </c>
      <c r="F10" s="118" t="s">
        <v>683</v>
      </c>
      <c r="G10" s="118" t="s">
        <v>683</v>
      </c>
      <c r="H10" s="118">
        <v>2.0549999999999997</v>
      </c>
      <c r="I10" s="118">
        <v>1.9375</v>
      </c>
      <c r="J10" s="118">
        <v>1.94444445</v>
      </c>
      <c r="K10" s="118" t="s">
        <v>683</v>
      </c>
      <c r="L10" s="118" t="s">
        <v>683</v>
      </c>
      <c r="M10" s="118">
        <v>2.0555555000000001</v>
      </c>
      <c r="N10" s="118">
        <v>1.9375</v>
      </c>
    </row>
    <row r="11" spans="2:14" x14ac:dyDescent="0.2">
      <c r="B11" s="111" t="s">
        <v>1</v>
      </c>
      <c r="C11" s="118" t="s">
        <v>683</v>
      </c>
      <c r="D11" s="118" t="s">
        <v>683</v>
      </c>
      <c r="E11" s="118">
        <v>2.3125</v>
      </c>
      <c r="F11" s="118" t="s">
        <v>683</v>
      </c>
      <c r="G11" s="118">
        <v>2.3125</v>
      </c>
      <c r="H11" s="118">
        <v>2.375</v>
      </c>
      <c r="I11" s="118">
        <v>2.6207142855000001</v>
      </c>
      <c r="J11" s="118">
        <v>2.3125</v>
      </c>
      <c r="K11" s="118" t="s">
        <v>683</v>
      </c>
      <c r="L11" s="118">
        <v>2.1875</v>
      </c>
      <c r="M11" s="118" t="s">
        <v>683</v>
      </c>
      <c r="N11" s="118">
        <v>2.25</v>
      </c>
    </row>
    <row r="12" spans="2:14" x14ac:dyDescent="0.2">
      <c r="B12" s="111" t="s">
        <v>734</v>
      </c>
      <c r="C12" s="120" t="s">
        <v>683</v>
      </c>
      <c r="D12" s="121">
        <f t="shared" ref="D12:N12" si="0">AVERAGE(D4:D11)</f>
        <v>2.0088412814285714</v>
      </c>
      <c r="E12" s="121">
        <f t="shared" si="0"/>
        <v>1.7303521828214286</v>
      </c>
      <c r="F12" s="121" t="s">
        <v>683</v>
      </c>
      <c r="G12" s="121">
        <f t="shared" si="0"/>
        <v>1.5877142892857141</v>
      </c>
      <c r="H12" s="121">
        <f t="shared" si="0"/>
        <v>1.5162499999999999</v>
      </c>
      <c r="I12" s="121">
        <f t="shared" si="0"/>
        <v>1.4476020407857142</v>
      </c>
      <c r="J12" s="121">
        <f t="shared" si="0"/>
        <v>1.4803571435714284</v>
      </c>
      <c r="K12" s="121" t="s">
        <v>683</v>
      </c>
      <c r="L12" s="121">
        <f t="shared" si="0"/>
        <v>1.3755952380000001</v>
      </c>
      <c r="M12" s="121">
        <f t="shared" si="0"/>
        <v>0.88797053762142852</v>
      </c>
      <c r="N12" s="121">
        <f t="shared" si="0"/>
        <v>1.03373513979375</v>
      </c>
    </row>
    <row r="14" spans="2:14" x14ac:dyDescent="0.2">
      <c r="B14" s="111" t="s">
        <v>682</v>
      </c>
      <c r="C14" s="111">
        <v>1</v>
      </c>
      <c r="D14" s="111">
        <v>2</v>
      </c>
      <c r="E14" s="111">
        <v>3</v>
      </c>
      <c r="F14" s="111">
        <v>4</v>
      </c>
      <c r="G14" s="111">
        <v>5</v>
      </c>
      <c r="H14" s="111">
        <v>6</v>
      </c>
      <c r="I14" s="111">
        <v>7</v>
      </c>
      <c r="J14" s="111">
        <v>8</v>
      </c>
      <c r="K14" s="111">
        <v>9</v>
      </c>
      <c r="L14" s="111">
        <v>10</v>
      </c>
      <c r="M14" s="111">
        <v>11</v>
      </c>
      <c r="N14" s="111">
        <v>12</v>
      </c>
    </row>
    <row r="15" spans="2:14" x14ac:dyDescent="0.2">
      <c r="B15" s="111" t="s">
        <v>120</v>
      </c>
      <c r="C15" s="118" t="s">
        <v>683</v>
      </c>
      <c r="D15" s="118" t="s">
        <v>683</v>
      </c>
      <c r="E15" s="118">
        <v>0.46750000000000003</v>
      </c>
      <c r="F15" s="118" t="s">
        <v>683</v>
      </c>
      <c r="G15" s="118">
        <v>0.46750000000000003</v>
      </c>
      <c r="H15" s="118">
        <v>0.5</v>
      </c>
      <c r="I15" s="118">
        <v>0.375</v>
      </c>
      <c r="J15" s="118">
        <v>0.93055555499999998</v>
      </c>
      <c r="K15" s="118" t="s">
        <v>683</v>
      </c>
      <c r="L15" s="118" t="s">
        <v>683</v>
      </c>
      <c r="M15" s="118">
        <v>0.875</v>
      </c>
      <c r="N15" s="118">
        <v>0.93</v>
      </c>
    </row>
    <row r="16" spans="2:14" x14ac:dyDescent="0.2">
      <c r="B16" s="111" t="s">
        <v>244</v>
      </c>
      <c r="C16" s="118" t="s">
        <v>683</v>
      </c>
      <c r="D16" s="118">
        <v>2.2142857149999999</v>
      </c>
      <c r="E16" s="118">
        <v>2</v>
      </c>
      <c r="F16" s="118" t="s">
        <v>683</v>
      </c>
      <c r="G16" s="118">
        <v>2.125</v>
      </c>
      <c r="H16" s="118">
        <v>1.1875</v>
      </c>
      <c r="I16" s="118">
        <v>1.75</v>
      </c>
      <c r="J16" s="118">
        <v>1.875</v>
      </c>
      <c r="K16" s="118" t="s">
        <v>683</v>
      </c>
      <c r="L16" s="118">
        <v>1.7857142850000001</v>
      </c>
      <c r="M16" s="118">
        <v>0.625</v>
      </c>
      <c r="N16" s="118">
        <v>0.625</v>
      </c>
    </row>
    <row r="17" spans="2:14" x14ac:dyDescent="0.2">
      <c r="B17" s="111" t="s">
        <v>426</v>
      </c>
      <c r="C17" s="118" t="s">
        <v>683</v>
      </c>
      <c r="D17" s="118" t="s">
        <v>683</v>
      </c>
      <c r="E17" s="118">
        <v>0.99888888900000006</v>
      </c>
      <c r="F17" s="118" t="s">
        <v>683</v>
      </c>
      <c r="G17" s="118">
        <v>1.2000000000000002</v>
      </c>
      <c r="H17" s="118">
        <v>1.25</v>
      </c>
      <c r="I17" s="118">
        <v>1.05</v>
      </c>
      <c r="J17" s="118">
        <v>1.3</v>
      </c>
      <c r="K17" s="118" t="s">
        <v>683</v>
      </c>
      <c r="L17" s="118" t="s">
        <v>683</v>
      </c>
      <c r="M17" s="118">
        <v>0.99833349999999998</v>
      </c>
      <c r="N17" s="118">
        <v>1.0833334999999999</v>
      </c>
    </row>
    <row r="18" spans="2:14" x14ac:dyDescent="0.2">
      <c r="B18" s="111" t="s">
        <v>380</v>
      </c>
      <c r="C18" s="118" t="s">
        <v>683</v>
      </c>
      <c r="D18" s="118">
        <v>2.0119047635714287</v>
      </c>
      <c r="E18" s="118">
        <v>2.2678571449999998</v>
      </c>
      <c r="F18" s="118" t="s">
        <v>683</v>
      </c>
      <c r="G18" s="118">
        <v>1.142857145</v>
      </c>
      <c r="H18" s="118">
        <v>1.5</v>
      </c>
      <c r="I18" s="118">
        <v>1</v>
      </c>
      <c r="J18" s="118">
        <v>0.67</v>
      </c>
      <c r="K18" s="118" t="s">
        <v>683</v>
      </c>
      <c r="L18" s="118">
        <v>1</v>
      </c>
      <c r="M18" s="118">
        <v>0.42857142999999998</v>
      </c>
      <c r="N18" s="118">
        <v>0.375</v>
      </c>
    </row>
    <row r="19" spans="2:14" x14ac:dyDescent="0.2">
      <c r="B19" s="111" t="s">
        <v>303</v>
      </c>
      <c r="C19" s="118" t="s">
        <v>683</v>
      </c>
      <c r="D19" s="118">
        <v>2.4285714285714288</v>
      </c>
      <c r="E19" s="118">
        <v>2.4285714285714288</v>
      </c>
      <c r="F19" s="118" t="s">
        <v>683</v>
      </c>
      <c r="G19" s="118">
        <v>1.5</v>
      </c>
      <c r="H19" s="118">
        <v>1.2</v>
      </c>
      <c r="I19" s="118" t="s">
        <v>683</v>
      </c>
      <c r="J19" s="118" t="s">
        <v>683</v>
      </c>
      <c r="K19" s="118" t="s">
        <v>683</v>
      </c>
      <c r="L19" s="118">
        <v>1.3333333349999998</v>
      </c>
      <c r="M19" s="118">
        <v>0.73333333335000006</v>
      </c>
      <c r="N19" s="118">
        <v>0.53333333334999999</v>
      </c>
    </row>
    <row r="20" spans="2:14" x14ac:dyDescent="0.2">
      <c r="B20" s="111" t="s">
        <v>166</v>
      </c>
      <c r="C20" s="118" t="s">
        <v>683</v>
      </c>
      <c r="D20" s="118">
        <v>1.4449999999999998</v>
      </c>
      <c r="E20" s="118">
        <v>1.3125</v>
      </c>
      <c r="F20" s="118" t="s">
        <v>683</v>
      </c>
      <c r="G20" s="118">
        <v>2.3661428799999999</v>
      </c>
      <c r="H20" s="118">
        <v>2.0625</v>
      </c>
      <c r="I20" s="118">
        <v>1.4</v>
      </c>
      <c r="J20" s="118">
        <v>1.33</v>
      </c>
      <c r="K20" s="118" t="s">
        <v>683</v>
      </c>
      <c r="L20" s="118">
        <v>0.57142856999999991</v>
      </c>
      <c r="M20" s="118">
        <v>0.5</v>
      </c>
      <c r="N20" s="118">
        <v>0.53571428500000007</v>
      </c>
    </row>
    <row r="21" spans="2:14" x14ac:dyDescent="0.2">
      <c r="B21" s="111" t="s">
        <v>95</v>
      </c>
      <c r="C21" s="118" t="s">
        <v>683</v>
      </c>
      <c r="D21" s="118">
        <v>1.9444444999999999</v>
      </c>
      <c r="E21" s="118">
        <v>2.0549999999999997</v>
      </c>
      <c r="F21" s="118" t="s">
        <v>683</v>
      </c>
      <c r="G21" s="118" t="s">
        <v>683</v>
      </c>
      <c r="H21" s="118">
        <v>2.0549999999999997</v>
      </c>
      <c r="I21" s="118">
        <v>1.9375</v>
      </c>
      <c r="J21" s="118">
        <v>1.94444445</v>
      </c>
      <c r="K21" s="118" t="s">
        <v>683</v>
      </c>
      <c r="L21" s="118" t="s">
        <v>683</v>
      </c>
      <c r="M21" s="118">
        <v>2.0555555000000001</v>
      </c>
      <c r="N21" s="118">
        <v>1.9375</v>
      </c>
    </row>
    <row r="22" spans="2:14" x14ac:dyDescent="0.2">
      <c r="B22" s="111" t="s">
        <v>1</v>
      </c>
      <c r="C22" s="118" t="s">
        <v>683</v>
      </c>
      <c r="D22" s="118" t="s">
        <v>683</v>
      </c>
      <c r="E22" s="118">
        <v>2.3125</v>
      </c>
      <c r="F22" s="118" t="s">
        <v>683</v>
      </c>
      <c r="G22" s="118">
        <v>2.3125</v>
      </c>
      <c r="H22" s="118">
        <v>2.375</v>
      </c>
      <c r="I22" s="118">
        <v>2.6207142855000001</v>
      </c>
      <c r="J22" s="118">
        <v>2.3125</v>
      </c>
      <c r="K22" s="118" t="s">
        <v>683</v>
      </c>
      <c r="L22" s="118">
        <v>2.1875</v>
      </c>
      <c r="M22" s="118" t="s">
        <v>683</v>
      </c>
      <c r="N22" s="118">
        <v>2.25</v>
      </c>
    </row>
    <row r="23" spans="2:14" x14ac:dyDescent="0.2">
      <c r="B23" s="111" t="s">
        <v>734</v>
      </c>
      <c r="C23" s="120" t="s">
        <v>683</v>
      </c>
      <c r="D23" s="121">
        <f t="shared" ref="D23:E23" si="1">AVERAGE(D15:D22)</f>
        <v>2.0088412814285714</v>
      </c>
      <c r="E23" s="121">
        <f t="shared" si="1"/>
        <v>1.7303521828214286</v>
      </c>
      <c r="F23" s="121" t="s">
        <v>683</v>
      </c>
      <c r="G23" s="121">
        <f t="shared" ref="G23:J23" si="2">AVERAGE(G15:G22)</f>
        <v>1.5877142892857141</v>
      </c>
      <c r="H23" s="121">
        <f t="shared" si="2"/>
        <v>1.5162499999999999</v>
      </c>
      <c r="I23" s="121">
        <f t="shared" si="2"/>
        <v>1.4476020407857142</v>
      </c>
      <c r="J23" s="121">
        <f t="shared" si="2"/>
        <v>1.4803571435714284</v>
      </c>
      <c r="K23" s="121" t="s">
        <v>683</v>
      </c>
      <c r="L23" s="121">
        <f t="shared" ref="L23:N23" si="3">AVERAGE(L15:L22)</f>
        <v>1.3755952380000001</v>
      </c>
      <c r="M23" s="121">
        <f t="shared" si="3"/>
        <v>0.88797053762142852</v>
      </c>
      <c r="N23" s="121">
        <f t="shared" si="3"/>
        <v>1.03373513979375</v>
      </c>
    </row>
    <row r="25" spans="2:14" x14ac:dyDescent="0.2">
      <c r="B25" s="111" t="s">
        <v>682</v>
      </c>
      <c r="C25" s="111">
        <v>1</v>
      </c>
      <c r="D25" s="111">
        <v>2</v>
      </c>
      <c r="E25" s="111">
        <v>3</v>
      </c>
      <c r="F25" s="111">
        <v>4</v>
      </c>
      <c r="G25" s="111">
        <v>5</v>
      </c>
      <c r="H25" s="111">
        <v>6</v>
      </c>
      <c r="I25" s="111">
        <v>7</v>
      </c>
      <c r="J25" s="111">
        <v>8</v>
      </c>
      <c r="K25" s="111">
        <v>9</v>
      </c>
      <c r="L25" s="111">
        <v>10</v>
      </c>
      <c r="M25" s="111">
        <v>11</v>
      </c>
      <c r="N25" s="111">
        <v>12</v>
      </c>
    </row>
    <row r="26" spans="2:14" x14ac:dyDescent="0.2">
      <c r="B26" s="111" t="s">
        <v>120</v>
      </c>
      <c r="C26" s="118" t="s">
        <v>683</v>
      </c>
      <c r="D26" s="118" t="s">
        <v>683</v>
      </c>
      <c r="E26" s="118">
        <v>0.46750000000000003</v>
      </c>
      <c r="F26" s="118" t="s">
        <v>683</v>
      </c>
      <c r="G26" s="118">
        <v>0.46750000000000003</v>
      </c>
      <c r="H26" s="118">
        <v>0.5</v>
      </c>
      <c r="I26" s="118">
        <v>0.375</v>
      </c>
      <c r="J26" s="118">
        <v>0.93055555499999998</v>
      </c>
      <c r="K26" s="118" t="s">
        <v>683</v>
      </c>
      <c r="L26" s="118" t="s">
        <v>683</v>
      </c>
      <c r="M26" s="118">
        <v>0.875</v>
      </c>
      <c r="N26" s="118">
        <v>0.93</v>
      </c>
    </row>
    <row r="27" spans="2:14" x14ac:dyDescent="0.2">
      <c r="B27" s="111" t="s">
        <v>244</v>
      </c>
      <c r="C27" s="118" t="s">
        <v>683</v>
      </c>
      <c r="D27" s="118">
        <v>2.2142857149999999</v>
      </c>
      <c r="E27" s="118">
        <v>2</v>
      </c>
      <c r="F27" s="118" t="s">
        <v>683</v>
      </c>
      <c r="G27" s="118">
        <v>2.125</v>
      </c>
      <c r="H27" s="118">
        <v>1.1875</v>
      </c>
      <c r="I27" s="118">
        <v>1.75</v>
      </c>
      <c r="J27" s="118">
        <v>1.875</v>
      </c>
      <c r="K27" s="118" t="s">
        <v>683</v>
      </c>
      <c r="L27" s="118">
        <v>1.7857142850000001</v>
      </c>
      <c r="M27" s="118">
        <v>0.625</v>
      </c>
      <c r="N27" s="118">
        <v>0.625</v>
      </c>
    </row>
    <row r="28" spans="2:14" x14ac:dyDescent="0.2">
      <c r="B28" s="111" t="s">
        <v>426</v>
      </c>
      <c r="C28" s="118" t="s">
        <v>683</v>
      </c>
      <c r="D28" s="118" t="s">
        <v>683</v>
      </c>
      <c r="E28" s="118">
        <v>0.99888888900000006</v>
      </c>
      <c r="F28" s="118" t="s">
        <v>683</v>
      </c>
      <c r="G28" s="118">
        <v>1.2000000000000002</v>
      </c>
      <c r="H28" s="118">
        <v>1.25</v>
      </c>
      <c r="I28" s="118">
        <v>1.05</v>
      </c>
      <c r="J28" s="118">
        <v>1.3</v>
      </c>
      <c r="K28" s="118" t="s">
        <v>683</v>
      </c>
      <c r="L28" s="118" t="s">
        <v>683</v>
      </c>
      <c r="M28" s="118">
        <v>0.99833349999999998</v>
      </c>
      <c r="N28" s="118">
        <v>1.0833334999999999</v>
      </c>
    </row>
    <row r="29" spans="2:14" x14ac:dyDescent="0.2">
      <c r="B29" s="111" t="s">
        <v>380</v>
      </c>
      <c r="C29" s="118" t="s">
        <v>683</v>
      </c>
      <c r="D29" s="118">
        <v>2.0119047635714287</v>
      </c>
      <c r="E29" s="118">
        <v>2.2678571449999998</v>
      </c>
      <c r="F29" s="118" t="s">
        <v>683</v>
      </c>
      <c r="G29" s="118">
        <v>1.142857145</v>
      </c>
      <c r="H29" s="118">
        <v>1.5</v>
      </c>
      <c r="I29" s="118">
        <v>1</v>
      </c>
      <c r="J29" s="118">
        <v>0.67</v>
      </c>
      <c r="K29" s="118" t="s">
        <v>683</v>
      </c>
      <c r="L29" s="118">
        <v>1</v>
      </c>
      <c r="M29" s="118">
        <v>0.42857142999999998</v>
      </c>
      <c r="N29" s="118">
        <v>0.375</v>
      </c>
    </row>
    <row r="30" spans="2:14" x14ac:dyDescent="0.2">
      <c r="B30" s="111" t="s">
        <v>303</v>
      </c>
      <c r="C30" s="118" t="s">
        <v>683</v>
      </c>
      <c r="D30" s="118">
        <v>2.4285714285714288</v>
      </c>
      <c r="E30" s="118">
        <v>2.4285714285714288</v>
      </c>
      <c r="F30" s="118" t="s">
        <v>683</v>
      </c>
      <c r="G30" s="118">
        <v>1.5</v>
      </c>
      <c r="H30" s="118">
        <v>1.2</v>
      </c>
      <c r="I30" s="118" t="s">
        <v>683</v>
      </c>
      <c r="J30" s="118" t="s">
        <v>683</v>
      </c>
      <c r="K30" s="118" t="s">
        <v>683</v>
      </c>
      <c r="L30" s="118">
        <v>1.3333333349999998</v>
      </c>
      <c r="M30" s="118">
        <v>0.73333333335000006</v>
      </c>
      <c r="N30" s="118">
        <v>0.53333333334999999</v>
      </c>
    </row>
    <row r="31" spans="2:14" x14ac:dyDescent="0.2">
      <c r="B31" s="111" t="s">
        <v>166</v>
      </c>
      <c r="C31" s="118" t="s">
        <v>683</v>
      </c>
      <c r="D31" s="118">
        <v>1.4449999999999998</v>
      </c>
      <c r="E31" s="118">
        <v>1.3125</v>
      </c>
      <c r="F31" s="118" t="s">
        <v>683</v>
      </c>
      <c r="G31" s="118">
        <v>2.3661428799999999</v>
      </c>
      <c r="H31" s="118">
        <v>2.0625</v>
      </c>
      <c r="I31" s="118">
        <v>1.4</v>
      </c>
      <c r="J31" s="118">
        <v>1.33</v>
      </c>
      <c r="K31" s="118" t="s">
        <v>683</v>
      </c>
      <c r="L31" s="118">
        <v>0.57142856999999991</v>
      </c>
      <c r="M31" s="118">
        <v>0.5</v>
      </c>
      <c r="N31" s="118">
        <v>0.53571428500000007</v>
      </c>
    </row>
    <row r="32" spans="2:14" x14ac:dyDescent="0.2">
      <c r="B32" s="111" t="s">
        <v>95</v>
      </c>
      <c r="C32" s="118" t="s">
        <v>683</v>
      </c>
      <c r="D32" s="118">
        <v>1.9444444999999999</v>
      </c>
      <c r="E32" s="118">
        <v>2.0549999999999997</v>
      </c>
      <c r="F32" s="118" t="s">
        <v>683</v>
      </c>
      <c r="G32" s="118" t="s">
        <v>683</v>
      </c>
      <c r="H32" s="118">
        <v>2.0549999999999997</v>
      </c>
      <c r="I32" s="118">
        <v>1.9375</v>
      </c>
      <c r="J32" s="118">
        <v>1.94444445</v>
      </c>
      <c r="K32" s="118" t="s">
        <v>683</v>
      </c>
      <c r="L32" s="118" t="s">
        <v>683</v>
      </c>
      <c r="M32" s="118">
        <v>2.0555555000000001</v>
      </c>
      <c r="N32" s="118">
        <v>1.9375</v>
      </c>
    </row>
    <row r="33" spans="2:14" x14ac:dyDescent="0.2">
      <c r="B33" s="111" t="s">
        <v>1</v>
      </c>
      <c r="C33" s="118" t="s">
        <v>683</v>
      </c>
      <c r="D33" s="118" t="s">
        <v>683</v>
      </c>
      <c r="E33" s="118">
        <v>2.3125</v>
      </c>
      <c r="F33" s="118" t="s">
        <v>683</v>
      </c>
      <c r="G33" s="118">
        <v>2.3125</v>
      </c>
      <c r="H33" s="118">
        <v>2.375</v>
      </c>
      <c r="I33" s="118">
        <v>2.6207142855000001</v>
      </c>
      <c r="J33" s="118">
        <v>2.3125</v>
      </c>
      <c r="K33" s="118" t="s">
        <v>683</v>
      </c>
      <c r="L33" s="118">
        <v>2.1875</v>
      </c>
      <c r="M33" s="118" t="s">
        <v>683</v>
      </c>
      <c r="N33" s="118">
        <v>2.25</v>
      </c>
    </row>
    <row r="34" spans="2:14" x14ac:dyDescent="0.2">
      <c r="B34" s="111" t="s">
        <v>734</v>
      </c>
      <c r="C34" s="120" t="s">
        <v>683</v>
      </c>
      <c r="D34" s="121">
        <f t="shared" ref="D34:E34" si="4">AVERAGE(D26:D33)</f>
        <v>2.0088412814285714</v>
      </c>
      <c r="E34" s="121">
        <f t="shared" si="4"/>
        <v>1.7303521828214286</v>
      </c>
      <c r="F34" s="121" t="s">
        <v>683</v>
      </c>
      <c r="G34" s="121">
        <f t="shared" ref="G34:J34" si="5">AVERAGE(G26:G33)</f>
        <v>1.5877142892857141</v>
      </c>
      <c r="H34" s="121">
        <f t="shared" si="5"/>
        <v>1.5162499999999999</v>
      </c>
      <c r="I34" s="121">
        <f t="shared" si="5"/>
        <v>1.4476020407857142</v>
      </c>
      <c r="J34" s="121">
        <f t="shared" si="5"/>
        <v>1.4803571435714284</v>
      </c>
      <c r="K34" s="121" t="s">
        <v>683</v>
      </c>
      <c r="L34" s="121">
        <f t="shared" ref="L34:N34" si="6">AVERAGE(L26:L33)</f>
        <v>1.3755952380000001</v>
      </c>
      <c r="M34" s="121">
        <f t="shared" si="6"/>
        <v>0.88797053762142852</v>
      </c>
      <c r="N34" s="121">
        <f t="shared" si="6"/>
        <v>1.03373513979375</v>
      </c>
    </row>
    <row r="36" spans="2:14" x14ac:dyDescent="0.2">
      <c r="B36" s="111" t="s">
        <v>682</v>
      </c>
      <c r="C36" s="111">
        <v>1</v>
      </c>
      <c r="D36" s="111">
        <v>2</v>
      </c>
      <c r="E36" s="111">
        <v>3</v>
      </c>
      <c r="F36" s="111">
        <v>4</v>
      </c>
      <c r="G36" s="111">
        <v>5</v>
      </c>
      <c r="H36" s="111">
        <v>6</v>
      </c>
      <c r="I36" s="111">
        <v>7</v>
      </c>
      <c r="J36" s="111">
        <v>8</v>
      </c>
      <c r="K36" s="111">
        <v>9</v>
      </c>
      <c r="L36" s="111">
        <v>10</v>
      </c>
      <c r="M36" s="111">
        <v>11</v>
      </c>
      <c r="N36" s="111">
        <v>12</v>
      </c>
    </row>
    <row r="37" spans="2:14" x14ac:dyDescent="0.2">
      <c r="B37" s="111" t="s">
        <v>120</v>
      </c>
      <c r="C37" s="118" t="s">
        <v>683</v>
      </c>
      <c r="D37" s="118" t="s">
        <v>683</v>
      </c>
      <c r="E37" s="118">
        <v>0.46750000000000003</v>
      </c>
      <c r="F37" s="118" t="s">
        <v>683</v>
      </c>
      <c r="G37" s="118">
        <v>0.46750000000000003</v>
      </c>
      <c r="H37" s="118">
        <v>0.5</v>
      </c>
      <c r="I37" s="118">
        <v>0.375</v>
      </c>
      <c r="J37" s="118">
        <v>0.93055555499999998</v>
      </c>
      <c r="K37" s="118" t="s">
        <v>683</v>
      </c>
      <c r="L37" s="118" t="s">
        <v>683</v>
      </c>
      <c r="M37" s="118">
        <v>0.875</v>
      </c>
      <c r="N37" s="118">
        <v>0.93</v>
      </c>
    </row>
    <row r="38" spans="2:14" x14ac:dyDescent="0.2">
      <c r="B38" s="111" t="s">
        <v>244</v>
      </c>
      <c r="C38" s="118" t="s">
        <v>683</v>
      </c>
      <c r="D38" s="118">
        <v>2.2142857149999999</v>
      </c>
      <c r="E38" s="118">
        <v>2</v>
      </c>
      <c r="F38" s="118" t="s">
        <v>683</v>
      </c>
      <c r="G38" s="118">
        <v>2.125</v>
      </c>
      <c r="H38" s="118">
        <v>1.1875</v>
      </c>
      <c r="I38" s="118">
        <v>1.75</v>
      </c>
      <c r="J38" s="118">
        <v>1.875</v>
      </c>
      <c r="K38" s="118" t="s">
        <v>683</v>
      </c>
      <c r="L38" s="118">
        <v>1.7857142850000001</v>
      </c>
      <c r="M38" s="118">
        <v>0.625</v>
      </c>
      <c r="N38" s="118">
        <v>0.625</v>
      </c>
    </row>
    <row r="39" spans="2:14" x14ac:dyDescent="0.2">
      <c r="B39" s="111" t="s">
        <v>426</v>
      </c>
      <c r="C39" s="118" t="s">
        <v>683</v>
      </c>
      <c r="D39" s="118" t="s">
        <v>683</v>
      </c>
      <c r="E39" s="118">
        <v>0.99888888900000006</v>
      </c>
      <c r="F39" s="118" t="s">
        <v>683</v>
      </c>
      <c r="G39" s="118">
        <v>1.2000000000000002</v>
      </c>
      <c r="H39" s="118">
        <v>1.25</v>
      </c>
      <c r="I39" s="118">
        <v>1.05</v>
      </c>
      <c r="J39" s="118">
        <v>1.3</v>
      </c>
      <c r="K39" s="118" t="s">
        <v>683</v>
      </c>
      <c r="L39" s="118" t="s">
        <v>683</v>
      </c>
      <c r="M39" s="118">
        <v>0.99833349999999998</v>
      </c>
      <c r="N39" s="118">
        <v>1.0833334999999999</v>
      </c>
    </row>
    <row r="40" spans="2:14" x14ac:dyDescent="0.2">
      <c r="B40" s="111" t="s">
        <v>380</v>
      </c>
      <c r="C40" s="118" t="s">
        <v>683</v>
      </c>
      <c r="D40" s="118">
        <v>2.0119047635714287</v>
      </c>
      <c r="E40" s="118">
        <v>2.2678571449999998</v>
      </c>
      <c r="F40" s="118" t="s">
        <v>683</v>
      </c>
      <c r="G40" s="118">
        <v>1.142857145</v>
      </c>
      <c r="H40" s="118">
        <v>1.5</v>
      </c>
      <c r="I40" s="118">
        <v>1</v>
      </c>
      <c r="J40" s="118">
        <v>0.67</v>
      </c>
      <c r="K40" s="118" t="s">
        <v>683</v>
      </c>
      <c r="L40" s="118">
        <v>1</v>
      </c>
      <c r="M40" s="118">
        <v>0.42857142999999998</v>
      </c>
      <c r="N40" s="118">
        <v>0.375</v>
      </c>
    </row>
    <row r="41" spans="2:14" x14ac:dyDescent="0.2">
      <c r="B41" s="111" t="s">
        <v>303</v>
      </c>
      <c r="C41" s="118" t="s">
        <v>683</v>
      </c>
      <c r="D41" s="118">
        <v>2.4285714285714288</v>
      </c>
      <c r="E41" s="118">
        <v>2.4285714285714288</v>
      </c>
      <c r="F41" s="118" t="s">
        <v>683</v>
      </c>
      <c r="G41" s="118">
        <v>1.5</v>
      </c>
      <c r="H41" s="118">
        <v>1.2</v>
      </c>
      <c r="I41" s="118" t="s">
        <v>683</v>
      </c>
      <c r="J41" s="118" t="s">
        <v>683</v>
      </c>
      <c r="K41" s="118" t="s">
        <v>683</v>
      </c>
      <c r="L41" s="118">
        <v>1.3333333349999998</v>
      </c>
      <c r="M41" s="118">
        <v>0.73333333335000006</v>
      </c>
      <c r="N41" s="118">
        <v>0.53333333334999999</v>
      </c>
    </row>
    <row r="42" spans="2:14" x14ac:dyDescent="0.2">
      <c r="B42" s="111" t="s">
        <v>166</v>
      </c>
      <c r="C42" s="118" t="s">
        <v>683</v>
      </c>
      <c r="D42" s="118">
        <v>1.4449999999999998</v>
      </c>
      <c r="E42" s="118">
        <v>1.3125</v>
      </c>
      <c r="F42" s="118" t="s">
        <v>683</v>
      </c>
      <c r="G42" s="118">
        <v>2.3661428799999999</v>
      </c>
      <c r="H42" s="118">
        <v>2.0625</v>
      </c>
      <c r="I42" s="118">
        <v>1.4</v>
      </c>
      <c r="J42" s="118">
        <v>1.33</v>
      </c>
      <c r="K42" s="118" t="s">
        <v>683</v>
      </c>
      <c r="L42" s="118">
        <v>0.57142856999999991</v>
      </c>
      <c r="M42" s="118">
        <v>0.5</v>
      </c>
      <c r="N42" s="118">
        <v>0.53571428500000007</v>
      </c>
    </row>
    <row r="43" spans="2:14" x14ac:dyDescent="0.2">
      <c r="B43" s="111" t="s">
        <v>95</v>
      </c>
      <c r="C43" s="118" t="s">
        <v>683</v>
      </c>
      <c r="D43" s="118">
        <v>1.9444444999999999</v>
      </c>
      <c r="E43" s="118">
        <v>2.0549999999999997</v>
      </c>
      <c r="F43" s="118" t="s">
        <v>683</v>
      </c>
      <c r="G43" s="118" t="s">
        <v>683</v>
      </c>
      <c r="H43" s="118">
        <v>2.0549999999999997</v>
      </c>
      <c r="I43" s="118">
        <v>1.9375</v>
      </c>
      <c r="J43" s="118">
        <v>1.94444445</v>
      </c>
      <c r="K43" s="118" t="s">
        <v>683</v>
      </c>
      <c r="L43" s="118" t="s">
        <v>683</v>
      </c>
      <c r="M43" s="118">
        <v>2.0555555000000001</v>
      </c>
      <c r="N43" s="118">
        <v>1.9375</v>
      </c>
    </row>
    <row r="44" spans="2:14" x14ac:dyDescent="0.2">
      <c r="B44" s="111" t="s">
        <v>1</v>
      </c>
      <c r="C44" s="118" t="s">
        <v>683</v>
      </c>
      <c r="D44" s="118" t="s">
        <v>683</v>
      </c>
      <c r="E44" s="118">
        <v>2.3125</v>
      </c>
      <c r="F44" s="118" t="s">
        <v>683</v>
      </c>
      <c r="G44" s="118">
        <v>2.3125</v>
      </c>
      <c r="H44" s="118">
        <v>2.375</v>
      </c>
      <c r="I44" s="118">
        <v>2.6207142855000001</v>
      </c>
      <c r="J44" s="118">
        <v>2.3125</v>
      </c>
      <c r="K44" s="118" t="s">
        <v>683</v>
      </c>
      <c r="L44" s="118">
        <v>2.1875</v>
      </c>
      <c r="M44" s="118" t="s">
        <v>683</v>
      </c>
      <c r="N44" s="118">
        <v>2.25</v>
      </c>
    </row>
    <row r="45" spans="2:14" x14ac:dyDescent="0.2">
      <c r="B45" s="111" t="s">
        <v>734</v>
      </c>
      <c r="C45" s="120" t="s">
        <v>683</v>
      </c>
      <c r="D45" s="121">
        <f t="shared" ref="D45:E45" si="7">AVERAGE(D37:D44)</f>
        <v>2.0088412814285714</v>
      </c>
      <c r="E45" s="121">
        <f t="shared" si="7"/>
        <v>1.7303521828214286</v>
      </c>
      <c r="F45" s="121" t="s">
        <v>683</v>
      </c>
      <c r="G45" s="121">
        <f t="shared" ref="G45:J45" si="8">AVERAGE(G37:G44)</f>
        <v>1.5877142892857141</v>
      </c>
      <c r="H45" s="121">
        <f t="shared" si="8"/>
        <v>1.5162499999999999</v>
      </c>
      <c r="I45" s="121">
        <f t="shared" si="8"/>
        <v>1.4476020407857142</v>
      </c>
      <c r="J45" s="121">
        <f t="shared" si="8"/>
        <v>1.4803571435714284</v>
      </c>
      <c r="K45" s="121" t="s">
        <v>683</v>
      </c>
      <c r="L45" s="121">
        <f t="shared" ref="L45:N45" si="9">AVERAGE(L37:L44)</f>
        <v>1.3755952380000001</v>
      </c>
      <c r="M45" s="121">
        <f t="shared" si="9"/>
        <v>0.88797053762142852</v>
      </c>
      <c r="N45" s="121">
        <f t="shared" si="9"/>
        <v>1.03373513979375</v>
      </c>
    </row>
    <row r="47" spans="2:14" x14ac:dyDescent="0.2">
      <c r="B47" s="111" t="s">
        <v>682</v>
      </c>
      <c r="C47" s="111">
        <v>1</v>
      </c>
      <c r="D47" s="111">
        <v>2</v>
      </c>
      <c r="E47" s="111">
        <v>3</v>
      </c>
      <c r="F47" s="111">
        <v>4</v>
      </c>
      <c r="G47" s="111">
        <v>5</v>
      </c>
      <c r="H47" s="111">
        <v>6</v>
      </c>
      <c r="I47" s="111">
        <v>7</v>
      </c>
      <c r="J47" s="111">
        <v>8</v>
      </c>
      <c r="K47" s="111">
        <v>9</v>
      </c>
      <c r="L47" s="111">
        <v>10</v>
      </c>
      <c r="M47" s="111">
        <v>11</v>
      </c>
      <c r="N47" s="111">
        <v>12</v>
      </c>
    </row>
    <row r="48" spans="2:14" x14ac:dyDescent="0.2">
      <c r="B48" s="111" t="s">
        <v>120</v>
      </c>
      <c r="C48" s="118" t="s">
        <v>683</v>
      </c>
      <c r="D48" s="118" t="s">
        <v>683</v>
      </c>
      <c r="E48" s="118">
        <v>0.46750000000000003</v>
      </c>
      <c r="F48" s="118" t="s">
        <v>683</v>
      </c>
      <c r="G48" s="118">
        <v>0.46750000000000003</v>
      </c>
      <c r="H48" s="118">
        <v>0.5</v>
      </c>
      <c r="I48" s="118">
        <v>0.375</v>
      </c>
      <c r="J48" s="118">
        <v>0.93055555499999998</v>
      </c>
      <c r="K48" s="118" t="s">
        <v>683</v>
      </c>
      <c r="L48" s="118" t="s">
        <v>683</v>
      </c>
      <c r="M48" s="118">
        <v>0.875</v>
      </c>
      <c r="N48" s="118">
        <v>0.93</v>
      </c>
    </row>
    <row r="49" spans="2:14" x14ac:dyDescent="0.2">
      <c r="B49" s="111" t="s">
        <v>244</v>
      </c>
      <c r="C49" s="118" t="s">
        <v>683</v>
      </c>
      <c r="D49" s="118">
        <v>2.2142857149999999</v>
      </c>
      <c r="E49" s="118">
        <v>2</v>
      </c>
      <c r="F49" s="118" t="s">
        <v>683</v>
      </c>
      <c r="G49" s="118">
        <v>2.125</v>
      </c>
      <c r="H49" s="118">
        <v>1.1875</v>
      </c>
      <c r="I49" s="118">
        <v>1.75</v>
      </c>
      <c r="J49" s="118">
        <v>1.875</v>
      </c>
      <c r="K49" s="118" t="s">
        <v>683</v>
      </c>
      <c r="L49" s="118">
        <v>1.7857142850000001</v>
      </c>
      <c r="M49" s="118">
        <v>0.625</v>
      </c>
      <c r="N49" s="118">
        <v>0.625</v>
      </c>
    </row>
    <row r="50" spans="2:14" x14ac:dyDescent="0.2">
      <c r="B50" s="111" t="s">
        <v>426</v>
      </c>
      <c r="C50" s="118" t="s">
        <v>683</v>
      </c>
      <c r="D50" s="118" t="s">
        <v>683</v>
      </c>
      <c r="E50" s="118">
        <v>0.99888888900000006</v>
      </c>
      <c r="F50" s="118" t="s">
        <v>683</v>
      </c>
      <c r="G50" s="118">
        <v>1.2000000000000002</v>
      </c>
      <c r="H50" s="118">
        <v>1.25</v>
      </c>
      <c r="I50" s="118">
        <v>1.05</v>
      </c>
      <c r="J50" s="118">
        <v>1.3</v>
      </c>
      <c r="K50" s="118" t="s">
        <v>683</v>
      </c>
      <c r="L50" s="118" t="s">
        <v>683</v>
      </c>
      <c r="M50" s="118">
        <v>0.99833349999999998</v>
      </c>
      <c r="N50" s="118">
        <v>1.0833334999999999</v>
      </c>
    </row>
    <row r="51" spans="2:14" x14ac:dyDescent="0.2">
      <c r="B51" s="111" t="s">
        <v>380</v>
      </c>
      <c r="C51" s="118" t="s">
        <v>683</v>
      </c>
      <c r="D51" s="118">
        <v>2.0119047635714287</v>
      </c>
      <c r="E51" s="118">
        <v>2.2678571449999998</v>
      </c>
      <c r="F51" s="118" t="s">
        <v>683</v>
      </c>
      <c r="G51" s="118">
        <v>1.142857145</v>
      </c>
      <c r="H51" s="118">
        <v>1.5</v>
      </c>
      <c r="I51" s="118">
        <v>1</v>
      </c>
      <c r="J51" s="118">
        <v>0.67</v>
      </c>
      <c r="K51" s="118" t="s">
        <v>683</v>
      </c>
      <c r="L51" s="118">
        <v>1</v>
      </c>
      <c r="M51" s="118">
        <v>0.42857142999999998</v>
      </c>
      <c r="N51" s="118">
        <v>0.375</v>
      </c>
    </row>
    <row r="52" spans="2:14" x14ac:dyDescent="0.2">
      <c r="B52" s="111" t="s">
        <v>303</v>
      </c>
      <c r="C52" s="118" t="s">
        <v>683</v>
      </c>
      <c r="D52" s="118">
        <v>2.4285714285714288</v>
      </c>
      <c r="E52" s="118">
        <v>2.4285714285714288</v>
      </c>
      <c r="F52" s="118" t="s">
        <v>683</v>
      </c>
      <c r="G52" s="118">
        <v>1.5</v>
      </c>
      <c r="H52" s="118">
        <v>1.2</v>
      </c>
      <c r="I52" s="118" t="s">
        <v>683</v>
      </c>
      <c r="J52" s="118" t="s">
        <v>683</v>
      </c>
      <c r="K52" s="118" t="s">
        <v>683</v>
      </c>
      <c r="L52" s="118">
        <v>1.3333333349999998</v>
      </c>
      <c r="M52" s="118">
        <v>0.73333333335000006</v>
      </c>
      <c r="N52" s="118">
        <v>0.53333333334999999</v>
      </c>
    </row>
    <row r="53" spans="2:14" x14ac:dyDescent="0.2">
      <c r="B53" s="111" t="s">
        <v>166</v>
      </c>
      <c r="C53" s="118" t="s">
        <v>683</v>
      </c>
      <c r="D53" s="118">
        <v>1.4449999999999998</v>
      </c>
      <c r="E53" s="118">
        <v>1.3125</v>
      </c>
      <c r="F53" s="118" t="s">
        <v>683</v>
      </c>
      <c r="G53" s="118">
        <v>2.3661428799999999</v>
      </c>
      <c r="H53" s="118">
        <v>2.0625</v>
      </c>
      <c r="I53" s="118">
        <v>1.4</v>
      </c>
      <c r="J53" s="118">
        <v>1.33</v>
      </c>
      <c r="K53" s="118" t="s">
        <v>683</v>
      </c>
      <c r="L53" s="118">
        <v>0.57142856999999991</v>
      </c>
      <c r="M53" s="118">
        <v>0.5</v>
      </c>
      <c r="N53" s="118">
        <v>0.53571428500000007</v>
      </c>
    </row>
    <row r="54" spans="2:14" x14ac:dyDescent="0.2">
      <c r="B54" s="111" t="s">
        <v>95</v>
      </c>
      <c r="C54" s="118" t="s">
        <v>683</v>
      </c>
      <c r="D54" s="118">
        <v>1.9444444999999999</v>
      </c>
      <c r="E54" s="118">
        <v>2.0549999999999997</v>
      </c>
      <c r="F54" s="118" t="s">
        <v>683</v>
      </c>
      <c r="G54" s="118" t="s">
        <v>683</v>
      </c>
      <c r="H54" s="118">
        <v>2.0549999999999997</v>
      </c>
      <c r="I54" s="118">
        <v>1.9375</v>
      </c>
      <c r="J54" s="118">
        <v>1.94444445</v>
      </c>
      <c r="K54" s="118" t="s">
        <v>683</v>
      </c>
      <c r="L54" s="118" t="s">
        <v>683</v>
      </c>
      <c r="M54" s="118">
        <v>2.0555555000000001</v>
      </c>
      <c r="N54" s="118">
        <v>1.9375</v>
      </c>
    </row>
    <row r="55" spans="2:14" x14ac:dyDescent="0.2">
      <c r="B55" s="111" t="s">
        <v>1</v>
      </c>
      <c r="C55" s="118" t="s">
        <v>683</v>
      </c>
      <c r="D55" s="118" t="s">
        <v>683</v>
      </c>
      <c r="E55" s="118">
        <v>2.3125</v>
      </c>
      <c r="F55" s="118" t="s">
        <v>683</v>
      </c>
      <c r="G55" s="118">
        <v>2.3125</v>
      </c>
      <c r="H55" s="118">
        <v>2.375</v>
      </c>
      <c r="I55" s="118">
        <v>2.6207142855000001</v>
      </c>
      <c r="J55" s="118">
        <v>2.3125</v>
      </c>
      <c r="K55" s="118" t="s">
        <v>683</v>
      </c>
      <c r="L55" s="118">
        <v>2.1875</v>
      </c>
      <c r="M55" s="118" t="s">
        <v>683</v>
      </c>
      <c r="N55" s="118">
        <v>2.25</v>
      </c>
    </row>
    <row r="56" spans="2:14" x14ac:dyDescent="0.2">
      <c r="B56" s="111" t="s">
        <v>734</v>
      </c>
      <c r="C56" s="120" t="s">
        <v>683</v>
      </c>
      <c r="D56" s="121">
        <f t="shared" ref="D56:E56" si="10">AVERAGE(D48:D55)</f>
        <v>2.0088412814285714</v>
      </c>
      <c r="E56" s="121">
        <f t="shared" si="10"/>
        <v>1.7303521828214286</v>
      </c>
      <c r="F56" s="121" t="s">
        <v>683</v>
      </c>
      <c r="G56" s="121">
        <f t="shared" ref="G56:J56" si="11">AVERAGE(G48:G55)</f>
        <v>1.5877142892857141</v>
      </c>
      <c r="H56" s="121">
        <f t="shared" si="11"/>
        <v>1.5162499999999999</v>
      </c>
      <c r="I56" s="121">
        <f t="shared" si="11"/>
        <v>1.4476020407857142</v>
      </c>
      <c r="J56" s="121">
        <f t="shared" si="11"/>
        <v>1.4803571435714284</v>
      </c>
      <c r="K56" s="121" t="s">
        <v>683</v>
      </c>
      <c r="L56" s="121">
        <f t="shared" ref="L56:N56" si="12">AVERAGE(L48:L55)</f>
        <v>1.3755952380000001</v>
      </c>
      <c r="M56" s="121">
        <f t="shared" si="12"/>
        <v>0.88797053762142852</v>
      </c>
      <c r="N56" s="121">
        <f t="shared" si="12"/>
        <v>1.03373513979375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1BC2-51F4-410E-A091-52D406F2F023}">
  <sheetPr>
    <tabColor rgb="FF00B050"/>
  </sheetPr>
  <dimension ref="B2:N49"/>
  <sheetViews>
    <sheetView topLeftCell="B1" zoomScaleNormal="100" workbookViewId="0">
      <selection activeCell="C45" sqref="C45"/>
    </sheetView>
  </sheetViews>
  <sheetFormatPr baseColWidth="10" defaultRowHeight="15" x14ac:dyDescent="0.2"/>
  <cols>
    <col min="3" max="3" width="12" bestFit="1" customWidth="1"/>
  </cols>
  <sheetData>
    <row r="2" spans="2:14" x14ac:dyDescent="0.2">
      <c r="B2" s="183" t="s">
        <v>757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</row>
    <row r="3" spans="2:14" x14ac:dyDescent="0.2">
      <c r="B3" s="183" t="s">
        <v>759</v>
      </c>
      <c r="C3" s="184">
        <v>1</v>
      </c>
      <c r="D3" s="183">
        <v>2</v>
      </c>
      <c r="E3" s="183">
        <v>3</v>
      </c>
      <c r="F3" s="184">
        <v>4</v>
      </c>
      <c r="G3" s="183">
        <v>5</v>
      </c>
      <c r="H3" s="183">
        <v>6</v>
      </c>
      <c r="I3" s="183">
        <v>7</v>
      </c>
      <c r="J3" s="183">
        <v>8</v>
      </c>
      <c r="K3" s="184">
        <v>9</v>
      </c>
      <c r="L3" s="183">
        <v>10</v>
      </c>
      <c r="M3" s="183">
        <v>11</v>
      </c>
      <c r="N3" s="183">
        <v>12</v>
      </c>
    </row>
    <row r="4" spans="2:14" x14ac:dyDescent="0.2">
      <c r="B4" s="183" t="s">
        <v>685</v>
      </c>
      <c r="C4" s="185" t="e">
        <f>AVERAGE(Jonas!B36,Mario!B36)</f>
        <v>#DIV/0!</v>
      </c>
      <c r="D4" s="104">
        <f>AVERAGE(Jonas!C36,Mario!C36)</f>
        <v>1.3333333333333333</v>
      </c>
      <c r="E4" s="104">
        <f>AVERAGE(Jonas!D36,Mario!D36)</f>
        <v>1.3333333333333333</v>
      </c>
      <c r="F4" s="185"/>
      <c r="G4" s="104">
        <f>AVERAGE(Jonas!F36,Mario!F36)</f>
        <v>1.3333333333333333</v>
      </c>
      <c r="H4" s="104">
        <f>AVERAGE(Jonas!G36,Mario!G36)</f>
        <v>1.3333333333333333</v>
      </c>
      <c r="I4" s="104">
        <f>AVERAGE(Jonas!H36,Mario!H36)</f>
        <v>1.6666666666666665</v>
      </c>
      <c r="J4" s="104">
        <f>AVERAGE(Jonas!I36,Mario!I36)</f>
        <v>1.3333333333333333</v>
      </c>
      <c r="K4" s="185"/>
      <c r="L4" s="104">
        <f>AVERAGE(Jonas!K36,Mario!K36)</f>
        <v>1.3333333333333333</v>
      </c>
      <c r="M4" s="104">
        <f>AVERAGE(Jonas!L36,Mario!L36)</f>
        <v>1.3333333333333333</v>
      </c>
      <c r="N4" s="104">
        <f>AVERAGE(Jonas!M36,Mario!M36)</f>
        <v>1.3333333333333333</v>
      </c>
    </row>
    <row r="5" spans="2:14" x14ac:dyDescent="0.2">
      <c r="B5" s="183" t="s">
        <v>684</v>
      </c>
      <c r="C5" s="185" t="e">
        <f>AVERAGE(Heinz!B36,Moritz!B36,Lulu!B36)</f>
        <v>#DIV/0!</v>
      </c>
      <c r="D5" s="104">
        <f>AVERAGE(Lulu!C37, Heinz!C37, Moritz!C37)</f>
        <v>2</v>
      </c>
      <c r="E5" s="104">
        <f>AVERAGE(Lulu!D37, Heinz!D37, Moritz!D37)</f>
        <v>1.6666666666666667</v>
      </c>
      <c r="F5" s="185"/>
      <c r="G5" s="104">
        <f>AVERAGE(Lulu!F37, Heinz!F37, Moritz!F37)</f>
        <v>1.3333333333333333</v>
      </c>
      <c r="H5" s="104">
        <f>AVERAGE(Lulu!G37, Heinz!G37, Moritz!G37)</f>
        <v>1.6666666666666667</v>
      </c>
      <c r="I5" s="104">
        <f>AVERAGE(Lulu!H37, Heinz!H37, Moritz!H37)</f>
        <v>1.5</v>
      </c>
      <c r="J5" s="104">
        <f>AVERAGE(Lulu!I37, Heinz!I37, Moritz!I37)</f>
        <v>2</v>
      </c>
      <c r="K5" s="185"/>
      <c r="L5" s="104">
        <f>AVERAGE(Lulu!K37, Heinz!K37, Moritz!K37)</f>
        <v>2</v>
      </c>
      <c r="M5" s="104">
        <f>AVERAGE(Lulu!L37, Heinz!L37, Moritz!L37)</f>
        <v>1</v>
      </c>
      <c r="N5" s="104">
        <f>AVERAGE(Lulu!M37, Heinz!M37, Moritz!M37)</f>
        <v>1</v>
      </c>
    </row>
    <row r="6" spans="2:14" x14ac:dyDescent="0.2">
      <c r="B6" s="183" t="s">
        <v>168</v>
      </c>
      <c r="C6" s="185" t="e">
        <f>AVERAGE(Benny!B36,Henriette!B36)</f>
        <v>#DIV/0!</v>
      </c>
      <c r="D6" s="104">
        <f>AVERAGE(Benny!C36,Henriette!C36)</f>
        <v>1.6666666666666665</v>
      </c>
      <c r="E6" s="104">
        <f>AVERAGE(Benny!D36,Henriette!D36)</f>
        <v>1.8333333333333335</v>
      </c>
      <c r="F6" s="185"/>
      <c r="G6" s="104">
        <f>AVERAGE(Benny!F36,Henriette!F36)</f>
        <v>1.6666666666666667</v>
      </c>
      <c r="H6" s="104">
        <f>AVERAGE(Benny!G36,Henriette!G36)</f>
        <v>1.8333333333333335</v>
      </c>
      <c r="I6" s="104">
        <f>AVERAGE(Benny!H36,Henriette!H36)</f>
        <v>1.8333333333333335</v>
      </c>
      <c r="J6" s="104">
        <f>AVERAGE(Benny!I36,Henriette!I36)</f>
        <v>1.5</v>
      </c>
      <c r="K6" s="185"/>
      <c r="L6" s="104">
        <f>AVERAGE(Benny!K36,Henriette!K36)</f>
        <v>1.8333333333333335</v>
      </c>
      <c r="M6" s="104">
        <f>AVERAGE(Benny!L36,Henriette!L36)</f>
        <v>1.5</v>
      </c>
      <c r="N6" s="104">
        <f>AVERAGE(Benny!M36,Henriette!M36)</f>
        <v>1.5</v>
      </c>
    </row>
    <row r="7" spans="2:14" x14ac:dyDescent="0.2">
      <c r="B7" s="183" t="s">
        <v>122</v>
      </c>
      <c r="C7" s="185" t="e">
        <f>AVERAGE(Sara!B36)</f>
        <v>#DIV/0!</v>
      </c>
      <c r="D7" s="104"/>
      <c r="E7" s="104">
        <f>AVERAGE(Sara!D36)</f>
        <v>1</v>
      </c>
      <c r="F7" s="185"/>
      <c r="G7" s="104">
        <f>AVERAGE(Sara!F36)</f>
        <v>1</v>
      </c>
      <c r="H7" s="104">
        <f>AVERAGE(Sara!G36)</f>
        <v>1</v>
      </c>
      <c r="I7" s="104">
        <f>AVERAGE(Sara!H36)</f>
        <v>1</v>
      </c>
      <c r="J7" s="104">
        <f>AVERAGE(Sara!I36)</f>
        <v>1</v>
      </c>
      <c r="K7" s="185"/>
      <c r="L7" s="104"/>
      <c r="M7" s="104">
        <f>AVERAGE(Sara!L36)</f>
        <v>1</v>
      </c>
      <c r="N7" s="104">
        <f>AVERAGE(Sara!M36)</f>
        <v>1</v>
      </c>
    </row>
    <row r="8" spans="2:14" x14ac:dyDescent="0.2">
      <c r="B8" s="183" t="s">
        <v>711</v>
      </c>
      <c r="C8" s="185" t="e">
        <f>AVERAGE(C4:C7)</f>
        <v>#DIV/0!</v>
      </c>
      <c r="D8" s="104">
        <f t="shared" ref="D8:N8" si="0">AVERAGE(D4:D7)</f>
        <v>1.6666666666666667</v>
      </c>
      <c r="E8" s="104">
        <f t="shared" si="0"/>
        <v>1.4583333333333335</v>
      </c>
      <c r="F8" s="185" t="e">
        <f t="shared" si="0"/>
        <v>#DIV/0!</v>
      </c>
      <c r="G8" s="104">
        <f t="shared" si="0"/>
        <v>1.3333333333333333</v>
      </c>
      <c r="H8" s="104">
        <f t="shared" si="0"/>
        <v>1.4583333333333335</v>
      </c>
      <c r="I8" s="104">
        <f t="shared" si="0"/>
        <v>1.5</v>
      </c>
      <c r="J8" s="104">
        <f t="shared" si="0"/>
        <v>1.4583333333333333</v>
      </c>
      <c r="K8" s="185" t="e">
        <f t="shared" si="0"/>
        <v>#DIV/0!</v>
      </c>
      <c r="L8" s="104">
        <f t="shared" si="0"/>
        <v>1.7222222222222221</v>
      </c>
      <c r="M8" s="104">
        <f t="shared" si="0"/>
        <v>1.2083333333333333</v>
      </c>
      <c r="N8" s="104">
        <f t="shared" si="0"/>
        <v>1.2083333333333333</v>
      </c>
    </row>
    <row r="9" spans="2:14" x14ac:dyDescent="0.2">
      <c r="C9" s="186"/>
      <c r="F9" s="186"/>
      <c r="K9" s="186"/>
    </row>
    <row r="10" spans="2:14" x14ac:dyDescent="0.2">
      <c r="C10" s="186"/>
      <c r="F10" s="186"/>
      <c r="K10" s="186"/>
    </row>
    <row r="11" spans="2:14" x14ac:dyDescent="0.2">
      <c r="B11" s="183" t="s">
        <v>758</v>
      </c>
      <c r="C11" s="184"/>
      <c r="D11" s="183"/>
      <c r="E11" s="183"/>
      <c r="F11" s="184"/>
      <c r="G11" s="183"/>
      <c r="H11" s="183"/>
      <c r="I11" s="183"/>
      <c r="J11" s="183"/>
      <c r="K11" s="184"/>
      <c r="L11" s="183"/>
      <c r="M11" s="183"/>
      <c r="N11" s="183"/>
    </row>
    <row r="12" spans="2:14" x14ac:dyDescent="0.2">
      <c r="B12" s="183" t="s">
        <v>759</v>
      </c>
      <c r="C12" s="184">
        <v>1</v>
      </c>
      <c r="D12" s="183">
        <v>2</v>
      </c>
      <c r="E12" s="183">
        <v>3</v>
      </c>
      <c r="F12" s="184">
        <v>4</v>
      </c>
      <c r="G12" s="183">
        <v>5</v>
      </c>
      <c r="H12" s="183">
        <v>6</v>
      </c>
      <c r="I12" s="183">
        <v>7</v>
      </c>
      <c r="J12" s="183">
        <v>8</v>
      </c>
      <c r="K12" s="184">
        <v>9</v>
      </c>
      <c r="L12" s="183">
        <v>10</v>
      </c>
      <c r="M12" s="183">
        <v>11</v>
      </c>
      <c r="N12" s="183">
        <v>12</v>
      </c>
    </row>
    <row r="13" spans="2:14" x14ac:dyDescent="0.2">
      <c r="B13" s="183" t="s">
        <v>685</v>
      </c>
      <c r="C13" s="185" t="e">
        <f>AVERAGE(Jonas!B40,Mario!B40)</f>
        <v>#DIV/0!</v>
      </c>
      <c r="D13" s="104"/>
      <c r="E13" s="104">
        <f>AVERAGE(Jonas!D40,Mario!D40)</f>
        <v>2</v>
      </c>
      <c r="F13" s="185"/>
      <c r="G13" s="104">
        <f>AVERAGE(Jonas!F40,Mario!F40)</f>
        <v>2</v>
      </c>
      <c r="H13" s="104">
        <f>AVERAGE(Jonas!G40,Mario!G40)</f>
        <v>2</v>
      </c>
      <c r="I13" s="104">
        <f>AVERAGE(Jonas!H40,Mario!H40)</f>
        <v>2</v>
      </c>
      <c r="J13" s="104">
        <f>AVERAGE(Jonas!I40,Mario!I40)</f>
        <v>2</v>
      </c>
      <c r="K13" s="185"/>
      <c r="L13" s="104">
        <f>AVERAGE(Jonas!K40,Mario!K40)</f>
        <v>2</v>
      </c>
      <c r="M13" s="104">
        <f>AVERAGE(Jonas!L40,Mario!L40)</f>
        <v>2</v>
      </c>
      <c r="N13" s="104">
        <f>AVERAGE(Jonas!M40,Mario!M40)</f>
        <v>2</v>
      </c>
    </row>
    <row r="14" spans="2:14" x14ac:dyDescent="0.2">
      <c r="B14" s="183" t="s">
        <v>684</v>
      </c>
      <c r="C14" s="185" t="e">
        <f>AVERAGE(Heinz!B40,Moritz!B40,Lulu!B40)</f>
        <v>#DIV/0!</v>
      </c>
      <c r="D14" s="104">
        <f>AVERAGE(Heinz!C40,Moritz!C40,Lulu!C40)</f>
        <v>1</v>
      </c>
      <c r="E14" s="104">
        <f>AVERAGE(Heinz!D40,Moritz!D40,Lulu!D40)</f>
        <v>1</v>
      </c>
      <c r="F14" s="185"/>
      <c r="G14" s="104">
        <f>AVERAGE(Heinz!F40,Moritz!F40,Lulu!F40)</f>
        <v>1.1666666666666667</v>
      </c>
      <c r="H14" s="104">
        <f>AVERAGE(Heinz!G40,Moritz!G40,Lulu!G40)</f>
        <v>1.6666666666666667</v>
      </c>
      <c r="I14" s="104">
        <f>AVERAGE(Heinz!H40,Moritz!H40,Lulu!H40)</f>
        <v>1.25</v>
      </c>
      <c r="J14" s="104">
        <f>AVERAGE(Heinz!I40,Moritz!I40,Lulu!I40)</f>
        <v>1</v>
      </c>
      <c r="K14" s="185"/>
      <c r="L14" s="104">
        <f>AVERAGE(Heinz!K40,Moritz!K40,Lulu!K40)</f>
        <v>1.5</v>
      </c>
      <c r="M14" s="104">
        <f>AVERAGE(Heinz!L40,Moritz!L40,Lulu!L40)</f>
        <v>1.5</v>
      </c>
      <c r="N14" s="104">
        <f>AVERAGE(Heinz!M40,Moritz!M40,Lulu!M40)</f>
        <v>1.5</v>
      </c>
    </row>
    <row r="15" spans="2:14" x14ac:dyDescent="0.2">
      <c r="B15" s="183" t="s">
        <v>168</v>
      </c>
      <c r="C15" s="185" t="e">
        <f>AVERAGE(Benny!B40,Henriette!B40)</f>
        <v>#DIV/0!</v>
      </c>
      <c r="D15" s="104">
        <f>AVERAGE(Benny!C40,Henriette!C40)</f>
        <v>1.25</v>
      </c>
      <c r="E15" s="104">
        <f>AVERAGE(Benny!D40,Henriette!D40)</f>
        <v>1.75</v>
      </c>
      <c r="F15" s="185"/>
      <c r="G15" s="104">
        <f>AVERAGE(Benny!F40,Henriette!F40)</f>
        <v>1.75</v>
      </c>
      <c r="H15" s="104">
        <f>AVERAGE(Benny!G40,Henriette!G40)</f>
        <v>1.75</v>
      </c>
      <c r="I15" s="104">
        <f>AVERAGE(Benny!H40,Henriette!H40)</f>
        <v>1.75</v>
      </c>
      <c r="J15" s="104">
        <f>AVERAGE(Benny!I40,Henriette!I40)</f>
        <v>1.75</v>
      </c>
      <c r="K15" s="185"/>
      <c r="L15" s="104">
        <f>AVERAGE(Benny!K40,Henriette!K40)</f>
        <v>1.75</v>
      </c>
      <c r="M15" s="104">
        <f>AVERAGE(Benny!L40,Henriette!L40)</f>
        <v>1.75</v>
      </c>
      <c r="N15" s="104">
        <f>AVERAGE(Benny!M40,Henriette!M40)</f>
        <v>1.75</v>
      </c>
    </row>
    <row r="16" spans="2:14" x14ac:dyDescent="0.2">
      <c r="B16" s="183" t="s">
        <v>122</v>
      </c>
      <c r="C16" s="185" t="e">
        <f>AVERAGE(Sara!B40)</f>
        <v>#DIV/0!</v>
      </c>
      <c r="D16" s="104"/>
      <c r="E16" s="104">
        <f>AVERAGE(Sara!D40)</f>
        <v>1</v>
      </c>
      <c r="F16" s="185"/>
      <c r="G16" s="104">
        <f>AVERAGE(Sara!F40)</f>
        <v>1</v>
      </c>
      <c r="H16" s="104">
        <f>AVERAGE(Sara!G40)</f>
        <v>1</v>
      </c>
      <c r="I16" s="104">
        <f>AVERAGE(Sara!H40)</f>
        <v>1</v>
      </c>
      <c r="J16" s="104">
        <f>AVERAGE(Sara!I40)</f>
        <v>1</v>
      </c>
      <c r="K16" s="185"/>
      <c r="L16" s="104"/>
      <c r="M16" s="104">
        <f>AVERAGE(Sara!L40)</f>
        <v>1</v>
      </c>
      <c r="N16" s="104">
        <f>AVERAGE(Sara!M40)</f>
        <v>1</v>
      </c>
    </row>
    <row r="17" spans="2:14" x14ac:dyDescent="0.2">
      <c r="B17" s="183" t="s">
        <v>711</v>
      </c>
      <c r="C17" s="185" t="e">
        <f>AVERAGE(C13:C16)</f>
        <v>#DIV/0!</v>
      </c>
      <c r="D17" s="104">
        <f t="shared" ref="D17:N17" si="1">AVERAGE(D13:D16)</f>
        <v>1.125</v>
      </c>
      <c r="E17" s="104">
        <f t="shared" si="1"/>
        <v>1.4375</v>
      </c>
      <c r="F17" s="185" t="e">
        <f t="shared" si="1"/>
        <v>#DIV/0!</v>
      </c>
      <c r="G17" s="104">
        <f t="shared" si="1"/>
        <v>1.4791666666666667</v>
      </c>
      <c r="H17" s="104">
        <f t="shared" si="1"/>
        <v>1.6041666666666667</v>
      </c>
      <c r="I17" s="104">
        <f t="shared" si="1"/>
        <v>1.5</v>
      </c>
      <c r="J17" s="104">
        <f t="shared" si="1"/>
        <v>1.4375</v>
      </c>
      <c r="K17" s="185" t="e">
        <f t="shared" si="1"/>
        <v>#DIV/0!</v>
      </c>
      <c r="L17" s="104">
        <f t="shared" si="1"/>
        <v>1.75</v>
      </c>
      <c r="M17" s="104">
        <f t="shared" si="1"/>
        <v>1.5625</v>
      </c>
      <c r="N17" s="104">
        <f t="shared" si="1"/>
        <v>1.5625</v>
      </c>
    </row>
    <row r="18" spans="2:14" x14ac:dyDescent="0.2">
      <c r="C18" s="186"/>
      <c r="F18" s="186"/>
      <c r="K18" s="186"/>
    </row>
    <row r="19" spans="2:14" x14ac:dyDescent="0.2">
      <c r="B19" s="183" t="s">
        <v>82</v>
      </c>
      <c r="C19" s="184"/>
      <c r="D19" s="183"/>
      <c r="E19" s="183"/>
      <c r="F19" s="184"/>
      <c r="G19" s="183"/>
      <c r="H19" s="183"/>
      <c r="I19" s="183"/>
      <c r="J19" s="183"/>
      <c r="K19" s="184"/>
      <c r="L19" s="183"/>
      <c r="M19" s="183"/>
      <c r="N19" s="183"/>
    </row>
    <row r="20" spans="2:14" x14ac:dyDescent="0.2">
      <c r="B20" s="183" t="s">
        <v>759</v>
      </c>
      <c r="C20" s="184">
        <v>1</v>
      </c>
      <c r="D20" s="183">
        <v>2</v>
      </c>
      <c r="E20" s="183">
        <v>3</v>
      </c>
      <c r="F20" s="184">
        <v>4</v>
      </c>
      <c r="G20" s="183">
        <v>5</v>
      </c>
      <c r="H20" s="183">
        <v>6</v>
      </c>
      <c r="I20" s="183">
        <v>7</v>
      </c>
      <c r="J20" s="183">
        <v>8</v>
      </c>
      <c r="K20" s="184">
        <v>9</v>
      </c>
      <c r="L20" s="183">
        <v>10</v>
      </c>
      <c r="M20" s="183">
        <v>11</v>
      </c>
      <c r="N20" s="183">
        <v>12</v>
      </c>
    </row>
    <row r="21" spans="2:14" x14ac:dyDescent="0.2">
      <c r="B21" s="183" t="s">
        <v>685</v>
      </c>
      <c r="C21" s="185" t="e">
        <f>AVERAGE(Jonas!B43,Mario!B43)</f>
        <v>#DIV/0!</v>
      </c>
      <c r="D21" s="104">
        <f>AVERAGE(Jonas!C43,Mario!C43)</f>
        <v>1.5</v>
      </c>
      <c r="E21" s="104">
        <f>AVERAGE(Jonas!D43,Mario!D43)</f>
        <v>1.75</v>
      </c>
      <c r="F21" s="185" t="e">
        <f>AVERAGE(Jonas!E43,Mario!E43)</f>
        <v>#DIV/0!</v>
      </c>
      <c r="G21" s="104">
        <f>AVERAGE(Jonas!F43,Mario!F43)</f>
        <v>1.5</v>
      </c>
      <c r="H21" s="104">
        <f>AVERAGE(Jonas!G43,Mario!G43)</f>
        <v>1.75</v>
      </c>
      <c r="I21" s="104">
        <f>AVERAGE(Jonas!H43,Mario!H43)</f>
        <v>1.75</v>
      </c>
      <c r="J21" s="104">
        <f>AVERAGE(Jonas!I43,Mario!I43)</f>
        <v>1.75</v>
      </c>
      <c r="K21" s="185" t="e">
        <f>AVERAGE(Jonas!J43,Mario!J43)</f>
        <v>#DIV/0!</v>
      </c>
      <c r="L21" s="104">
        <f>AVERAGE(Jonas!K43,Mario!K43)</f>
        <v>2</v>
      </c>
      <c r="M21" s="104">
        <f>AVERAGE(Jonas!L43,Mario!L43)</f>
        <v>1.5</v>
      </c>
      <c r="N21" s="104">
        <f>AVERAGE(Jonas!M43,Mario!M43)</f>
        <v>1.75</v>
      </c>
    </row>
    <row r="22" spans="2:14" x14ac:dyDescent="0.2">
      <c r="B22" s="183" t="s">
        <v>684</v>
      </c>
      <c r="C22" s="185" t="e">
        <f>AVERAGE(Heinz!B43,Moritz!B43,Lulu!B43)</f>
        <v>#DIV/0!</v>
      </c>
      <c r="D22" s="104">
        <f>AVERAGE(Heinz!C43,Moritz!C43,Lulu!C43)</f>
        <v>1.3333333333333335</v>
      </c>
      <c r="E22" s="104">
        <f>AVERAGE(Heinz!D43,Moritz!D43,Lulu!D43)</f>
        <v>1.6111111111111109</v>
      </c>
      <c r="F22" s="185" t="e">
        <f>AVERAGE(Heinz!E43,Moritz!E43,Lulu!E43)</f>
        <v>#DIV/0!</v>
      </c>
      <c r="G22" s="104">
        <f>AVERAGE(Heinz!F43,Moritz!F43,Lulu!F43)</f>
        <v>1.4444444444444444</v>
      </c>
      <c r="H22" s="104">
        <f>AVERAGE(Heinz!G43,Moritz!G43,Lulu!G43)</f>
        <v>1.7777777777777779</v>
      </c>
      <c r="I22" s="104">
        <f>AVERAGE(Heinz!H43,Moritz!H43,Lulu!H43)</f>
        <v>1.5</v>
      </c>
      <c r="J22" s="104">
        <f>AVERAGE(Heinz!I43,Moritz!I43,Lulu!I43)</f>
        <v>1.8333333333333335</v>
      </c>
      <c r="K22" s="185" t="e">
        <f>AVERAGE(Heinz!J43,Moritz!J43,Lulu!J43)</f>
        <v>#DIV/0!</v>
      </c>
      <c r="L22" s="104">
        <f>AVERAGE(Heinz!K43,Moritz!K43,Lulu!K43)</f>
        <v>2.166666666666667</v>
      </c>
      <c r="M22" s="104">
        <f>AVERAGE(Heinz!L43,Moritz!L43,Lulu!L43)</f>
        <v>1.5555555555555556</v>
      </c>
      <c r="N22" s="104">
        <f>AVERAGE(Heinz!M43,Moritz!M43,Lulu!M43)</f>
        <v>1.4444444444444444</v>
      </c>
    </row>
    <row r="23" spans="2:14" x14ac:dyDescent="0.2">
      <c r="B23" s="183" t="s">
        <v>168</v>
      </c>
      <c r="C23" s="185" t="e">
        <f>AVERAGE(Benny!B43,Henriette!B43)</f>
        <v>#DIV/0!</v>
      </c>
      <c r="D23" s="104">
        <f>AVERAGE(Benny!C43,Henriette!C43)</f>
        <v>1.5</v>
      </c>
      <c r="E23" s="104">
        <f>AVERAGE(Benny!D43,Henriette!D43)</f>
        <v>2</v>
      </c>
      <c r="F23" s="185" t="e">
        <f>AVERAGE(Benny!E43,Henriette!E43)</f>
        <v>#DIV/0!</v>
      </c>
      <c r="G23" s="104">
        <f>AVERAGE(Benny!F43,Henriette!F43)</f>
        <v>1.8333333333333335</v>
      </c>
      <c r="H23" s="104">
        <f>AVERAGE(Benny!G43,Henriette!G43)</f>
        <v>2</v>
      </c>
      <c r="I23" s="104">
        <f>AVERAGE(Benny!H43,Henriette!H43)</f>
        <v>2.1666666666666665</v>
      </c>
      <c r="J23" s="104">
        <f>AVERAGE(Benny!I43,Henriette!I43)</f>
        <v>2.1666666666666665</v>
      </c>
      <c r="K23" s="185" t="e">
        <f>AVERAGE(Benny!J43,Henriette!J43)</f>
        <v>#DIV/0!</v>
      </c>
      <c r="L23" s="104">
        <f>AVERAGE(Benny!K43,Henriette!K43)</f>
        <v>2.1666666666666665</v>
      </c>
      <c r="M23" s="104">
        <f>AVERAGE(Benny!L43,Henriette!L43)</f>
        <v>1.8333333333333335</v>
      </c>
      <c r="N23" s="104">
        <f>AVERAGE(Benny!M43,Henriette!M43)</f>
        <v>1.6666666666666665</v>
      </c>
    </row>
    <row r="24" spans="2:14" x14ac:dyDescent="0.2">
      <c r="B24" s="183" t="s">
        <v>122</v>
      </c>
      <c r="C24" s="185" t="e">
        <f>AVERAGE(Sara!B43)</f>
        <v>#DIV/0!</v>
      </c>
      <c r="D24" s="104"/>
      <c r="E24" s="104">
        <f>AVERAGE(Sara!D43)</f>
        <v>1</v>
      </c>
      <c r="F24" s="185" t="e">
        <f>AVERAGE(Sara!E43)</f>
        <v>#DIV/0!</v>
      </c>
      <c r="G24" s="104">
        <f>AVERAGE(Sara!F43)</f>
        <v>1</v>
      </c>
      <c r="H24" s="104">
        <f>AVERAGE(Sara!G43)</f>
        <v>1</v>
      </c>
      <c r="I24" s="104">
        <f>AVERAGE(Sara!H43)</f>
        <v>1</v>
      </c>
      <c r="J24" s="104">
        <f>AVERAGE(Sara!I43)</f>
        <v>1</v>
      </c>
      <c r="K24" s="185" t="e">
        <f>AVERAGE(Sara!J43)</f>
        <v>#DIV/0!</v>
      </c>
      <c r="L24" s="104"/>
      <c r="M24" s="104">
        <f>AVERAGE(Sara!L43)</f>
        <v>1</v>
      </c>
      <c r="N24" s="104">
        <f>AVERAGE(Sara!M43)</f>
        <v>1</v>
      </c>
    </row>
    <row r="25" spans="2:14" x14ac:dyDescent="0.2">
      <c r="B25" s="183" t="s">
        <v>711</v>
      </c>
      <c r="C25" s="185" t="e">
        <f>AVERAGE(C21:C24)</f>
        <v>#DIV/0!</v>
      </c>
      <c r="D25" s="104">
        <f t="shared" ref="D25" si="2">AVERAGE(D21:D24)</f>
        <v>1.4444444444444446</v>
      </c>
      <c r="E25" s="104">
        <f t="shared" ref="E25" si="3">AVERAGE(E21:E24)</f>
        <v>1.5902777777777777</v>
      </c>
      <c r="F25" s="185" t="e">
        <f t="shared" ref="F25" si="4">AVERAGE(F21:F24)</f>
        <v>#DIV/0!</v>
      </c>
      <c r="G25" s="104">
        <f t="shared" ref="G25" si="5">AVERAGE(G21:G24)</f>
        <v>1.4444444444444446</v>
      </c>
      <c r="H25" s="104">
        <f t="shared" ref="H25" si="6">AVERAGE(H21:H24)</f>
        <v>1.6319444444444444</v>
      </c>
      <c r="I25" s="104">
        <f t="shared" ref="I25" si="7">AVERAGE(I21:I24)</f>
        <v>1.6041666666666665</v>
      </c>
      <c r="J25" s="104">
        <f t="shared" ref="J25" si="8">AVERAGE(J21:J24)</f>
        <v>1.6875</v>
      </c>
      <c r="K25" s="185" t="e">
        <f t="shared" ref="K25" si="9">AVERAGE(K21:K24)</f>
        <v>#DIV/0!</v>
      </c>
      <c r="L25" s="104">
        <f t="shared" ref="L25" si="10">AVERAGE(L21:L24)</f>
        <v>2.1111111111111112</v>
      </c>
      <c r="M25" s="104">
        <f t="shared" ref="M25" si="11">AVERAGE(M21:M24)</f>
        <v>1.4722222222222223</v>
      </c>
      <c r="N25" s="104">
        <f t="shared" ref="N25" si="12">AVERAGE(N21:N24)</f>
        <v>1.4652777777777777</v>
      </c>
    </row>
    <row r="26" spans="2:14" x14ac:dyDescent="0.2">
      <c r="C26" s="186"/>
      <c r="F26" s="186"/>
      <c r="K26" s="186"/>
    </row>
    <row r="27" spans="2:14" x14ac:dyDescent="0.2">
      <c r="B27" s="183" t="s">
        <v>86</v>
      </c>
      <c r="C27" s="184"/>
      <c r="D27" s="183"/>
      <c r="E27" s="183"/>
      <c r="F27" s="184"/>
      <c r="G27" s="183"/>
      <c r="H27" s="183"/>
      <c r="I27" s="183"/>
      <c r="J27" s="183"/>
      <c r="K27" s="184"/>
      <c r="L27" s="183"/>
      <c r="M27" s="183"/>
      <c r="N27" s="183"/>
    </row>
    <row r="28" spans="2:14" x14ac:dyDescent="0.2">
      <c r="B28" s="183" t="s">
        <v>759</v>
      </c>
      <c r="C28" s="184">
        <v>1</v>
      </c>
      <c r="D28" s="183">
        <v>2</v>
      </c>
      <c r="E28" s="183">
        <v>3</v>
      </c>
      <c r="F28" s="184">
        <v>4</v>
      </c>
      <c r="G28" s="183">
        <v>5</v>
      </c>
      <c r="H28" s="183">
        <v>6</v>
      </c>
      <c r="I28" s="183">
        <v>7</v>
      </c>
      <c r="J28" s="183">
        <v>8</v>
      </c>
      <c r="K28" s="184">
        <v>9</v>
      </c>
      <c r="L28" s="183">
        <v>10</v>
      </c>
      <c r="M28" s="183">
        <v>11</v>
      </c>
      <c r="N28" s="183">
        <v>12</v>
      </c>
    </row>
    <row r="29" spans="2:14" x14ac:dyDescent="0.2">
      <c r="B29" s="183" t="s">
        <v>685</v>
      </c>
      <c r="C29" s="185" t="e">
        <f>AVERAGE(Jonas!B47,Mario!B47)</f>
        <v>#DIV/0!</v>
      </c>
      <c r="D29" s="187">
        <f>AVERAGE(Jonas!C47,Mario!C47)</f>
        <v>2</v>
      </c>
      <c r="E29" s="187">
        <f>AVERAGE(Jonas!D47,Mario!D47)</f>
        <v>2</v>
      </c>
      <c r="F29" s="185" t="e">
        <f>AVERAGE(Jonas!E47,Mario!E47)</f>
        <v>#DIV/0!</v>
      </c>
      <c r="G29" s="187">
        <f>AVERAGE(Jonas!F47,Mario!F47)</f>
        <v>2</v>
      </c>
      <c r="H29" s="187">
        <f>AVERAGE(Jonas!G47,Mario!G47)</f>
        <v>2</v>
      </c>
      <c r="I29" s="187">
        <f>AVERAGE(Jonas!H47,Mario!H47)</f>
        <v>2</v>
      </c>
      <c r="J29" s="187">
        <f>AVERAGE(Jonas!I47,Mario!I47)</f>
        <v>2</v>
      </c>
      <c r="K29" s="185" t="e">
        <f>AVERAGE(Jonas!J47,Mario!J47)</f>
        <v>#DIV/0!</v>
      </c>
      <c r="L29" s="187">
        <f>AVERAGE(Jonas!K47,Mario!K47)</f>
        <v>2</v>
      </c>
      <c r="M29" s="187">
        <f>AVERAGE(Jonas!L47,Mario!L47)</f>
        <v>2</v>
      </c>
      <c r="N29" s="187">
        <f>AVERAGE(Jonas!M47,Mario!M47)</f>
        <v>2</v>
      </c>
    </row>
    <row r="30" spans="2:14" x14ac:dyDescent="0.2">
      <c r="B30" s="183" t="s">
        <v>684</v>
      </c>
      <c r="C30" s="185" t="e">
        <f>AVERAGE(Heinz!B47,Moritz!B47,Lulu!B47)</f>
        <v>#DIV/0!</v>
      </c>
      <c r="D30" s="187">
        <f>AVERAGE(Heinz!C47,Moritz!C47,Lulu!C47)</f>
        <v>1.5</v>
      </c>
      <c r="E30" s="187">
        <f>AVERAGE(Heinz!D47,Moritz!D47,Lulu!D47)</f>
        <v>2.1666666666666665</v>
      </c>
      <c r="F30" s="185" t="e">
        <f>AVERAGE(Heinz!E47,Moritz!E47,Lulu!E47)</f>
        <v>#DIV/0!</v>
      </c>
      <c r="G30" s="187">
        <f>AVERAGE(Heinz!F47,Moritz!F47,Lulu!F47)</f>
        <v>1</v>
      </c>
      <c r="H30" s="187">
        <f>AVERAGE(Heinz!G47,Moritz!G47,Lulu!G47)</f>
        <v>1.7777777777777779</v>
      </c>
      <c r="I30" s="187">
        <f>AVERAGE(Heinz!H47,Moritz!H47,Lulu!H47)</f>
        <v>1.3333333333333335</v>
      </c>
      <c r="J30" s="187">
        <f>AVERAGE(Heinz!I47,Moritz!I47,Lulu!I47)</f>
        <v>2</v>
      </c>
      <c r="K30" s="185" t="e">
        <f>AVERAGE(Heinz!J47,Moritz!J47,Lulu!J47)</f>
        <v>#DIV/0!</v>
      </c>
      <c r="L30" s="187">
        <f>AVERAGE(Heinz!K47,Moritz!K47,Lulu!K47)</f>
        <v>2</v>
      </c>
      <c r="M30" s="187">
        <f>AVERAGE(Heinz!L47,Moritz!L47,Lulu!L47)</f>
        <v>1.3888888888888886</v>
      </c>
      <c r="N30" s="187">
        <f>AVERAGE(Heinz!M47,Moritz!M47,Lulu!M47)</f>
        <v>1.3888888888888891</v>
      </c>
    </row>
    <row r="31" spans="2:14" x14ac:dyDescent="0.2">
      <c r="B31" s="183" t="s">
        <v>168</v>
      </c>
      <c r="C31" s="185" t="e">
        <f>AVERAGE(Benny!B47,Henriette!B47)</f>
        <v>#DIV/0!</v>
      </c>
      <c r="D31" s="187">
        <f>AVERAGE(Benny!C47,Henriette!C47)</f>
        <v>2</v>
      </c>
      <c r="E31" s="187">
        <f>AVERAGE(Benny!D47,Henriette!D47)</f>
        <v>2</v>
      </c>
      <c r="F31" s="185" t="e">
        <f>AVERAGE(Benny!E47,Henriette!E47)</f>
        <v>#DIV/0!</v>
      </c>
      <c r="G31" s="187">
        <f>AVERAGE(Benny!F47,Henriette!F47)</f>
        <v>1.9166666666666667</v>
      </c>
      <c r="H31" s="187">
        <f>AVERAGE(Benny!G47,Henriette!G47)</f>
        <v>2.25</v>
      </c>
      <c r="I31" s="187">
        <f>AVERAGE(Benny!H47,Henriette!H47)</f>
        <v>2</v>
      </c>
      <c r="J31" s="187">
        <f>AVERAGE(Benny!I47,Henriette!I47)</f>
        <v>2.166666666666667</v>
      </c>
      <c r="K31" s="185" t="e">
        <f>AVERAGE(Benny!J47,Henriette!J47)</f>
        <v>#DIV/0!</v>
      </c>
      <c r="L31" s="187">
        <f>AVERAGE(Benny!K47,Henriette!K47)</f>
        <v>1.8333333333333335</v>
      </c>
      <c r="M31" s="187">
        <f>AVERAGE(Benny!L47,Henriette!L47)</f>
        <v>1.25</v>
      </c>
      <c r="N31" s="187">
        <f>AVERAGE(Benny!M47,Henriette!M47)</f>
        <v>1.5</v>
      </c>
    </row>
    <row r="32" spans="2:14" x14ac:dyDescent="0.2">
      <c r="B32" s="183" t="s">
        <v>122</v>
      </c>
      <c r="C32" s="185" t="e">
        <f>AVERAGE(Sara!B47)</f>
        <v>#DIV/0!</v>
      </c>
      <c r="D32" s="187"/>
      <c r="E32" s="187">
        <f>AVERAGE(Sara!D47)</f>
        <v>1</v>
      </c>
      <c r="F32" s="185" t="e">
        <f>AVERAGE(Sara!E47)</f>
        <v>#DIV/0!</v>
      </c>
      <c r="G32" s="187">
        <f>AVERAGE(Sara!F47)</f>
        <v>1.3333333333333333</v>
      </c>
      <c r="H32" s="187">
        <f>AVERAGE(Sara!G47)</f>
        <v>1.3333333333333333</v>
      </c>
      <c r="I32" s="187">
        <f>AVERAGE(Sara!H47)</f>
        <v>1.3333333333333333</v>
      </c>
      <c r="J32" s="187">
        <f>AVERAGE(Sara!I47)</f>
        <v>1.3333333333333333</v>
      </c>
      <c r="K32" s="185" t="e">
        <f>AVERAGE(Sara!J47)</f>
        <v>#DIV/0!</v>
      </c>
      <c r="L32" s="187"/>
      <c r="M32" s="187">
        <f>AVERAGE(Sara!L47)</f>
        <v>1.3333333333333333</v>
      </c>
      <c r="N32" s="187">
        <f>AVERAGE(Sara!M47)</f>
        <v>1.3333333333333333</v>
      </c>
    </row>
    <row r="33" spans="2:14" x14ac:dyDescent="0.2">
      <c r="B33" s="183" t="s">
        <v>711</v>
      </c>
      <c r="C33" s="185" t="e">
        <f>AVERAGE(C29:C32)</f>
        <v>#DIV/0!</v>
      </c>
      <c r="D33" s="104">
        <f t="shared" ref="D33" si="13">AVERAGE(D29:D32)</f>
        <v>1.8333333333333333</v>
      </c>
      <c r="E33" s="104">
        <f t="shared" ref="E33" si="14">AVERAGE(E29:E32)</f>
        <v>1.7916666666666665</v>
      </c>
      <c r="F33" s="185" t="e">
        <f t="shared" ref="F33" si="15">AVERAGE(F29:F32)</f>
        <v>#DIV/0!</v>
      </c>
      <c r="G33" s="104">
        <f t="shared" ref="G33" si="16">AVERAGE(G29:G32)</f>
        <v>1.5625</v>
      </c>
      <c r="H33" s="104">
        <f t="shared" ref="H33" si="17">AVERAGE(H29:H32)</f>
        <v>1.8402777777777777</v>
      </c>
      <c r="I33" s="104">
        <f t="shared" ref="I33" si="18">AVERAGE(I29:I32)</f>
        <v>1.6666666666666667</v>
      </c>
      <c r="J33" s="104">
        <f t="shared" ref="J33" si="19">AVERAGE(J29:J32)</f>
        <v>1.875</v>
      </c>
      <c r="K33" s="185" t="e">
        <f t="shared" ref="K33" si="20">AVERAGE(K29:K32)</f>
        <v>#DIV/0!</v>
      </c>
      <c r="L33" s="104">
        <f t="shared" ref="L33" si="21">AVERAGE(L29:L32)</f>
        <v>1.9444444444444446</v>
      </c>
      <c r="M33" s="104">
        <f t="shared" ref="M33" si="22">AVERAGE(M29:M32)</f>
        <v>1.4930555555555554</v>
      </c>
      <c r="N33" s="104">
        <f t="shared" ref="N33" si="23">AVERAGE(N29:N32)</f>
        <v>1.5555555555555556</v>
      </c>
    </row>
    <row r="34" spans="2:14" x14ac:dyDescent="0.2">
      <c r="C34" s="186"/>
      <c r="F34" s="186"/>
      <c r="K34" s="186"/>
    </row>
    <row r="35" spans="2:14" x14ac:dyDescent="0.2">
      <c r="B35" s="183" t="s">
        <v>764</v>
      </c>
      <c r="C35" s="184"/>
      <c r="D35" s="183"/>
      <c r="E35" s="183"/>
      <c r="F35" s="184"/>
      <c r="G35" s="183"/>
      <c r="H35" s="183"/>
      <c r="I35" s="183"/>
      <c r="J35" s="183"/>
      <c r="K35" s="184"/>
      <c r="L35" s="183"/>
      <c r="M35" s="183"/>
      <c r="N35" s="183"/>
    </row>
    <row r="36" spans="2:14" x14ac:dyDescent="0.2">
      <c r="B36" s="183" t="s">
        <v>759</v>
      </c>
      <c r="C36" s="184">
        <v>1</v>
      </c>
      <c r="D36" s="183">
        <v>2</v>
      </c>
      <c r="E36" s="183">
        <v>3</v>
      </c>
      <c r="F36" s="184">
        <v>4</v>
      </c>
      <c r="G36" s="183">
        <v>5</v>
      </c>
      <c r="H36" s="183">
        <v>6</v>
      </c>
      <c r="I36" s="183">
        <v>7</v>
      </c>
      <c r="J36" s="183">
        <v>8</v>
      </c>
      <c r="K36" s="184">
        <v>9</v>
      </c>
      <c r="L36" s="183">
        <v>10</v>
      </c>
      <c r="M36" s="183">
        <v>11</v>
      </c>
      <c r="N36" s="183">
        <v>12</v>
      </c>
    </row>
    <row r="37" spans="2:14" x14ac:dyDescent="0.2">
      <c r="B37" s="183" t="s">
        <v>685</v>
      </c>
      <c r="C37" s="185" t="e">
        <f>AVERAGE(Jonas!B52,Mario!B52)</f>
        <v>#DIV/0!</v>
      </c>
      <c r="D37" s="187">
        <f>AVERAGE(Jonas!C52,Mario!C52)</f>
        <v>1.6666666666666667</v>
      </c>
      <c r="E37" s="187">
        <f>AVERAGE(Jonas!D52,Mario!D52)</f>
        <v>1.5</v>
      </c>
      <c r="F37" s="185" t="e">
        <f>AVERAGE(Jonas!E52,Mario!E52)</f>
        <v>#DIV/0!</v>
      </c>
      <c r="G37" s="187">
        <f>AVERAGE(Jonas!F52,Mario!F52)</f>
        <v>1.6666666666666667</v>
      </c>
      <c r="H37" s="187">
        <f>AVERAGE(Jonas!G52,Mario!G52)</f>
        <v>1.3333333333333335</v>
      </c>
      <c r="I37" s="187">
        <f>AVERAGE(Jonas!H52,Mario!H52)</f>
        <v>1.5833333333333335</v>
      </c>
      <c r="J37" s="187">
        <f>AVERAGE(Jonas!I52,Mario!I52)</f>
        <v>1.5</v>
      </c>
      <c r="K37" s="185" t="e">
        <f>AVERAGE(Jonas!J52,Mario!J52)</f>
        <v>#DIV/0!</v>
      </c>
      <c r="L37" s="187">
        <f>AVERAGE(Jonas!K52,Mario!K52)</f>
        <v>1</v>
      </c>
      <c r="M37" s="187">
        <f>AVERAGE(Jonas!L52,Mario!L52)</f>
        <v>1.6666666666666667</v>
      </c>
      <c r="N37" s="187">
        <f>AVERAGE(Jonas!M52,Mario!M52)</f>
        <v>1.6666666666666667</v>
      </c>
    </row>
    <row r="38" spans="2:14" x14ac:dyDescent="0.2">
      <c r="B38" s="183" t="s">
        <v>684</v>
      </c>
      <c r="C38" s="185" t="e">
        <f>AVERAGE(Heinz!B52,Moritz!B52,Lulu!B52)</f>
        <v>#DIV/0!</v>
      </c>
      <c r="D38" s="187">
        <f>AVERAGE(Heinz!C52,Moritz!C52,Lulu!C52)</f>
        <v>1.5833333333333335</v>
      </c>
      <c r="E38" s="187">
        <f>AVERAGE(Heinz!D52,Moritz!D52,Lulu!D52)</f>
        <v>1.3333333333333333</v>
      </c>
      <c r="F38" s="185" t="e">
        <f>AVERAGE(Heinz!E52,Moritz!E52,Lulu!E52)</f>
        <v>#DIV/0!</v>
      </c>
      <c r="G38" s="187">
        <f>AVERAGE(Heinz!F52,Moritz!F52,Lulu!F52)</f>
        <v>1.3888888888888891</v>
      </c>
      <c r="H38" s="187">
        <f>AVERAGE(Heinz!G52,Moritz!G52,Lulu!G52)</f>
        <v>1.6666666666666667</v>
      </c>
      <c r="I38" s="187">
        <f>AVERAGE(Heinz!H52,Moritz!H52,Lulu!H52)</f>
        <v>1.25</v>
      </c>
      <c r="J38" s="187">
        <f>AVERAGE(Heinz!I52,Moritz!I52,Lulu!I52)</f>
        <v>2</v>
      </c>
      <c r="K38" s="185" t="e">
        <f>AVERAGE(Heinz!J52,Moritz!J52,Lulu!J52)</f>
        <v>#DIV/0!</v>
      </c>
      <c r="L38" s="187">
        <f>AVERAGE(Heinz!K52,Moritz!K52,Lulu!K52)</f>
        <v>1.4166666666666665</v>
      </c>
      <c r="M38" s="187">
        <f>AVERAGE(Heinz!L52,Moritz!L52,Lulu!L52)</f>
        <v>1.6666666666666667</v>
      </c>
      <c r="N38" s="187">
        <f>AVERAGE(Heinz!M52,Moritz!M52,Lulu!M52)</f>
        <v>2</v>
      </c>
    </row>
    <row r="39" spans="2:14" x14ac:dyDescent="0.2">
      <c r="B39" s="183" t="s">
        <v>168</v>
      </c>
      <c r="C39" s="185" t="e">
        <f>AVERAGE(Benny!B52,Henriette!B52)</f>
        <v>#DIV/0!</v>
      </c>
      <c r="D39" s="187">
        <f>AVERAGE(Benny!C52,Henriette!C52)</f>
        <v>2</v>
      </c>
      <c r="E39" s="187">
        <f>AVERAGE(Benny!D52,Henriette!D52)</f>
        <v>2</v>
      </c>
      <c r="F39" s="185" t="e">
        <f>AVERAGE(Benny!E52,Henriette!E52)</f>
        <v>#DIV/0!</v>
      </c>
      <c r="G39" s="187">
        <f>AVERAGE(Benny!F52,Henriette!F52)</f>
        <v>1.5</v>
      </c>
      <c r="H39" s="187">
        <f>AVERAGE(Benny!G52,Henriette!G52)</f>
        <v>2</v>
      </c>
      <c r="I39" s="187">
        <f>AVERAGE(Benny!H52,Henriette!H52)</f>
        <v>2</v>
      </c>
      <c r="J39" s="187">
        <f>AVERAGE(Benny!I52,Henriette!I52)</f>
        <v>1.5</v>
      </c>
      <c r="K39" s="185" t="e">
        <f>AVERAGE(Benny!J52,Henriette!J52)</f>
        <v>#DIV/0!</v>
      </c>
      <c r="L39" s="187">
        <f>AVERAGE(Benny!K52,Henriette!K52)</f>
        <v>2</v>
      </c>
      <c r="M39" s="187">
        <f>AVERAGE(Benny!L52,Henriette!L52)</f>
        <v>2</v>
      </c>
      <c r="N39" s="187">
        <f>AVERAGE(Benny!M52,Henriette!M52)</f>
        <v>2</v>
      </c>
    </row>
    <row r="40" spans="2:14" x14ac:dyDescent="0.2">
      <c r="B40" s="183" t="s">
        <v>122</v>
      </c>
      <c r="C40" s="185" t="e">
        <f>AVERAGE(Sara!B52)</f>
        <v>#DIV/0!</v>
      </c>
      <c r="D40" s="187"/>
      <c r="E40" s="187">
        <f>AVERAGE(Sara!D52)</f>
        <v>1</v>
      </c>
      <c r="F40" s="185" t="e">
        <f>AVERAGE(Sara!E52)</f>
        <v>#DIV/0!</v>
      </c>
      <c r="G40" s="187">
        <f>AVERAGE(Sara!F52)</f>
        <v>1</v>
      </c>
      <c r="H40" s="187">
        <f>AVERAGE(Sara!G52)</f>
        <v>1</v>
      </c>
      <c r="I40" s="187">
        <f>AVERAGE(Sara!H52)</f>
        <v>1</v>
      </c>
      <c r="J40" s="187">
        <f>AVERAGE(Sara!I52)</f>
        <v>1</v>
      </c>
      <c r="K40" s="185" t="e">
        <f>AVERAGE(Sara!J52)</f>
        <v>#DIV/0!</v>
      </c>
      <c r="L40" s="187"/>
      <c r="M40" s="187">
        <f>AVERAGE(Sara!L52)</f>
        <v>1</v>
      </c>
      <c r="N40" s="187">
        <f>AVERAGE(Sara!M52)</f>
        <v>1</v>
      </c>
    </row>
    <row r="41" spans="2:14" x14ac:dyDescent="0.2">
      <c r="B41" s="183" t="s">
        <v>711</v>
      </c>
      <c r="C41" s="185" t="e">
        <f>AVERAGE(C37:C40)</f>
        <v>#DIV/0!</v>
      </c>
      <c r="D41" s="104">
        <f t="shared" ref="D41" si="24">AVERAGE(D37:D40)</f>
        <v>1.75</v>
      </c>
      <c r="E41" s="104">
        <f t="shared" ref="E41" si="25">AVERAGE(E37:E40)</f>
        <v>1.4583333333333333</v>
      </c>
      <c r="F41" s="185" t="e">
        <f t="shared" ref="F41" si="26">AVERAGE(F37:F40)</f>
        <v>#DIV/0!</v>
      </c>
      <c r="G41" s="104">
        <f t="shared" ref="G41" si="27">AVERAGE(G37:G40)</f>
        <v>1.3888888888888888</v>
      </c>
      <c r="H41" s="104">
        <f t="shared" ref="H41" si="28">AVERAGE(H37:H40)</f>
        <v>1.5</v>
      </c>
      <c r="I41" s="104">
        <f t="shared" ref="I41" si="29">AVERAGE(I37:I40)</f>
        <v>1.4583333333333335</v>
      </c>
      <c r="J41" s="104">
        <f t="shared" ref="J41" si="30">AVERAGE(J37:J40)</f>
        <v>1.5</v>
      </c>
      <c r="K41" s="185" t="e">
        <f t="shared" ref="K41" si="31">AVERAGE(K37:K40)</f>
        <v>#DIV/0!</v>
      </c>
      <c r="L41" s="104">
        <f t="shared" ref="L41" si="32">AVERAGE(L37:L40)</f>
        <v>1.4722222222222221</v>
      </c>
      <c r="M41" s="104">
        <f t="shared" ref="M41" si="33">AVERAGE(M37:M40)</f>
        <v>1.5833333333333335</v>
      </c>
      <c r="N41" s="104">
        <f t="shared" ref="N41" si="34">AVERAGE(N37:N40)</f>
        <v>1.6666666666666667</v>
      </c>
    </row>
    <row r="44" spans="2:14" x14ac:dyDescent="0.2">
      <c r="B44" s="183" t="s">
        <v>742</v>
      </c>
      <c r="C44" s="183">
        <v>1</v>
      </c>
      <c r="D44" s="183">
        <v>2</v>
      </c>
      <c r="E44" s="183">
        <v>3</v>
      </c>
      <c r="F44" s="183">
        <v>4</v>
      </c>
      <c r="G44" s="183">
        <v>5</v>
      </c>
      <c r="H44" s="183">
        <v>6</v>
      </c>
    </row>
    <row r="45" spans="2:14" x14ac:dyDescent="0.2">
      <c r="B45" s="183" t="s">
        <v>760</v>
      </c>
      <c r="C45" s="104">
        <f>AVERAGE(Abdelrahman!B36,Gamal!B36,Farid!B36,Omar!B36)</f>
        <v>1.6666666666666667</v>
      </c>
      <c r="D45" s="104">
        <f>AVERAGE(Abdelrahman!C36,Gamal!C36,Farid!C36,Omar!C36)</f>
        <v>2.0833333333333335</v>
      </c>
      <c r="E45" s="104">
        <f>AVERAGE(Abdelrahman!D36,Gamal!D36,Farid!D36,Omar!D36)</f>
        <v>2.0833333333333335</v>
      </c>
      <c r="F45" s="104">
        <f>AVERAGE(Abdelrahman!E36,Gamal!E36,Farid!E36,Omar!E36)</f>
        <v>2.4166666666666665</v>
      </c>
      <c r="G45" s="104">
        <f>AVERAGE(Abdelrahman!F36,Gamal!F36,Farid!F36,Omar!F36)</f>
        <v>2.5555555555555554</v>
      </c>
      <c r="H45" s="104">
        <f>AVERAGE(Abdelrahman!G36,Gamal!G36,Farid!G36,Omar!G36)</f>
        <v>1.8333333333333333</v>
      </c>
    </row>
    <row r="46" spans="2:14" x14ac:dyDescent="0.2">
      <c r="B46" s="183" t="s">
        <v>761</v>
      </c>
      <c r="C46" s="104">
        <f>AVERAGE(Abdelrahman!B40,Gamal!B40,Farid!B40,Omar!B40)</f>
        <v>0.83333333333333337</v>
      </c>
      <c r="D46" s="104">
        <f>AVERAGE(Abdelrahman!C40,Gamal!C40,Farid!C40,Omar!C40)</f>
        <v>1.25</v>
      </c>
      <c r="E46" s="104">
        <f>AVERAGE(Abdelrahman!D40,Gamal!D40,Farid!D40,Omar!D40)</f>
        <v>1.125</v>
      </c>
      <c r="F46" s="104">
        <f>AVERAGE(Abdelrahman!E40,Gamal!E40,Farid!E40,Omar!E40)</f>
        <v>1.375</v>
      </c>
      <c r="G46" s="104">
        <f>AVERAGE(Abdelrahman!F40,Gamal!F40,Farid!F40,Omar!F40)</f>
        <v>1.1666666666666667</v>
      </c>
      <c r="H46" s="104">
        <f>AVERAGE(Abdelrahman!G40,Gamal!G40,Farid!G40,Omar!G40)</f>
        <v>1.125</v>
      </c>
    </row>
    <row r="47" spans="2:14" x14ac:dyDescent="0.2">
      <c r="B47" s="183" t="s">
        <v>762</v>
      </c>
      <c r="C47" s="104">
        <f>AVERAGE(Abdelrahman!B43,Gamal!B43,Farid!B43,Omar!B43)</f>
        <v>1</v>
      </c>
      <c r="D47" s="104">
        <f>AVERAGE(Abdelrahman!C43,Gamal!C43,Farid!C43,Omar!C43)</f>
        <v>1.5</v>
      </c>
      <c r="E47" s="104">
        <f>AVERAGE(Abdelrahman!D43,Gamal!D43,Farid!D43,Omar!D43)</f>
        <v>1.5</v>
      </c>
      <c r="F47" s="104">
        <f>AVERAGE(Abdelrahman!E43,Gamal!E43,Farid!E43,Omar!E43)</f>
        <v>1.5</v>
      </c>
      <c r="G47" s="104">
        <f>AVERAGE(Abdelrahman!F43,Gamal!F43,Farid!F43,Omar!F43)</f>
        <v>1.7777777777777779</v>
      </c>
      <c r="H47" s="104">
        <f>AVERAGE(Abdelrahman!G43,Gamal!G43,Farid!G43,Omar!G43)</f>
        <v>1.4166666666666667</v>
      </c>
    </row>
    <row r="48" spans="2:14" x14ac:dyDescent="0.2">
      <c r="B48" s="183" t="s">
        <v>763</v>
      </c>
      <c r="C48" s="104">
        <f>AVERAGE(Abdelrahman!B47,Gamal!B47,Farid!B47,Omar!B47)</f>
        <v>1.6666666666666667</v>
      </c>
      <c r="D48" s="104">
        <f>AVERAGE(Abdelrahman!C47,Gamal!C47,Farid!C47,Omar!C47)</f>
        <v>2.3125</v>
      </c>
      <c r="E48" s="104">
        <f>AVERAGE(Abdelrahman!D47,Gamal!D47,Farid!D47,Omar!D47)</f>
        <v>2.3125</v>
      </c>
      <c r="F48" s="104">
        <f>AVERAGE(Abdelrahman!E47,Gamal!E47,Farid!E47,Omar!E47)</f>
        <v>2.5</v>
      </c>
      <c r="G48" s="104">
        <f>AVERAGE(Abdelrahman!F47,Gamal!F47,Farid!F47,Omar!F47)</f>
        <v>2.5</v>
      </c>
      <c r="H48" s="104">
        <f>AVERAGE(Abdelrahman!G47,Gamal!G47,Farid!G47,Omar!G47)</f>
        <v>1.9375</v>
      </c>
    </row>
    <row r="49" spans="2:8" x14ac:dyDescent="0.2">
      <c r="B49" s="183" t="s">
        <v>765</v>
      </c>
      <c r="C49" s="104">
        <f>AVERAGE(Abdelrahman!B52,Gamal!B52,Farid!B52,Omar!B52)</f>
        <v>1.4444444444444446</v>
      </c>
      <c r="D49" s="104">
        <f>AVERAGE(Abdelrahman!C52,Gamal!C52,Farid!C52,Omar!C52)</f>
        <v>2</v>
      </c>
      <c r="E49" s="104">
        <f>AVERAGE(Abdelrahman!D52,Gamal!D52,Farid!D52,Omar!D52)</f>
        <v>2</v>
      </c>
      <c r="F49" s="104">
        <f>AVERAGE(Abdelrahman!E52,Gamal!E52,Farid!E52,Omar!E52)</f>
        <v>2.25</v>
      </c>
      <c r="G49" s="104">
        <f>AVERAGE(Abdelrahman!F52,Gamal!F52,Farid!F52,Omar!F52)</f>
        <v>2.2222222222222219</v>
      </c>
      <c r="H49" s="104">
        <f>AVERAGE(Abdelrahman!G52,Gamal!G52,Farid!G52,Omar!G52)</f>
        <v>1.8333333333333333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77DF-B810-495A-96CC-9E4809FFD3D6}">
  <sheetPr>
    <tabColor rgb="FF00B050"/>
  </sheetPr>
  <dimension ref="A1:P55"/>
  <sheetViews>
    <sheetView zoomScale="70" zoomScaleNormal="70" workbookViewId="0">
      <selection activeCell="P10" sqref="P10"/>
    </sheetView>
  </sheetViews>
  <sheetFormatPr baseColWidth="10" defaultColWidth="11.5546875" defaultRowHeight="15" x14ac:dyDescent="0.2"/>
  <cols>
    <col min="1" max="1" width="22.21875" customWidth="1"/>
  </cols>
  <sheetData>
    <row r="1" spans="1:16" x14ac:dyDescent="0.2">
      <c r="A1" s="1" t="s">
        <v>0</v>
      </c>
      <c r="B1" t="s">
        <v>303</v>
      </c>
      <c r="C1" t="s">
        <v>304</v>
      </c>
    </row>
    <row r="2" spans="1:16" x14ac:dyDescent="0.2">
      <c r="A2" s="1" t="s">
        <v>3</v>
      </c>
      <c r="B2" t="s">
        <v>305</v>
      </c>
    </row>
    <row r="3" spans="1:16" ht="15.75" thickBot="1" x14ac:dyDescent="0.25"/>
    <row r="4" spans="1:16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6" ht="15.75" thickBot="1" x14ac:dyDescent="0.25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6" s="6" customFormat="1" ht="15.75" x14ac:dyDescent="0.25">
      <c r="A6" s="51" t="s">
        <v>7</v>
      </c>
      <c r="B6" s="197" t="s">
        <v>306</v>
      </c>
      <c r="C6" s="52"/>
      <c r="D6" s="52"/>
      <c r="E6" s="194" t="s">
        <v>9</v>
      </c>
      <c r="F6" s="52"/>
      <c r="G6" s="52"/>
      <c r="H6" s="194" t="s">
        <v>307</v>
      </c>
      <c r="I6" s="194" t="s">
        <v>11</v>
      </c>
      <c r="J6" s="194" t="s">
        <v>10</v>
      </c>
      <c r="K6" s="52"/>
      <c r="L6" s="52"/>
      <c r="M6" s="53"/>
      <c r="N6" s="54"/>
    </row>
    <row r="7" spans="1:16" x14ac:dyDescent="0.2">
      <c r="A7" s="11" t="s">
        <v>12</v>
      </c>
      <c r="B7" s="198"/>
      <c r="C7" s="55" t="str">
        <f>IF('Moritz (2)'!C7='Moritz (3)'!C7, "SAME","DIFFERENT")</f>
        <v>SAME</v>
      </c>
      <c r="D7" s="55" t="str">
        <f>IF('Moritz (2)'!D7='Moritz (3)'!D7, "SAME","DIFFERENT")</f>
        <v>SAME</v>
      </c>
      <c r="E7" s="195"/>
      <c r="F7" s="55"/>
      <c r="G7" s="55"/>
      <c r="H7" s="195"/>
      <c r="I7" s="195"/>
      <c r="J7" s="195"/>
      <c r="K7" s="55" t="str">
        <f>IF('Moritz (2)'!K7='Moritz (3)'!K7, "SAME","DIFFERENT")</f>
        <v>SAME</v>
      </c>
      <c r="L7" s="55" t="str">
        <f>IF('Moritz (2)'!L7='Moritz (3)'!L7, "SAME","DIFFERENT")</f>
        <v>SAME</v>
      </c>
      <c r="M7" s="55" t="str">
        <f>IF('Moritz (2)'!M7='Moritz (3)'!M7, "SAME","DIFFERENT")</f>
        <v>SAME</v>
      </c>
      <c r="N7" s="46"/>
    </row>
    <row r="8" spans="1:16" ht="30" x14ac:dyDescent="0.2">
      <c r="A8" s="11" t="s">
        <v>15</v>
      </c>
      <c r="B8" s="198"/>
      <c r="C8" s="55" t="str">
        <f>IF('Moritz (2)'!C8='Moritz (3)'!C8, "SAME","DIFFERENT")</f>
        <v>DIFFERENT</v>
      </c>
      <c r="D8" s="55" t="str">
        <f>IF('Moritz (2)'!D8='Moritz (3)'!D8, "SAME","DIFFERENT")</f>
        <v>DIFFERENT</v>
      </c>
      <c r="E8" s="195"/>
      <c r="F8" s="55" t="str">
        <f>IF('Moritz (2)'!F8='Moritz (3)'!F8, "SAME","DIFFERENT")</f>
        <v>SAME</v>
      </c>
      <c r="G8" s="55" t="str">
        <f>IF('Moritz (2)'!G8='Moritz (3)'!G8, "SAME","DIFFERENT")</f>
        <v>DIFFERENT</v>
      </c>
      <c r="H8" s="195"/>
      <c r="I8" s="195"/>
      <c r="J8" s="195"/>
      <c r="K8" s="55" t="str">
        <f>IF('Moritz (2)'!K8='Moritz (3)'!K8, "SAME","DIFFERENT")</f>
        <v>DIFFERENT</v>
      </c>
      <c r="L8" s="55" t="str">
        <f>IF('Moritz (2)'!L8='Moritz (3)'!L8, "SAME","DIFFERENT")</f>
        <v>DIFFERENT</v>
      </c>
      <c r="M8" s="55" t="str">
        <f>IF('Moritz (2)'!M8='Moritz (3)'!M8, "SAME","DIFFERENT")</f>
        <v>DIFFERENT</v>
      </c>
      <c r="N8" s="46"/>
      <c r="O8" t="s">
        <v>754</v>
      </c>
      <c r="P8">
        <f>COUNTIF(B6:M55,"SAME")</f>
        <v>48</v>
      </c>
    </row>
    <row r="9" spans="1:16" x14ac:dyDescent="0.2">
      <c r="A9" s="11" t="s">
        <v>18</v>
      </c>
      <c r="B9" s="198"/>
      <c r="C9" s="55" t="str">
        <f>IF('Moritz (2)'!C9='Moritz (3)'!C9, "SAME","DIFFERENT")</f>
        <v>SAME</v>
      </c>
      <c r="D9" s="55" t="str">
        <f>IF('Moritz (2)'!D9='Moritz (3)'!D9, "SAME","DIFFERENT")</f>
        <v>DIFFERENT</v>
      </c>
      <c r="E9" s="195"/>
      <c r="F9" s="55" t="str">
        <f>IF('Moritz (2)'!F9='Moritz (3)'!F9, "SAME","DIFFERENT")</f>
        <v>SAME</v>
      </c>
      <c r="G9" s="55"/>
      <c r="H9" s="195"/>
      <c r="I9" s="195"/>
      <c r="J9" s="195"/>
      <c r="K9" s="55" t="str">
        <f>IF('Moritz (2)'!K9='Moritz (3)'!K9, "SAME","DIFFERENT")</f>
        <v>DIFFERENT</v>
      </c>
      <c r="L9" s="55" t="str">
        <f>IF('Moritz (2)'!L9='Moritz (3)'!L9, "SAME","DIFFERENT")</f>
        <v>SAME</v>
      </c>
      <c r="M9" s="55" t="str">
        <f>IF('Moritz (2)'!M9='Moritz (3)'!M9, "SAME","DIFFERENT")</f>
        <v>DIFFERENT</v>
      </c>
      <c r="N9" s="46"/>
      <c r="O9" t="s">
        <v>756</v>
      </c>
      <c r="P9">
        <f>COUNTA(C7:D33,F7:G33,K7:M33)</f>
        <v>102</v>
      </c>
    </row>
    <row r="10" spans="1:16" x14ac:dyDescent="0.2">
      <c r="A10" s="11" t="s">
        <v>23</v>
      </c>
      <c r="B10" s="198"/>
      <c r="C10" s="55"/>
      <c r="D10" s="55"/>
      <c r="E10" s="195"/>
      <c r="F10" s="55"/>
      <c r="G10" s="55"/>
      <c r="H10" s="195"/>
      <c r="I10" s="195"/>
      <c r="J10" s="195"/>
      <c r="K10" s="55"/>
      <c r="L10" s="55"/>
      <c r="M10" s="56"/>
      <c r="N10" s="46"/>
    </row>
    <row r="11" spans="1:16" x14ac:dyDescent="0.2">
      <c r="A11" s="11" t="s">
        <v>25</v>
      </c>
      <c r="B11" s="198"/>
      <c r="C11" s="55"/>
      <c r="D11" s="55"/>
      <c r="E11" s="195"/>
      <c r="F11" s="55"/>
      <c r="G11" s="55"/>
      <c r="H11" s="195"/>
      <c r="I11" s="195"/>
      <c r="J11" s="195"/>
      <c r="K11" s="55"/>
      <c r="L11" s="55"/>
      <c r="M11" s="56"/>
      <c r="N11" s="46"/>
    </row>
    <row r="12" spans="1:16" ht="30" x14ac:dyDescent="0.2">
      <c r="A12" s="11" t="s">
        <v>26</v>
      </c>
      <c r="B12" s="198"/>
      <c r="C12" s="55" t="str">
        <f>IF('Moritz (2)'!C12='Moritz (3)'!C12, "SAME","DIFFERENT")</f>
        <v>DIFFERENT</v>
      </c>
      <c r="D12" s="55" t="str">
        <f>IF('Moritz (2)'!D12='Moritz (3)'!D12, "SAME","DIFFERENT")</f>
        <v>DIFFERENT</v>
      </c>
      <c r="E12" s="195"/>
      <c r="F12" s="55" t="str">
        <f>IF('Moritz (2)'!F12='Moritz (3)'!F12, "SAME","DIFFERENT")</f>
        <v>SAME</v>
      </c>
      <c r="G12" s="55" t="str">
        <f>IF('Moritz (2)'!G12='Moritz (3)'!G12, "SAME","DIFFERENT")</f>
        <v>SAME</v>
      </c>
      <c r="H12" s="195"/>
      <c r="I12" s="195"/>
      <c r="J12" s="195"/>
      <c r="K12" s="55" t="str">
        <f>IF('Moritz (2)'!K12='Moritz (3)'!K12, "SAME","DIFFERENT")</f>
        <v>DIFFERENT</v>
      </c>
      <c r="L12" s="55" t="str">
        <f>IF('Moritz (2)'!L12='Moritz (3)'!L12, "SAME","DIFFERENT")</f>
        <v>SAME</v>
      </c>
      <c r="M12" s="55" t="str">
        <f>IF('Moritz (2)'!M12='Moritz (3)'!M12, "SAME","DIFFERENT")</f>
        <v>SAME</v>
      </c>
      <c r="N12" s="46"/>
    </row>
    <row r="13" spans="1:16" x14ac:dyDescent="0.2">
      <c r="A13" s="11" t="s">
        <v>27</v>
      </c>
      <c r="B13" s="198"/>
      <c r="C13" s="55"/>
      <c r="D13" s="55"/>
      <c r="E13" s="195"/>
      <c r="F13" s="55"/>
      <c r="G13" s="55"/>
      <c r="H13" s="195"/>
      <c r="I13" s="195"/>
      <c r="J13" s="195"/>
      <c r="K13" s="55"/>
      <c r="L13" s="55"/>
      <c r="M13" s="56"/>
      <c r="N13" s="46"/>
    </row>
    <row r="14" spans="1:16" x14ac:dyDescent="0.2">
      <c r="A14" s="11" t="s">
        <v>30</v>
      </c>
      <c r="B14" s="198"/>
      <c r="C14" s="55" t="str">
        <f>IF('Moritz (2)'!C14='Moritz (3)'!C14, "SAME","DIFFERENT")</f>
        <v>DIFFERENT</v>
      </c>
      <c r="D14" s="55" t="str">
        <f>IF('Moritz (2)'!D14='Moritz (3)'!D14, "SAME","DIFFERENT")</f>
        <v>SAME</v>
      </c>
      <c r="E14" s="195"/>
      <c r="F14" s="55" t="str">
        <f>IF('Moritz (2)'!F14='Moritz (3)'!F14, "SAME","DIFFERENT")</f>
        <v>SAME</v>
      </c>
      <c r="G14" s="55" t="str">
        <f>IF('Moritz (2)'!G14='Moritz (3)'!G14, "SAME","DIFFERENT")</f>
        <v>SAME</v>
      </c>
      <c r="H14" s="195"/>
      <c r="I14" s="195"/>
      <c r="J14" s="195"/>
      <c r="K14" s="55" t="str">
        <f>IF('Moritz (2)'!K14='Moritz (3)'!K14, "SAME","DIFFERENT")</f>
        <v>SAME</v>
      </c>
      <c r="L14" s="55" t="str">
        <f>IF('Moritz (2)'!L14='Moritz (3)'!L14, "SAME","DIFFERENT")</f>
        <v>SAME</v>
      </c>
      <c r="M14" s="55" t="str">
        <f>IF('Moritz (2)'!M14='Moritz (3)'!M14, "SAME","DIFFERENT")</f>
        <v>SAME</v>
      </c>
      <c r="N14" s="46"/>
    </row>
    <row r="15" spans="1:16" x14ac:dyDescent="0.2">
      <c r="A15" s="11" t="s">
        <v>32</v>
      </c>
      <c r="B15" s="198"/>
      <c r="C15" s="55" t="str">
        <f>IF('Moritz (2)'!C15='Moritz (3)'!C15, "SAME","DIFFERENT")</f>
        <v>DIFFERENT</v>
      </c>
      <c r="D15" s="55" t="str">
        <f>IF('Moritz (2)'!D15='Moritz (3)'!D15, "SAME","DIFFERENT")</f>
        <v>DIFFERENT</v>
      </c>
      <c r="E15" s="195"/>
      <c r="F15" s="55" t="str">
        <f>IF('Moritz (2)'!F15='Moritz (3)'!F15, "SAME","DIFFERENT")</f>
        <v>DIFFERENT</v>
      </c>
      <c r="G15" s="55" t="str">
        <f>IF('Moritz (2)'!G15='Moritz (3)'!G15, "SAME","DIFFERENT")</f>
        <v>DIFFERENT</v>
      </c>
      <c r="H15" s="195"/>
      <c r="I15" s="195"/>
      <c r="J15" s="195"/>
      <c r="K15" s="55" t="str">
        <f>IF('Moritz (2)'!K15='Moritz (3)'!K15, "SAME","DIFFERENT")</f>
        <v>SAME</v>
      </c>
      <c r="L15" s="55" t="str">
        <f>IF('Moritz (2)'!L15='Moritz (3)'!L15, "SAME","DIFFERENT")</f>
        <v>DIFFERENT</v>
      </c>
      <c r="M15" s="55" t="str">
        <f>IF('Moritz (2)'!M15='Moritz (3)'!M15, "SAME","DIFFERENT")</f>
        <v>SAME</v>
      </c>
      <c r="N15" s="46"/>
    </row>
    <row r="16" spans="1:16" x14ac:dyDescent="0.2">
      <c r="A16" s="11" t="s">
        <v>36</v>
      </c>
      <c r="B16" s="198"/>
      <c r="C16" s="55" t="str">
        <f>IF('Moritz (2)'!C16='Moritz (3)'!C16, "SAME","DIFFERENT")</f>
        <v>SAME</v>
      </c>
      <c r="D16" s="55" t="str">
        <f>IF('Moritz (2)'!D16='Moritz (3)'!D16, "SAME","DIFFERENT")</f>
        <v>SAME</v>
      </c>
      <c r="E16" s="195"/>
      <c r="F16" s="55" t="str">
        <f>IF('Moritz (2)'!F16='Moritz (3)'!F16, "SAME","DIFFERENT")</f>
        <v>DIFFERENT</v>
      </c>
      <c r="G16" s="55" t="str">
        <f>IF('Moritz (2)'!G16='Moritz (3)'!G16, "SAME","DIFFERENT")</f>
        <v>SAME</v>
      </c>
      <c r="H16" s="195"/>
      <c r="I16" s="195"/>
      <c r="J16" s="195"/>
      <c r="K16" s="55" t="str">
        <f>IF('Moritz (2)'!K16='Moritz (3)'!K16, "SAME","DIFFERENT")</f>
        <v>SAME</v>
      </c>
      <c r="L16" s="55"/>
      <c r="M16" s="56"/>
      <c r="N16" s="46"/>
    </row>
    <row r="17" spans="1:14" x14ac:dyDescent="0.2">
      <c r="A17" s="61"/>
      <c r="B17" s="198"/>
      <c r="C17" s="55"/>
      <c r="D17" s="55"/>
      <c r="E17" s="195"/>
      <c r="F17" s="55"/>
      <c r="G17" s="55"/>
      <c r="H17" s="195"/>
      <c r="I17" s="195"/>
      <c r="J17" s="195"/>
      <c r="K17" s="55"/>
      <c r="L17" s="55"/>
      <c r="M17" s="56"/>
      <c r="N17" s="46"/>
    </row>
    <row r="18" spans="1:14" s="6" customFormat="1" ht="15.75" x14ac:dyDescent="0.2">
      <c r="A18" s="12" t="s">
        <v>37</v>
      </c>
      <c r="B18" s="198"/>
      <c r="C18" s="62"/>
      <c r="D18" s="62"/>
      <c r="E18" s="195"/>
      <c r="F18" s="62"/>
      <c r="G18" s="62"/>
      <c r="H18" s="195"/>
      <c r="I18" s="195"/>
      <c r="J18" s="195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98"/>
      <c r="C19" s="62"/>
      <c r="D19" s="62"/>
      <c r="E19" s="195"/>
      <c r="F19" s="62"/>
      <c r="G19" s="62"/>
      <c r="H19" s="195"/>
      <c r="I19" s="195"/>
      <c r="J19" s="195"/>
      <c r="K19" s="62"/>
      <c r="L19" s="62"/>
      <c r="M19" s="63"/>
      <c r="N19" s="54"/>
    </row>
    <row r="20" spans="1:14" ht="30" x14ac:dyDescent="0.2">
      <c r="A20" s="11" t="s">
        <v>39</v>
      </c>
      <c r="B20" s="198"/>
      <c r="C20" s="55" t="str">
        <f>IF('Moritz (2)'!C20='Moritz (3)'!C20, "SAME","DIFFERENT")</f>
        <v>DIFFERENT</v>
      </c>
      <c r="D20" s="55" t="str">
        <f>IF('Moritz (2)'!D20='Moritz (3)'!D20, "SAME","DIFFERENT")</f>
        <v>DIFFERENT</v>
      </c>
      <c r="E20" s="195"/>
      <c r="F20" s="55" t="str">
        <f>IF('Moritz (2)'!F20='Moritz (3)'!F20, "SAME","DIFFERENT")</f>
        <v>SAME</v>
      </c>
      <c r="G20" s="55" t="str">
        <f>IF('Moritz (2)'!G20='Moritz (3)'!G20, "SAME","DIFFERENT")</f>
        <v>DIFFERENT</v>
      </c>
      <c r="H20" s="195"/>
      <c r="I20" s="195"/>
      <c r="J20" s="195"/>
      <c r="K20" s="55" t="str">
        <f>IF('Moritz (2)'!K20='Moritz (3)'!K20, "SAME","DIFFERENT")</f>
        <v>SAME</v>
      </c>
      <c r="L20" s="55" t="str">
        <f>IF('Moritz (2)'!L20='Moritz (3)'!L20, "SAME","DIFFERENT")</f>
        <v>DIFFERENT</v>
      </c>
      <c r="M20" s="55" t="str">
        <f>IF('Moritz (2)'!M20='Moritz (3)'!M20, "SAME","DIFFERENT")</f>
        <v>SAME</v>
      </c>
      <c r="N20" s="46"/>
    </row>
    <row r="21" spans="1:14" x14ac:dyDescent="0.2">
      <c r="A21" s="11" t="s">
        <v>47</v>
      </c>
      <c r="B21" s="198"/>
      <c r="C21" s="55" t="str">
        <f>IF('Moritz (2)'!C21='Moritz (3)'!C21, "SAME","DIFFERENT")</f>
        <v>SAME</v>
      </c>
      <c r="D21" s="55" t="str">
        <f>IF('Moritz (2)'!D21='Moritz (3)'!D21, "SAME","DIFFERENT")</f>
        <v>DIFFERENT</v>
      </c>
      <c r="E21" s="195"/>
      <c r="F21" s="55" t="str">
        <f>IF('Moritz (2)'!F21='Moritz (3)'!F21, "SAME","DIFFERENT")</f>
        <v>SAME</v>
      </c>
      <c r="G21" s="55" t="str">
        <f>IF('Moritz (2)'!G21='Moritz (3)'!G21, "SAME","DIFFERENT")</f>
        <v>DIFFERENT</v>
      </c>
      <c r="H21" s="195"/>
      <c r="I21" s="195"/>
      <c r="J21" s="195"/>
      <c r="K21" s="55" t="str">
        <f>IF('Moritz (2)'!K21='Moritz (3)'!K21, "SAME","DIFFERENT")</f>
        <v>DIFFERENT</v>
      </c>
      <c r="L21" s="55" t="str">
        <f>IF('Moritz (2)'!L21='Moritz (3)'!L21, "SAME","DIFFERENT")</f>
        <v>SAME</v>
      </c>
      <c r="M21" s="55" t="str">
        <f>IF('Moritz (2)'!M21='Moritz (3)'!M21, "SAME","DIFFERENT")</f>
        <v>SAME</v>
      </c>
      <c r="N21" s="46"/>
    </row>
    <row r="22" spans="1:14" ht="30" x14ac:dyDescent="0.2">
      <c r="A22" s="11" t="s">
        <v>52</v>
      </c>
      <c r="B22" s="198"/>
      <c r="C22" s="55" t="str">
        <f>IF('Moritz (2)'!C22='Moritz (3)'!C22, "SAME","DIFFERENT")</f>
        <v>DIFFERENT</v>
      </c>
      <c r="D22" s="55" t="str">
        <f>IF('Moritz (2)'!D22='Moritz (3)'!D22, "SAME","DIFFERENT")</f>
        <v>SAME</v>
      </c>
      <c r="E22" s="195"/>
      <c r="F22" s="55" t="str">
        <f>IF('Moritz (2)'!F22='Moritz (3)'!F22, "SAME","DIFFERENT")</f>
        <v>SAME</v>
      </c>
      <c r="G22" s="55" t="str">
        <f>IF('Moritz (2)'!G22='Moritz (3)'!G22, "SAME","DIFFERENT")</f>
        <v>SAME</v>
      </c>
      <c r="H22" s="195"/>
      <c r="I22" s="195"/>
      <c r="J22" s="195"/>
      <c r="K22" s="55" t="str">
        <f>IF('Moritz (2)'!K22='Moritz (3)'!K22, "SAME","DIFFERENT")</f>
        <v>SAME</v>
      </c>
      <c r="L22" s="55" t="str">
        <f>IF('Moritz (2)'!L22='Moritz (3)'!L22, "SAME","DIFFERENT")</f>
        <v>SAME</v>
      </c>
      <c r="M22" s="55" t="str">
        <f>IF('Moritz (2)'!M22='Moritz (3)'!M22, "SAME","DIFFERENT")</f>
        <v>SAME</v>
      </c>
      <c r="N22" s="46"/>
    </row>
    <row r="23" spans="1:14" s="6" customFormat="1" ht="15.75" x14ac:dyDescent="0.2">
      <c r="A23" s="12" t="s">
        <v>53</v>
      </c>
      <c r="B23" s="198"/>
      <c r="C23" s="62"/>
      <c r="D23" s="62"/>
      <c r="E23" s="195"/>
      <c r="F23" s="62"/>
      <c r="G23" s="62"/>
      <c r="H23" s="195"/>
      <c r="I23" s="195"/>
      <c r="J23" s="195"/>
      <c r="K23" s="62"/>
      <c r="L23" s="62"/>
      <c r="M23" s="63"/>
      <c r="N23" s="54"/>
    </row>
    <row r="24" spans="1:14" x14ac:dyDescent="0.2">
      <c r="A24" s="11" t="s">
        <v>54</v>
      </c>
      <c r="B24" s="198"/>
      <c r="C24" s="55" t="str">
        <f>IF('Moritz (2)'!C24='Moritz (3)'!C24, "SAME","DIFFERENT")</f>
        <v>DIFFERENT</v>
      </c>
      <c r="D24" s="55" t="str">
        <f>IF('Moritz (2)'!D24='Moritz (3)'!D24, "SAME","DIFFERENT")</f>
        <v>SAME</v>
      </c>
      <c r="E24" s="195"/>
      <c r="F24" s="55" t="str">
        <f>IF('Moritz (2)'!F24='Moritz (3)'!F24, "SAME","DIFFERENT")</f>
        <v>DIFFERENT</v>
      </c>
      <c r="G24" s="55" t="str">
        <f>IF('Moritz (2)'!G24='Moritz (3)'!G24, "SAME","DIFFERENT")</f>
        <v>DIFFERENT</v>
      </c>
      <c r="H24" s="195"/>
      <c r="I24" s="195"/>
      <c r="J24" s="195"/>
      <c r="K24" s="55" t="str">
        <f>IF('Moritz (2)'!K24='Moritz (3)'!K24, "SAME","DIFFERENT")</f>
        <v>DIFFERENT</v>
      </c>
      <c r="L24" s="55" t="str">
        <f>IF('Moritz (2)'!L24='Moritz (3)'!L24, "SAME","DIFFERENT")</f>
        <v>SAME</v>
      </c>
      <c r="M24" s="55" t="str">
        <f>IF('Moritz (2)'!M24='Moritz (3)'!M24, "SAME","DIFFERENT")</f>
        <v>SAME</v>
      </c>
      <c r="N24" s="46"/>
    </row>
    <row r="25" spans="1:14" ht="45" x14ac:dyDescent="0.2">
      <c r="A25" s="11" t="s">
        <v>55</v>
      </c>
      <c r="B25" s="198"/>
      <c r="C25" s="55" t="str">
        <f>IF('Moritz (2)'!C25='Moritz (3)'!C25, "SAME","DIFFERENT")</f>
        <v>DIFFERENT</v>
      </c>
      <c r="D25" s="55"/>
      <c r="E25" s="195"/>
      <c r="F25" s="55" t="str">
        <f>IF('Moritz (2)'!F25='Moritz (3)'!F25, "SAME","DIFFERENT")</f>
        <v>DIFFERENT</v>
      </c>
      <c r="G25" s="55" t="str">
        <f>IF('Moritz (2)'!G25='Moritz (3)'!G25, "SAME","DIFFERENT")</f>
        <v>DIFFERENT</v>
      </c>
      <c r="H25" s="195"/>
      <c r="I25" s="195"/>
      <c r="J25" s="195"/>
      <c r="K25" s="55" t="str">
        <f>IF('Moritz (2)'!K25='Moritz (3)'!K25, "SAME","DIFFERENT")</f>
        <v>DIFFERENT</v>
      </c>
      <c r="L25" s="55" t="str">
        <f>IF('Moritz (2)'!L25='Moritz (3)'!L25, "SAME","DIFFERENT")</f>
        <v>SAME</v>
      </c>
      <c r="M25" s="55" t="str">
        <f>IF('Moritz (2)'!M25='Moritz (3)'!M25, "SAME","DIFFERENT")</f>
        <v>DIFFERENT</v>
      </c>
      <c r="N25" s="7" t="s">
        <v>360</v>
      </c>
    </row>
    <row r="26" spans="1:14" ht="60" x14ac:dyDescent="0.2">
      <c r="A26" s="11" t="s">
        <v>59</v>
      </c>
      <c r="B26" s="198"/>
      <c r="C26" s="55" t="str">
        <f>IF('Moritz (2)'!C26='Moritz (3)'!C26, "SAME","DIFFERENT")</f>
        <v>SAME</v>
      </c>
      <c r="D26" s="55"/>
      <c r="E26" s="195"/>
      <c r="F26" s="55" t="str">
        <f>IF('Moritz (2)'!F26='Moritz (3)'!F26, "SAME","DIFFERENT")</f>
        <v>SAME</v>
      </c>
      <c r="G26" s="55" t="str">
        <f>IF('Moritz (2)'!G26='Moritz (3)'!G26, "SAME","DIFFERENT")</f>
        <v>SAME</v>
      </c>
      <c r="H26" s="195"/>
      <c r="I26" s="195"/>
      <c r="J26" s="195"/>
      <c r="K26" s="55" t="str">
        <f>IF('Moritz (2)'!K26='Moritz (3)'!K26, "SAME","DIFFERENT")</f>
        <v>SAME</v>
      </c>
      <c r="L26" s="55"/>
      <c r="M26" s="56"/>
      <c r="N26" s="7" t="s">
        <v>226</v>
      </c>
    </row>
    <row r="27" spans="1:14" s="6" customFormat="1" ht="15.75" x14ac:dyDescent="0.2">
      <c r="A27" s="12" t="s">
        <v>60</v>
      </c>
      <c r="B27" s="198"/>
      <c r="C27" s="62"/>
      <c r="D27" s="62"/>
      <c r="E27" s="195"/>
      <c r="F27" s="62"/>
      <c r="G27" s="62"/>
      <c r="H27" s="195"/>
      <c r="I27" s="195"/>
      <c r="J27" s="195"/>
      <c r="K27" s="62"/>
      <c r="L27" s="62"/>
      <c r="M27" s="63"/>
      <c r="N27" s="54"/>
    </row>
    <row r="28" spans="1:14" x14ac:dyDescent="0.2">
      <c r="A28" s="11" t="s">
        <v>61</v>
      </c>
      <c r="B28" s="198"/>
      <c r="C28" s="55" t="str">
        <f>IF('Moritz (2)'!C28='Moritz (3)'!C28, "SAME","DIFFERENT")</f>
        <v>DIFFERENT</v>
      </c>
      <c r="D28" s="55" t="str">
        <f>IF('Moritz (2)'!D28='Moritz (3)'!D28, "SAME","DIFFERENT")</f>
        <v>DIFFERENT</v>
      </c>
      <c r="E28" s="195"/>
      <c r="F28" s="55"/>
      <c r="G28" s="55" t="str">
        <f>IF('Moritz (2)'!G28='Moritz (3)'!G28, "SAME","DIFFERENT")</f>
        <v>DIFFERENT</v>
      </c>
      <c r="H28" s="195"/>
      <c r="I28" s="195"/>
      <c r="J28" s="195"/>
      <c r="K28" s="55"/>
      <c r="L28" s="55" t="str">
        <f>IF('Moritz (2)'!L28='Moritz (3)'!L28, "SAME","DIFFERENT")</f>
        <v>DIFFERENT</v>
      </c>
      <c r="M28" s="56"/>
      <c r="N28" s="46"/>
    </row>
    <row r="29" spans="1:14" x14ac:dyDescent="0.2">
      <c r="A29" s="11" t="s">
        <v>64</v>
      </c>
      <c r="B29" s="198"/>
      <c r="C29" s="55"/>
      <c r="D29" s="55"/>
      <c r="E29" s="195"/>
      <c r="F29" s="55"/>
      <c r="G29" s="55"/>
      <c r="H29" s="195"/>
      <c r="I29" s="195"/>
      <c r="J29" s="195"/>
      <c r="K29" s="55"/>
      <c r="L29" s="55"/>
      <c r="M29" s="56"/>
      <c r="N29" s="46"/>
    </row>
    <row r="30" spans="1:14" x14ac:dyDescent="0.2">
      <c r="A30" s="11" t="s">
        <v>65</v>
      </c>
      <c r="B30" s="198"/>
      <c r="C30" s="55" t="str">
        <f>IF('Moritz (2)'!C30='Moritz (3)'!C30, "SAME","DIFFERENT")</f>
        <v>SAME</v>
      </c>
      <c r="D30" s="55" t="str">
        <f>IF('Moritz (2)'!D30='Moritz (3)'!D30, "SAME","DIFFERENT")</f>
        <v>SAME</v>
      </c>
      <c r="E30" s="195"/>
      <c r="F30" s="55" t="str">
        <f>IF('Moritz (2)'!F30='Moritz (3)'!F30, "SAME","DIFFERENT")</f>
        <v>DIFFERENT</v>
      </c>
      <c r="G30" s="55"/>
      <c r="H30" s="195"/>
      <c r="I30" s="195"/>
      <c r="J30" s="195"/>
      <c r="K30" s="55" t="str">
        <f>IF('Moritz (2)'!K30='Moritz (3)'!K30, "SAME","DIFFERENT")</f>
        <v>DIFFERENT</v>
      </c>
      <c r="L30" s="55" t="str">
        <f>IF('Moritz (2)'!L30='Moritz (3)'!L30, "SAME","DIFFERENT")</f>
        <v>DIFFERENT</v>
      </c>
      <c r="M30" s="55" t="str">
        <f>IF('Moritz (2)'!M30='Moritz (3)'!M30, "SAME","DIFFERENT")</f>
        <v>DIFFERENT</v>
      </c>
      <c r="N30" s="46"/>
    </row>
    <row r="31" spans="1:14" x14ac:dyDescent="0.2">
      <c r="A31" s="11" t="s">
        <v>66</v>
      </c>
      <c r="B31" s="198"/>
      <c r="C31" s="55" t="str">
        <f>IF('Moritz (2)'!C31='Moritz (3)'!C31, "SAME","DIFFERENT")</f>
        <v>DIFFERENT</v>
      </c>
      <c r="D31" s="55" t="str">
        <f>IF('Moritz (2)'!D31='Moritz (3)'!D31, "SAME","DIFFERENT")</f>
        <v>DIFFERENT</v>
      </c>
      <c r="E31" s="195"/>
      <c r="F31" s="55" t="str">
        <f>IF('Moritz (2)'!F31='Moritz (3)'!F31, "SAME","DIFFERENT")</f>
        <v>DIFFERENT</v>
      </c>
      <c r="G31" s="55" t="str">
        <f>IF('Moritz (2)'!G31='Moritz (3)'!G31, "SAME","DIFFERENT")</f>
        <v>DIFFERENT</v>
      </c>
      <c r="H31" s="195"/>
      <c r="I31" s="195"/>
      <c r="J31" s="195"/>
      <c r="K31" s="55" t="str">
        <f>IF('Moritz (2)'!K31='Moritz (3)'!K31, "SAME","DIFFERENT")</f>
        <v>DIFFERENT</v>
      </c>
      <c r="L31" s="55"/>
      <c r="M31" s="56"/>
      <c r="N31" s="46"/>
    </row>
    <row r="32" spans="1:14" s="6" customFormat="1" ht="15.75" x14ac:dyDescent="0.2">
      <c r="A32" s="12" t="s">
        <v>67</v>
      </c>
      <c r="B32" s="198"/>
      <c r="C32" s="62"/>
      <c r="D32" s="62"/>
      <c r="E32" s="195"/>
      <c r="F32" s="62"/>
      <c r="G32" s="62"/>
      <c r="H32" s="195"/>
      <c r="I32" s="195"/>
      <c r="J32" s="195"/>
      <c r="K32" s="62"/>
      <c r="L32" s="62"/>
      <c r="M32" s="63"/>
      <c r="N32" s="54"/>
    </row>
    <row r="33" spans="1:14" x14ac:dyDescent="0.2">
      <c r="A33" s="11" t="s">
        <v>68</v>
      </c>
      <c r="B33" s="198"/>
      <c r="C33" s="55" t="str">
        <f>IF('Moritz (2)'!C33='Moritz (3)'!C33, "SAME","DIFFERENT")</f>
        <v>DIFFERENT</v>
      </c>
      <c r="D33" s="55" t="str">
        <f>IF('Moritz (2)'!D33='Moritz (3)'!D33, "SAME","DIFFERENT")</f>
        <v>DIFFERENT</v>
      </c>
      <c r="E33" s="195"/>
      <c r="F33" s="55" t="str">
        <f>IF('Moritz (2)'!F33='Moritz (3)'!F33, "SAME","DIFFERENT")</f>
        <v>DIFFERENT</v>
      </c>
      <c r="G33" s="55" t="str">
        <f>IF('Moritz (2)'!G33='Moritz (3)'!G33, "SAME","DIFFERENT")</f>
        <v>DIFFERENT</v>
      </c>
      <c r="H33" s="195"/>
      <c r="I33" s="195"/>
      <c r="J33" s="195"/>
      <c r="K33" s="55" t="str">
        <f>IF('Moritz (2)'!K33='Moritz (3)'!K33, "SAME","DIFFERENT")</f>
        <v>DIFFERENT</v>
      </c>
      <c r="L33" s="55"/>
      <c r="M33" s="56"/>
      <c r="N33" s="46"/>
    </row>
    <row r="34" spans="1:14" ht="15.75" thickBot="1" x14ac:dyDescent="0.25">
      <c r="A34" s="64"/>
      <c r="B34" s="198"/>
      <c r="C34" s="65"/>
      <c r="D34" s="65"/>
      <c r="E34" s="195"/>
      <c r="F34" s="65"/>
      <c r="G34" s="65"/>
      <c r="H34" s="195"/>
      <c r="I34" s="195"/>
      <c r="J34" s="195"/>
      <c r="K34" s="65"/>
      <c r="L34" s="65"/>
      <c r="M34" s="66"/>
      <c r="N34" s="46"/>
    </row>
    <row r="35" spans="1:14" s="6" customFormat="1" ht="31.5" x14ac:dyDescent="0.2">
      <c r="A35" s="10" t="s">
        <v>74</v>
      </c>
      <c r="B35" s="198"/>
      <c r="C35" s="52">
        <f>AVERAGE(C36:C39)</f>
        <v>1.6666666666666667</v>
      </c>
      <c r="D35" s="52">
        <f>AVERAGE(D36:D39)</f>
        <v>1.5</v>
      </c>
      <c r="E35" s="195"/>
      <c r="F35" s="52">
        <f>AVERAGE(F36:F39)</f>
        <v>1.3333333333333333</v>
      </c>
      <c r="G35" s="52">
        <f>AVERAGE(G36:G39)</f>
        <v>2</v>
      </c>
      <c r="H35" s="195"/>
      <c r="I35" s="195"/>
      <c r="J35" s="195"/>
      <c r="K35" s="52">
        <f>AVERAGE(K36:K39)</f>
        <v>1.6666666666666667</v>
      </c>
      <c r="L35" s="52">
        <f t="shared" ref="L35:M35" si="0">AVERAGE(L36:L39)</f>
        <v>1</v>
      </c>
      <c r="M35" s="52">
        <f t="shared" si="0"/>
        <v>1</v>
      </c>
      <c r="N35" s="54"/>
    </row>
    <row r="36" spans="1:14" ht="15.75" x14ac:dyDescent="0.2">
      <c r="A36" s="71" t="s">
        <v>75</v>
      </c>
      <c r="B36" s="198"/>
      <c r="C36" s="55"/>
      <c r="D36" s="55"/>
      <c r="E36" s="195"/>
      <c r="F36" s="55"/>
      <c r="G36" s="55"/>
      <c r="H36" s="195"/>
      <c r="I36" s="195"/>
      <c r="J36" s="195"/>
      <c r="K36" s="55"/>
      <c r="L36" s="55"/>
      <c r="M36" s="56"/>
      <c r="N36" s="46"/>
    </row>
    <row r="37" spans="1:14" x14ac:dyDescent="0.2">
      <c r="A37" s="11" t="s">
        <v>76</v>
      </c>
      <c r="B37" s="198"/>
      <c r="C37" s="55">
        <v>2</v>
      </c>
      <c r="D37" s="55">
        <v>2</v>
      </c>
      <c r="E37" s="195"/>
      <c r="F37" s="55">
        <v>1</v>
      </c>
      <c r="G37" s="55">
        <v>2</v>
      </c>
      <c r="H37" s="195"/>
      <c r="I37" s="195"/>
      <c r="J37" s="195"/>
      <c r="K37" s="55">
        <v>2</v>
      </c>
      <c r="L37" s="55">
        <v>1</v>
      </c>
      <c r="M37" s="56">
        <v>1</v>
      </c>
      <c r="N37" s="46"/>
    </row>
    <row r="38" spans="1:14" x14ac:dyDescent="0.2">
      <c r="A38" s="11" t="s">
        <v>77</v>
      </c>
      <c r="B38" s="198"/>
      <c r="C38" s="55">
        <v>1</v>
      </c>
      <c r="D38" s="55">
        <v>1</v>
      </c>
      <c r="E38" s="195"/>
      <c r="F38" s="55">
        <v>1</v>
      </c>
      <c r="G38" s="55">
        <v>2</v>
      </c>
      <c r="H38" s="195"/>
      <c r="I38" s="195"/>
      <c r="J38" s="195"/>
      <c r="K38" s="55">
        <v>2</v>
      </c>
      <c r="L38" s="55">
        <v>1</v>
      </c>
      <c r="M38" s="56">
        <v>1</v>
      </c>
      <c r="N38" s="46"/>
    </row>
    <row r="39" spans="1:14" ht="30" x14ac:dyDescent="0.2">
      <c r="A39" s="11" t="s">
        <v>78</v>
      </c>
      <c r="B39" s="198"/>
      <c r="C39" s="55">
        <v>2</v>
      </c>
      <c r="D39" s="55" t="s">
        <v>24</v>
      </c>
      <c r="E39" s="195"/>
      <c r="F39" s="55">
        <v>2</v>
      </c>
      <c r="G39" s="55">
        <v>2</v>
      </c>
      <c r="H39" s="195"/>
      <c r="I39" s="195"/>
      <c r="J39" s="195"/>
      <c r="K39" s="55">
        <v>1</v>
      </c>
      <c r="L39" s="55">
        <v>1</v>
      </c>
      <c r="M39" s="56">
        <v>1</v>
      </c>
      <c r="N39" s="46"/>
    </row>
    <row r="40" spans="1:14" s="6" customFormat="1" ht="15.75" x14ac:dyDescent="0.2">
      <c r="A40" s="12" t="s">
        <v>79</v>
      </c>
      <c r="B40" s="198"/>
      <c r="C40" s="62" t="e">
        <f>AVERAGE(C41:C42)</f>
        <v>#DIV/0!</v>
      </c>
      <c r="D40" s="62">
        <f>AVERAGE(D41:D42)</f>
        <v>0.5</v>
      </c>
      <c r="E40" s="195"/>
      <c r="F40" s="62">
        <f>AVERAGE(F41:F42)</f>
        <v>2</v>
      </c>
      <c r="G40" s="62">
        <f>AVERAGE(G41:G42)</f>
        <v>2.5</v>
      </c>
      <c r="H40" s="195"/>
      <c r="I40" s="195"/>
      <c r="J40" s="195"/>
      <c r="K40" s="62">
        <f t="shared" ref="K40:M40" si="1">AVERAGE(K41:K42)</f>
        <v>2</v>
      </c>
      <c r="L40" s="62">
        <f t="shared" si="1"/>
        <v>2</v>
      </c>
      <c r="M40" s="62">
        <f t="shared" si="1"/>
        <v>2</v>
      </c>
      <c r="N40" s="54"/>
    </row>
    <row r="41" spans="1:14" x14ac:dyDescent="0.2">
      <c r="A41" s="11" t="s">
        <v>80</v>
      </c>
      <c r="B41" s="198"/>
      <c r="C41" s="55" t="s">
        <v>24</v>
      </c>
      <c r="D41" s="55">
        <v>0</v>
      </c>
      <c r="E41" s="195"/>
      <c r="F41" s="55">
        <v>2</v>
      </c>
      <c r="G41" s="55">
        <v>2</v>
      </c>
      <c r="H41" s="195"/>
      <c r="I41" s="195"/>
      <c r="J41" s="195"/>
      <c r="K41" s="55" t="s">
        <v>24</v>
      </c>
      <c r="L41" s="55" t="s">
        <v>24</v>
      </c>
      <c r="M41" s="56" t="s">
        <v>24</v>
      </c>
      <c r="N41" s="46"/>
    </row>
    <row r="42" spans="1:14" ht="15.75" thickBot="1" x14ac:dyDescent="0.25">
      <c r="A42" s="11" t="s">
        <v>81</v>
      </c>
      <c r="B42" s="198"/>
      <c r="C42" s="55" t="s">
        <v>24</v>
      </c>
      <c r="D42" s="55">
        <v>1</v>
      </c>
      <c r="E42" s="195"/>
      <c r="F42" s="55">
        <v>2</v>
      </c>
      <c r="G42" s="55">
        <v>3</v>
      </c>
      <c r="H42" s="195"/>
      <c r="I42" s="195"/>
      <c r="J42" s="195"/>
      <c r="K42" s="55">
        <v>2</v>
      </c>
      <c r="L42" s="55">
        <v>2</v>
      </c>
      <c r="M42" s="56">
        <v>2</v>
      </c>
      <c r="N42" s="46"/>
    </row>
    <row r="43" spans="1:14" s="6" customFormat="1" ht="15.75" x14ac:dyDescent="0.2">
      <c r="A43" s="12" t="s">
        <v>82</v>
      </c>
      <c r="B43" s="198"/>
      <c r="C43" s="52">
        <f>AVERAGE(C44:C46)</f>
        <v>1.6666666666666667</v>
      </c>
      <c r="D43" s="52">
        <f>AVERAGE(D44:D46)</f>
        <v>2</v>
      </c>
      <c r="E43" s="195"/>
      <c r="F43" s="52">
        <f>AVERAGE(F44:F46)</f>
        <v>2</v>
      </c>
      <c r="G43" s="52">
        <f>AVERAGE(G44:G46)</f>
        <v>2</v>
      </c>
      <c r="H43" s="195"/>
      <c r="I43" s="195"/>
      <c r="J43" s="195"/>
      <c r="K43" s="52">
        <f t="shared" ref="K43:M43" si="2">AVERAGE(K44:K46)</f>
        <v>2.3333333333333335</v>
      </c>
      <c r="L43" s="52">
        <f t="shared" si="2"/>
        <v>1.6666666666666667</v>
      </c>
      <c r="M43" s="52">
        <f t="shared" si="2"/>
        <v>1.3333333333333333</v>
      </c>
      <c r="N43" s="54"/>
    </row>
    <row r="44" spans="1:14" x14ac:dyDescent="0.2">
      <c r="A44" s="11" t="s">
        <v>83</v>
      </c>
      <c r="B44" s="198"/>
      <c r="C44" s="55">
        <v>2</v>
      </c>
      <c r="D44" s="55">
        <v>2</v>
      </c>
      <c r="E44" s="195"/>
      <c r="F44" s="55">
        <v>2</v>
      </c>
      <c r="G44" s="55">
        <v>2</v>
      </c>
      <c r="H44" s="195"/>
      <c r="I44" s="195"/>
      <c r="J44" s="195"/>
      <c r="K44" s="55">
        <v>3</v>
      </c>
      <c r="L44" s="55">
        <v>2</v>
      </c>
      <c r="M44" s="56">
        <v>2</v>
      </c>
      <c r="N44" s="46"/>
    </row>
    <row r="45" spans="1:14" ht="30" x14ac:dyDescent="0.2">
      <c r="A45" s="11" t="s">
        <v>84</v>
      </c>
      <c r="B45" s="198"/>
      <c r="C45" s="55">
        <v>2</v>
      </c>
      <c r="D45" s="55">
        <v>2</v>
      </c>
      <c r="E45" s="195"/>
      <c r="F45" s="55">
        <v>2</v>
      </c>
      <c r="G45" s="55">
        <v>2</v>
      </c>
      <c r="H45" s="195"/>
      <c r="I45" s="195"/>
      <c r="J45" s="195"/>
      <c r="K45" s="55">
        <v>2</v>
      </c>
      <c r="L45" s="55">
        <v>2</v>
      </c>
      <c r="M45" s="56">
        <v>1</v>
      </c>
      <c r="N45" s="46"/>
    </row>
    <row r="46" spans="1:14" ht="30" x14ac:dyDescent="0.2">
      <c r="A46" s="11" t="s">
        <v>85</v>
      </c>
      <c r="B46" s="198"/>
      <c r="C46" s="55">
        <v>1</v>
      </c>
      <c r="D46" s="55">
        <v>2</v>
      </c>
      <c r="E46" s="195"/>
      <c r="F46" s="55">
        <v>2</v>
      </c>
      <c r="G46" s="55">
        <v>2</v>
      </c>
      <c r="H46" s="195"/>
      <c r="I46" s="195"/>
      <c r="J46" s="195"/>
      <c r="K46" s="55">
        <v>2</v>
      </c>
      <c r="L46" s="55">
        <v>1</v>
      </c>
      <c r="M46" s="56">
        <v>1</v>
      </c>
      <c r="N46" s="46"/>
    </row>
    <row r="47" spans="1:14" s="6" customFormat="1" ht="15.75" x14ac:dyDescent="0.2">
      <c r="A47" s="12" t="s">
        <v>86</v>
      </c>
      <c r="B47" s="198"/>
      <c r="C47" s="62">
        <f>AVERAGE(C48:C51)</f>
        <v>1.5</v>
      </c>
      <c r="D47" s="62">
        <f>AVERAGE(D48:D51)</f>
        <v>2.5</v>
      </c>
      <c r="E47" s="195"/>
      <c r="F47" s="62">
        <f>AVERAGE(F48:F51)</f>
        <v>2</v>
      </c>
      <c r="G47" s="62">
        <f>AVERAGE(G48:G51)</f>
        <v>2.3333333333333335</v>
      </c>
      <c r="H47" s="195"/>
      <c r="I47" s="195"/>
      <c r="J47" s="195"/>
      <c r="K47" s="62">
        <f t="shared" ref="K47:M47" si="3">AVERAGE(K48:K51)</f>
        <v>2</v>
      </c>
      <c r="L47" s="62">
        <f t="shared" si="3"/>
        <v>1.3333333333333333</v>
      </c>
      <c r="M47" s="62">
        <f t="shared" si="3"/>
        <v>1</v>
      </c>
      <c r="N47" s="54"/>
    </row>
    <row r="48" spans="1:14" x14ac:dyDescent="0.2">
      <c r="A48" s="11" t="s">
        <v>87</v>
      </c>
      <c r="B48" s="198"/>
      <c r="C48" s="55">
        <v>2</v>
      </c>
      <c r="D48" s="55">
        <v>3</v>
      </c>
      <c r="E48" s="195"/>
      <c r="F48" s="55">
        <v>2</v>
      </c>
      <c r="G48" s="55">
        <v>3</v>
      </c>
      <c r="H48" s="195"/>
      <c r="I48" s="195"/>
      <c r="J48" s="195"/>
      <c r="K48" s="55">
        <v>2</v>
      </c>
      <c r="L48" s="55">
        <v>1</v>
      </c>
      <c r="M48" s="55">
        <v>1</v>
      </c>
      <c r="N48" s="46"/>
    </row>
    <row r="49" spans="1:14" x14ac:dyDescent="0.2">
      <c r="A49" s="11" t="s">
        <v>88</v>
      </c>
      <c r="B49" s="198"/>
      <c r="C49" s="55" t="s">
        <v>24</v>
      </c>
      <c r="D49" s="55" t="s">
        <v>24</v>
      </c>
      <c r="E49" s="195"/>
      <c r="F49" s="55">
        <v>2</v>
      </c>
      <c r="G49" s="55" t="s">
        <v>24</v>
      </c>
      <c r="H49" s="195"/>
      <c r="I49" s="195"/>
      <c r="J49" s="195"/>
      <c r="K49" s="55" t="s">
        <v>24</v>
      </c>
      <c r="L49" s="55">
        <v>2</v>
      </c>
      <c r="M49" s="55">
        <v>0</v>
      </c>
      <c r="N49" s="46"/>
    </row>
    <row r="50" spans="1:14" ht="30" x14ac:dyDescent="0.2">
      <c r="A50" s="11" t="s">
        <v>89</v>
      </c>
      <c r="B50" s="198"/>
      <c r="C50" s="55">
        <v>1</v>
      </c>
      <c r="D50" s="55">
        <v>2</v>
      </c>
      <c r="E50" s="195"/>
      <c r="F50" s="55">
        <v>2</v>
      </c>
      <c r="G50" s="55">
        <v>2</v>
      </c>
      <c r="H50" s="195"/>
      <c r="I50" s="195"/>
      <c r="J50" s="195"/>
      <c r="K50" s="55">
        <v>2</v>
      </c>
      <c r="L50" s="55">
        <v>1</v>
      </c>
      <c r="M50" s="55">
        <v>2</v>
      </c>
      <c r="N50" s="7" t="s">
        <v>243</v>
      </c>
    </row>
    <row r="51" spans="1:14" ht="15.75" thickBot="1" x14ac:dyDescent="0.25">
      <c r="A51" s="11" t="s">
        <v>90</v>
      </c>
      <c r="B51" s="198"/>
      <c r="C51" s="55" t="s">
        <v>24</v>
      </c>
      <c r="D51" s="55" t="s">
        <v>24</v>
      </c>
      <c r="E51" s="195"/>
      <c r="F51" s="55" t="s">
        <v>24</v>
      </c>
      <c r="G51" s="55">
        <v>2</v>
      </c>
      <c r="H51" s="195"/>
      <c r="I51" s="195"/>
      <c r="J51" s="195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75" x14ac:dyDescent="0.2">
      <c r="A52" s="12" t="s">
        <v>54</v>
      </c>
      <c r="B52" s="198"/>
      <c r="C52" s="52">
        <f t="shared" ref="C52:D52" si="4">AVERAGE(C53:C55)</f>
        <v>1.6666666666666667</v>
      </c>
      <c r="D52" s="52">
        <f t="shared" si="4"/>
        <v>1</v>
      </c>
      <c r="E52" s="195"/>
      <c r="F52" s="52">
        <f t="shared" ref="F52:G52" si="5">AVERAGE(F53:F55)</f>
        <v>2</v>
      </c>
      <c r="G52" s="52">
        <f t="shared" si="5"/>
        <v>2</v>
      </c>
      <c r="H52" s="195"/>
      <c r="I52" s="195"/>
      <c r="J52" s="195"/>
      <c r="K52" s="52">
        <f t="shared" ref="K52:M52" si="6">AVERAGE(K53:K55)</f>
        <v>1.3333333333333333</v>
      </c>
      <c r="L52" s="52">
        <f t="shared" si="6"/>
        <v>1</v>
      </c>
      <c r="M52" s="52" t="e">
        <f t="shared" si="6"/>
        <v>#DIV/0!</v>
      </c>
      <c r="N52" s="54"/>
    </row>
    <row r="53" spans="1:14" ht="30" x14ac:dyDescent="0.2">
      <c r="A53" s="11" t="s">
        <v>91</v>
      </c>
      <c r="B53" s="198"/>
      <c r="C53" s="55">
        <v>2</v>
      </c>
      <c r="D53" s="55">
        <v>1</v>
      </c>
      <c r="E53" s="195"/>
      <c r="F53" s="55" t="s">
        <v>24</v>
      </c>
      <c r="G53" s="55">
        <v>2</v>
      </c>
      <c r="H53" s="195"/>
      <c r="I53" s="195"/>
      <c r="J53" s="195"/>
      <c r="K53" s="55">
        <v>2</v>
      </c>
      <c r="L53" s="55">
        <v>1</v>
      </c>
      <c r="M53" s="56" t="s">
        <v>24</v>
      </c>
      <c r="N53" s="46"/>
    </row>
    <row r="54" spans="1:14" x14ac:dyDescent="0.2">
      <c r="A54" s="11" t="s">
        <v>92</v>
      </c>
      <c r="B54" s="198"/>
      <c r="C54" s="55">
        <v>1</v>
      </c>
      <c r="D54" s="55" t="s">
        <v>24</v>
      </c>
      <c r="E54" s="195"/>
      <c r="F54" s="55">
        <v>2</v>
      </c>
      <c r="G54" s="55" t="s">
        <v>24</v>
      </c>
      <c r="H54" s="195"/>
      <c r="I54" s="195"/>
      <c r="J54" s="195"/>
      <c r="K54" s="55">
        <v>1</v>
      </c>
      <c r="L54" s="55" t="s">
        <v>24</v>
      </c>
      <c r="M54" s="56" t="s">
        <v>24</v>
      </c>
      <c r="N54" s="46"/>
    </row>
    <row r="55" spans="1:14" ht="30.75" thickBot="1" x14ac:dyDescent="0.25">
      <c r="A55" s="9" t="s">
        <v>93</v>
      </c>
      <c r="B55" s="199"/>
      <c r="C55" s="67">
        <v>2</v>
      </c>
      <c r="D55" s="67" t="s">
        <v>24</v>
      </c>
      <c r="E55" s="196"/>
      <c r="F55" s="67">
        <v>2</v>
      </c>
      <c r="G55" s="67" t="s">
        <v>24</v>
      </c>
      <c r="H55" s="203"/>
      <c r="I55" s="196"/>
      <c r="J55" s="196"/>
      <c r="K55" s="67">
        <v>1</v>
      </c>
      <c r="L55" s="67" t="s">
        <v>24</v>
      </c>
      <c r="M55" s="68" t="s">
        <v>24</v>
      </c>
      <c r="N55" s="46"/>
    </row>
  </sheetData>
  <mergeCells count="5">
    <mergeCell ref="B6:B55"/>
    <mergeCell ref="E6:E55"/>
    <mergeCell ref="H6:H55"/>
    <mergeCell ref="I6:I55"/>
    <mergeCell ref="J6:J55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4B602-1085-4575-BF3F-64E108DEC28E}">
  <sheetPr>
    <tabColor rgb="FF00B0F0"/>
  </sheetPr>
  <dimension ref="A1:P55"/>
  <sheetViews>
    <sheetView topLeftCell="B4" zoomScale="85" zoomScaleNormal="85" workbookViewId="0">
      <selection activeCell="P10" sqref="P10"/>
    </sheetView>
  </sheetViews>
  <sheetFormatPr baseColWidth="10" defaultColWidth="11.5546875" defaultRowHeight="15" x14ac:dyDescent="0.2"/>
  <cols>
    <col min="1" max="1" width="22.21875" customWidth="1"/>
  </cols>
  <sheetData>
    <row r="1" spans="1:16" x14ac:dyDescent="0.2">
      <c r="A1" s="1" t="s">
        <v>0</v>
      </c>
      <c r="B1" t="s">
        <v>380</v>
      </c>
      <c r="C1" t="s">
        <v>381</v>
      </c>
    </row>
    <row r="2" spans="1:16" x14ac:dyDescent="0.2">
      <c r="A2" s="1" t="s">
        <v>3</v>
      </c>
      <c r="B2" t="s">
        <v>305</v>
      </c>
    </row>
    <row r="3" spans="1:16" ht="15.75" thickBot="1" x14ac:dyDescent="0.25"/>
    <row r="4" spans="1:16" x14ac:dyDescent="0.2">
      <c r="A4" s="72" t="s">
        <v>5</v>
      </c>
      <c r="B4" s="73">
        <v>1</v>
      </c>
      <c r="C4" s="74">
        <v>2</v>
      </c>
      <c r="D4" s="74">
        <v>3</v>
      </c>
      <c r="E4" s="74">
        <v>4</v>
      </c>
      <c r="F4" s="74">
        <v>5</v>
      </c>
      <c r="G4" s="74">
        <v>6</v>
      </c>
      <c r="H4" s="74">
        <v>7</v>
      </c>
      <c r="I4" s="74">
        <v>8</v>
      </c>
      <c r="J4" s="74">
        <v>9</v>
      </c>
      <c r="K4" s="74">
        <v>10</v>
      </c>
      <c r="L4" s="74">
        <v>11</v>
      </c>
      <c r="M4" s="75">
        <v>12</v>
      </c>
      <c r="N4" s="46"/>
    </row>
    <row r="5" spans="1:16" ht="15.75" thickBot="1" x14ac:dyDescent="0.25">
      <c r="A5" s="76" t="s">
        <v>6</v>
      </c>
      <c r="B5" s="77">
        <v>44449</v>
      </c>
      <c r="C5" s="78">
        <v>44456</v>
      </c>
      <c r="D5" s="78">
        <v>44463</v>
      </c>
      <c r="E5" s="78">
        <v>44470</v>
      </c>
      <c r="F5" s="78">
        <v>44477</v>
      </c>
      <c r="G5" s="78">
        <v>44484</v>
      </c>
      <c r="H5" s="78">
        <v>44491</v>
      </c>
      <c r="I5" s="78">
        <v>44498</v>
      </c>
      <c r="J5" s="78">
        <v>44505</v>
      </c>
      <c r="K5" s="78">
        <v>44512</v>
      </c>
      <c r="L5" s="78">
        <v>44519</v>
      </c>
      <c r="M5" s="79">
        <v>44526</v>
      </c>
      <c r="N5" s="46"/>
    </row>
    <row r="6" spans="1:16" s="6" customFormat="1" ht="15.75" x14ac:dyDescent="0.25">
      <c r="A6" s="80" t="s">
        <v>7</v>
      </c>
      <c r="B6" s="197"/>
      <c r="C6" s="52"/>
      <c r="D6" s="52"/>
      <c r="E6" s="194" t="s">
        <v>9</v>
      </c>
      <c r="F6" s="52"/>
      <c r="G6" s="52"/>
      <c r="H6" s="52"/>
      <c r="I6" s="52"/>
      <c r="J6" s="194" t="s">
        <v>10</v>
      </c>
      <c r="K6" s="52"/>
      <c r="L6" s="52"/>
      <c r="M6" s="53"/>
      <c r="N6" s="54"/>
    </row>
    <row r="7" spans="1:16" x14ac:dyDescent="0.2">
      <c r="A7" s="11" t="s">
        <v>12</v>
      </c>
      <c r="B7" s="198"/>
      <c r="C7" s="55" t="str">
        <f>IF('Lulu (2)'!C7='Lulu (3)'!C7, "SAME","DIFFERENT")</f>
        <v>SAME</v>
      </c>
      <c r="D7" s="55" t="str">
        <f>IF('Lulu (2)'!D7='Lulu (3)'!D7, "SAME","DIFFERENT")</f>
        <v>SAME</v>
      </c>
      <c r="E7" s="195"/>
      <c r="F7" s="55" t="str">
        <f>IF('Lulu (2)'!F7='Lulu (3)'!F7, "SAME","DIFFERENT")</f>
        <v>SAME</v>
      </c>
      <c r="G7" s="55" t="str">
        <f>IF('Lulu (2)'!G7='Lulu (3)'!G7, "SAME","DIFFERENT")</f>
        <v>SAME</v>
      </c>
      <c r="H7" s="55"/>
      <c r="I7" s="55"/>
      <c r="J7" s="195"/>
      <c r="K7" s="55"/>
      <c r="L7" s="55" t="str">
        <f>IF('Lulu (2)'!L7='Lulu (3)'!L7, "SAME","DIFFERENT")</f>
        <v>SAME</v>
      </c>
      <c r="M7" s="55" t="str">
        <f>IF('Lulu (2)'!M7='Lulu (3)'!M7, "SAME","DIFFERENT")</f>
        <v>SAME</v>
      </c>
      <c r="N7" s="46"/>
    </row>
    <row r="8" spans="1:16" ht="30" x14ac:dyDescent="0.2">
      <c r="A8" s="11" t="s">
        <v>15</v>
      </c>
      <c r="B8" s="198"/>
      <c r="C8" s="55" t="str">
        <f>IF('Lulu (2)'!C8='Lulu (3)'!C8, "SAME","DIFFERENT")</f>
        <v>DIFFERENT</v>
      </c>
      <c r="D8" s="55" t="str">
        <f>IF('Lulu (2)'!D8='Lulu (3)'!D8, "SAME","DIFFERENT")</f>
        <v>DIFFERENT</v>
      </c>
      <c r="E8" s="195"/>
      <c r="F8" s="55" t="str">
        <f>IF('Lulu (2)'!F8='Lulu (3)'!F8, "SAME","DIFFERENT")</f>
        <v>DIFFERENT</v>
      </c>
      <c r="G8" s="55"/>
      <c r="H8" s="55"/>
      <c r="I8" s="55"/>
      <c r="J8" s="195"/>
      <c r="K8" s="55"/>
      <c r="L8" s="55" t="str">
        <f>IF('Lulu (2)'!L8='Lulu (3)'!L8, "SAME","DIFFERENT")</f>
        <v>SAME</v>
      </c>
      <c r="M8" s="55" t="str">
        <f>IF('Lulu (2)'!M8='Lulu (3)'!M8, "SAME","DIFFERENT")</f>
        <v>SAME</v>
      </c>
      <c r="N8" s="46"/>
      <c r="O8" t="s">
        <v>754</v>
      </c>
      <c r="P8">
        <f>COUNTIF(B6:M55,"SAME")</f>
        <v>64</v>
      </c>
    </row>
    <row r="9" spans="1:16" x14ac:dyDescent="0.2">
      <c r="A9" s="11" t="s">
        <v>18</v>
      </c>
      <c r="B9" s="198"/>
      <c r="C9" s="55" t="str">
        <f>IF('Lulu (2)'!C9='Lulu (3)'!C9, "SAME","DIFFERENT")</f>
        <v>SAME</v>
      </c>
      <c r="D9" s="55" t="str">
        <f>IF('Lulu (2)'!D9='Lulu (3)'!D9, "SAME","DIFFERENT")</f>
        <v>SAME</v>
      </c>
      <c r="E9" s="195"/>
      <c r="F9" s="55"/>
      <c r="G9" s="55"/>
      <c r="H9" s="55"/>
      <c r="I9" s="55"/>
      <c r="J9" s="195"/>
      <c r="K9" s="55"/>
      <c r="L9" s="55" t="str">
        <f>IF('Lulu (2)'!L9='Lulu (3)'!L9, "SAME","DIFFERENT")</f>
        <v>DIFFERENT</v>
      </c>
      <c r="M9" s="55" t="str">
        <f>IF('Lulu (2)'!M9='Lulu (3)'!M9, "SAME","DIFFERENT")</f>
        <v>SAME</v>
      </c>
      <c r="N9" s="46"/>
      <c r="O9" t="s">
        <v>755</v>
      </c>
      <c r="P9">
        <f>COUNTA(C7:D33,F7:I34,K7:M34)</f>
        <v>104</v>
      </c>
    </row>
    <row r="10" spans="1:16" x14ac:dyDescent="0.2">
      <c r="A10" s="11" t="s">
        <v>23</v>
      </c>
      <c r="B10" s="198"/>
      <c r="C10" s="55" t="str">
        <f>IF('Lulu (2)'!C10='Lulu (3)'!C10, "SAME","DIFFERENT")</f>
        <v>SAME</v>
      </c>
      <c r="D10" s="55" t="str">
        <f>IF('Lulu (2)'!D10='Lulu (3)'!D10, "SAME","DIFFERENT")</f>
        <v>SAME</v>
      </c>
      <c r="E10" s="195"/>
      <c r="F10" s="55" t="str">
        <f>IF('Lulu (2)'!F10='Lulu (3)'!F10, "SAME","DIFFERENT")</f>
        <v>SAME</v>
      </c>
      <c r="G10" s="55" t="str">
        <f>IF('Lulu (2)'!G10='Lulu (3)'!G10, "SAME","DIFFERENT")</f>
        <v>SAME</v>
      </c>
      <c r="H10" s="55" t="str">
        <f>IF('Lulu (2)'!H10='Lulu (3)'!H10, "SAME","DIFFERENT")</f>
        <v>SAME</v>
      </c>
      <c r="I10" s="55" t="str">
        <f>IF('Lulu (2)'!I10='Lulu (3)'!I10, "SAME","DIFFERENT")</f>
        <v>SAME</v>
      </c>
      <c r="J10" s="195"/>
      <c r="K10" s="55" t="str">
        <f>IF('Lulu (2)'!K10='Lulu (3)'!K10, "SAME","DIFFERENT")</f>
        <v>SAME</v>
      </c>
      <c r="L10" s="55" t="str">
        <f>IF('Lulu (2)'!L10='Lulu (3)'!L10, "SAME","DIFFERENT")</f>
        <v>SAME</v>
      </c>
      <c r="M10" s="55" t="str">
        <f>IF('Lulu (2)'!M10='Lulu (3)'!M10, "SAME","DIFFERENT")</f>
        <v>SAME</v>
      </c>
      <c r="N10" s="46"/>
    </row>
    <row r="11" spans="1:16" x14ac:dyDescent="0.2">
      <c r="A11" s="11" t="s">
        <v>25</v>
      </c>
      <c r="B11" s="198"/>
      <c r="C11" s="55" t="str">
        <f>IF('Lulu (2)'!C11='Lulu (3)'!C11, "SAME","DIFFERENT")</f>
        <v>SAME</v>
      </c>
      <c r="D11" s="55" t="str">
        <f>IF('Lulu (2)'!D11='Lulu (3)'!D11, "SAME","DIFFERENT")</f>
        <v>SAME</v>
      </c>
      <c r="E11" s="195"/>
      <c r="F11" s="55" t="str">
        <f>IF('Lulu (2)'!F11='Lulu (3)'!F11, "SAME","DIFFERENT")</f>
        <v>SAME</v>
      </c>
      <c r="G11" s="55"/>
      <c r="H11" s="55"/>
      <c r="I11" s="55"/>
      <c r="J11" s="195"/>
      <c r="K11" s="55"/>
      <c r="L11" s="55"/>
      <c r="M11" s="56"/>
      <c r="N11" s="46"/>
    </row>
    <row r="12" spans="1:16" ht="60" x14ac:dyDescent="0.2">
      <c r="A12" s="11" t="s">
        <v>26</v>
      </c>
      <c r="B12" s="198"/>
      <c r="C12" s="55" t="str">
        <f>IF('Lulu (2)'!C12='Lulu (3)'!C12, "SAME","DIFFERENT")</f>
        <v>SAME</v>
      </c>
      <c r="D12" s="55" t="str">
        <f>IF('Lulu (2)'!D12='Lulu (3)'!D12, "SAME","DIFFERENT")</f>
        <v>DIFFERENT</v>
      </c>
      <c r="E12" s="195"/>
      <c r="F12" s="55"/>
      <c r="G12" s="55"/>
      <c r="H12" s="55"/>
      <c r="I12" s="55"/>
      <c r="J12" s="195"/>
      <c r="K12" s="55"/>
      <c r="L12" s="55" t="str">
        <f>IF('Lulu (2)'!L12='Lulu (3)'!L12, "SAME","DIFFERENT")</f>
        <v>DIFFERENT</v>
      </c>
      <c r="M12" s="56" t="s">
        <v>395</v>
      </c>
      <c r="N12" s="46"/>
    </row>
    <row r="13" spans="1:16" x14ac:dyDescent="0.2">
      <c r="A13" s="11" t="s">
        <v>27</v>
      </c>
      <c r="B13" s="198"/>
      <c r="C13" s="55"/>
      <c r="D13" s="55"/>
      <c r="E13" s="195"/>
      <c r="F13" s="55" t="str">
        <f>IF('Lulu (2)'!F13='Lulu (3)'!F13, "SAME","DIFFERENT")</f>
        <v>SAME</v>
      </c>
      <c r="G13" s="55" t="str">
        <f>IF('Lulu (2)'!G13='Lulu (3)'!G13, "SAME","DIFFERENT")</f>
        <v>SAME</v>
      </c>
      <c r="H13" s="55"/>
      <c r="I13" s="55" t="str">
        <f>IF('Lulu (2)'!I13='Lulu (3)'!I13, "SAME","DIFFERENT")</f>
        <v>SAME</v>
      </c>
      <c r="J13" s="195"/>
      <c r="K13" s="55" t="str">
        <f>IF('Lulu (2)'!K13='Lulu (3)'!K13, "SAME","DIFFERENT")</f>
        <v>SAME</v>
      </c>
      <c r="L13" s="55" t="str">
        <f>IF('Lulu (2)'!L13='Lulu (3)'!L13, "SAME","DIFFERENT")</f>
        <v>SAME</v>
      </c>
      <c r="M13" s="55" t="str">
        <f>IF('Lulu (2)'!M13='Lulu (3)'!M13, "SAME","DIFFERENT")</f>
        <v>SAME</v>
      </c>
      <c r="N13" s="46"/>
    </row>
    <row r="14" spans="1:16" x14ac:dyDescent="0.2">
      <c r="A14" s="11" t="s">
        <v>30</v>
      </c>
      <c r="B14" s="198"/>
      <c r="C14" s="55" t="str">
        <f>IF('Lulu (2)'!C14='Lulu (3)'!C14, "SAME","DIFFERENT")</f>
        <v>SAME</v>
      </c>
      <c r="D14" s="55" t="str">
        <f>IF('Lulu (2)'!D14='Lulu (3)'!D14, "SAME","DIFFERENT")</f>
        <v>SAME</v>
      </c>
      <c r="E14" s="195"/>
      <c r="F14" s="55" t="str">
        <f>IF('Lulu (2)'!F14='Lulu (3)'!F14, "SAME","DIFFERENT")</f>
        <v>SAME</v>
      </c>
      <c r="G14" s="55" t="str">
        <f>IF('Lulu (2)'!G14='Lulu (3)'!G14, "SAME","DIFFERENT")</f>
        <v>SAME</v>
      </c>
      <c r="H14" s="55" t="str">
        <f>IF('Lulu (2)'!H14='Lulu (3)'!H14, "SAME","DIFFERENT")</f>
        <v>SAME</v>
      </c>
      <c r="I14" s="55" t="str">
        <f>IF('Lulu (2)'!I14='Lulu (3)'!I14, "SAME","DIFFERENT")</f>
        <v>SAME</v>
      </c>
      <c r="J14" s="195"/>
      <c r="K14" s="55" t="str">
        <f>IF('Lulu (2)'!K14='Lulu (3)'!K14, "SAME","DIFFERENT")</f>
        <v>SAME</v>
      </c>
      <c r="L14" s="55" t="str">
        <f>IF('Lulu (2)'!L14='Lulu (3)'!L14, "SAME","DIFFERENT")</f>
        <v>SAME</v>
      </c>
      <c r="M14" s="55" t="str">
        <f>IF('Lulu (2)'!M14='Lulu (3)'!M14, "SAME","DIFFERENT")</f>
        <v>SAME</v>
      </c>
      <c r="N14" s="46"/>
    </row>
    <row r="15" spans="1:16" x14ac:dyDescent="0.2">
      <c r="A15" s="11" t="s">
        <v>32</v>
      </c>
      <c r="B15" s="198"/>
      <c r="C15" s="55" t="str">
        <f>IF('Lulu (2)'!C15='Lulu (3)'!C15, "SAME","DIFFERENT")</f>
        <v>DIFFERENT</v>
      </c>
      <c r="D15" s="55" t="str">
        <f>IF('Lulu (2)'!D15='Lulu (3)'!D15, "SAME","DIFFERENT")</f>
        <v>SAME</v>
      </c>
      <c r="E15" s="195"/>
      <c r="F15" s="55"/>
      <c r="G15" s="55"/>
      <c r="H15" s="55"/>
      <c r="I15" s="55"/>
      <c r="J15" s="195"/>
      <c r="K15" s="55"/>
      <c r="L15" s="55"/>
      <c r="M15" s="55" t="str">
        <f>IF('Lulu (2)'!M15='Lulu (3)'!M15, "SAME","DIFFERENT")</f>
        <v>SAME</v>
      </c>
      <c r="N15" s="46"/>
    </row>
    <row r="16" spans="1:16" x14ac:dyDescent="0.2">
      <c r="A16" s="11" t="s">
        <v>36</v>
      </c>
      <c r="B16" s="198"/>
      <c r="C16" s="55" t="str">
        <f>IF('Lulu (2)'!C16='Lulu (3)'!C16, "SAME","DIFFERENT")</f>
        <v>SAME</v>
      </c>
      <c r="D16" s="55" t="str">
        <f>IF('Lulu (2)'!D16='Lulu (3)'!D16, "SAME","DIFFERENT")</f>
        <v>SAME</v>
      </c>
      <c r="E16" s="195"/>
      <c r="F16" s="55" t="str">
        <f>IF('Lulu (2)'!F16='Lulu (3)'!F16, "SAME","DIFFERENT")</f>
        <v>DIFFERENT</v>
      </c>
      <c r="G16" s="55" t="str">
        <f>IF('Lulu (2)'!G16='Lulu (3)'!G16, "SAME","DIFFERENT")</f>
        <v>DIFFERENT</v>
      </c>
      <c r="H16" s="55"/>
      <c r="I16" s="55"/>
      <c r="J16" s="195"/>
      <c r="K16" s="55"/>
      <c r="L16" s="55"/>
      <c r="M16" s="56"/>
      <c r="N16" s="46"/>
    </row>
    <row r="17" spans="1:14" x14ac:dyDescent="0.2">
      <c r="A17" s="82"/>
      <c r="B17" s="198"/>
      <c r="C17" s="55"/>
      <c r="D17" s="55"/>
      <c r="E17" s="195"/>
      <c r="F17" s="55"/>
      <c r="G17" s="55"/>
      <c r="H17" s="55"/>
      <c r="I17" s="55"/>
      <c r="J17" s="195"/>
      <c r="K17" s="55"/>
      <c r="L17" s="55"/>
      <c r="M17" s="56"/>
      <c r="N17" s="46"/>
    </row>
    <row r="18" spans="1:14" s="6" customFormat="1" ht="15.75" x14ac:dyDescent="0.2">
      <c r="A18" s="12" t="s">
        <v>37</v>
      </c>
      <c r="B18" s="198"/>
      <c r="C18" s="62"/>
      <c r="D18" s="62"/>
      <c r="E18" s="195"/>
      <c r="F18" s="62"/>
      <c r="G18" s="62"/>
      <c r="H18" s="62"/>
      <c r="I18" s="62"/>
      <c r="J18" s="195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98"/>
      <c r="C19" s="62"/>
      <c r="D19" s="62"/>
      <c r="E19" s="195"/>
      <c r="F19" s="62"/>
      <c r="G19" s="62"/>
      <c r="H19" s="62"/>
      <c r="I19" s="62"/>
      <c r="J19" s="195"/>
      <c r="K19" s="62"/>
      <c r="L19" s="62"/>
      <c r="M19" s="63"/>
      <c r="N19" s="54"/>
    </row>
    <row r="20" spans="1:14" ht="30" x14ac:dyDescent="0.2">
      <c r="A20" s="11" t="s">
        <v>39</v>
      </c>
      <c r="B20" s="198"/>
      <c r="C20" s="55" t="str">
        <f>IF('Lulu (2)'!C20='Lulu (3)'!C20, "SAME","DIFFERENT")</f>
        <v>DIFFERENT</v>
      </c>
      <c r="D20" s="55" t="str">
        <f>IF('Lulu (2)'!D20='Lulu (3)'!D20, "SAME","DIFFERENT")</f>
        <v>DIFFERENT</v>
      </c>
      <c r="E20" s="195"/>
      <c r="F20" s="55" t="str">
        <f>IF('Lulu (2)'!F20='Lulu (3)'!F20, "SAME","DIFFERENT")</f>
        <v>DIFFERENT</v>
      </c>
      <c r="G20" s="55" t="str">
        <f>IF('Lulu (2)'!G20='Lulu (3)'!G20, "SAME","DIFFERENT")</f>
        <v>SAME</v>
      </c>
      <c r="H20" s="55" t="str">
        <f>IF('Lulu (2)'!H20='Lulu (3)'!H20, "SAME","DIFFERENT")</f>
        <v>SAME</v>
      </c>
      <c r="I20" s="55" t="str">
        <f>IF('Lulu (2)'!I20='Lulu (3)'!I20, "SAME","DIFFERENT")</f>
        <v>DIFFERENT</v>
      </c>
      <c r="J20" s="195"/>
      <c r="K20" s="55" t="str">
        <f>IF('Lulu (2)'!K20='Lulu (3)'!K20, "SAME","DIFFERENT")</f>
        <v>DIFFERENT</v>
      </c>
      <c r="L20" s="55" t="str">
        <f>IF('Lulu (2)'!L20='Lulu (3)'!L20, "SAME","DIFFERENT")</f>
        <v>DIFFERENT</v>
      </c>
      <c r="M20" s="55" t="str">
        <f>IF('Lulu (2)'!M20='Lulu (3)'!M20, "SAME","DIFFERENT")</f>
        <v>SAME</v>
      </c>
      <c r="N20" s="46"/>
    </row>
    <row r="21" spans="1:14" x14ac:dyDescent="0.2">
      <c r="A21" s="11" t="s">
        <v>47</v>
      </c>
      <c r="B21" s="198"/>
      <c r="C21" s="55" t="str">
        <f>IF('Lulu (2)'!C21='Lulu (3)'!C21, "SAME","DIFFERENT")</f>
        <v>SAME</v>
      </c>
      <c r="D21" s="55" t="str">
        <f>IF('Lulu (2)'!D21='Lulu (3)'!D21, "SAME","DIFFERENT")</f>
        <v>DIFFERENT</v>
      </c>
      <c r="E21" s="195"/>
      <c r="F21" s="55" t="str">
        <f>IF('Lulu (2)'!F21='Lulu (3)'!F21, "SAME","DIFFERENT")</f>
        <v>DIFFERENT</v>
      </c>
      <c r="G21" s="55" t="str">
        <f>IF('Lulu (2)'!G21='Lulu (3)'!G21, "SAME","DIFFERENT")</f>
        <v>DIFFERENT</v>
      </c>
      <c r="H21" s="55"/>
      <c r="I21" s="55"/>
      <c r="J21" s="195"/>
      <c r="K21" s="55" t="str">
        <f>IF('Lulu (2)'!K21='Lulu (3)'!K21, "SAME","DIFFERENT")</f>
        <v>SAME</v>
      </c>
      <c r="L21" s="55" t="str">
        <f>IF('Lulu (2)'!L21='Lulu (3)'!L21, "SAME","DIFFERENT")</f>
        <v>SAME</v>
      </c>
      <c r="M21" s="55" t="str">
        <f>IF('Lulu (2)'!M21='Lulu (3)'!M21, "SAME","DIFFERENT")</f>
        <v>SAME</v>
      </c>
      <c r="N21" s="46"/>
    </row>
    <row r="22" spans="1:14" ht="30" x14ac:dyDescent="0.2">
      <c r="A22" s="11" t="s">
        <v>52</v>
      </c>
      <c r="B22" s="198"/>
      <c r="C22" s="55" t="str">
        <f>IF('Lulu (2)'!C22='Lulu (3)'!C22, "SAME","DIFFERENT")</f>
        <v>SAME</v>
      </c>
      <c r="D22" s="55" t="str">
        <f>IF('Lulu (2)'!D22='Lulu (3)'!D22, "SAME","DIFFERENT")</f>
        <v>SAME</v>
      </c>
      <c r="E22" s="195"/>
      <c r="F22" s="55" t="str">
        <f>IF('Lulu (2)'!F22='Lulu (3)'!F22, "SAME","DIFFERENT")</f>
        <v>SAME</v>
      </c>
      <c r="G22" s="55" t="str">
        <f>IF('Lulu (2)'!G22='Lulu (3)'!G22, "SAME","DIFFERENT")</f>
        <v>SAME</v>
      </c>
      <c r="H22" s="55" t="str">
        <f>IF('Lulu (2)'!H22='Lulu (3)'!H22, "SAME","DIFFERENT")</f>
        <v>DIFFERENT</v>
      </c>
      <c r="I22" s="55" t="str">
        <f>IF('Lulu (2)'!I22='Lulu (3)'!I22, "SAME","DIFFERENT")</f>
        <v>DIFFERENT</v>
      </c>
      <c r="J22" s="195"/>
      <c r="K22" s="55" t="str">
        <f>IF('Lulu (2)'!K22='Lulu (3)'!K22, "SAME","DIFFERENT")</f>
        <v>SAME</v>
      </c>
      <c r="L22" s="55" t="str">
        <f>IF('Lulu (2)'!L22='Lulu (3)'!L22, "SAME","DIFFERENT")</f>
        <v>SAME</v>
      </c>
      <c r="M22" s="55" t="str">
        <f>IF('Lulu (2)'!M22='Lulu (3)'!M22, "SAME","DIFFERENT")</f>
        <v>SAME</v>
      </c>
      <c r="N22" s="46"/>
    </row>
    <row r="23" spans="1:14" s="6" customFormat="1" ht="15.75" x14ac:dyDescent="0.2">
      <c r="A23" s="12" t="s">
        <v>53</v>
      </c>
      <c r="B23" s="198"/>
      <c r="C23" s="62"/>
      <c r="D23" s="62"/>
      <c r="E23" s="195"/>
      <c r="F23" s="62"/>
      <c r="G23" s="62"/>
      <c r="H23" s="62"/>
      <c r="I23" s="62"/>
      <c r="J23" s="195"/>
      <c r="K23" s="62"/>
      <c r="L23" s="62"/>
      <c r="M23" s="63"/>
      <c r="N23" s="54"/>
    </row>
    <row r="24" spans="1:14" x14ac:dyDescent="0.2">
      <c r="A24" s="11" t="s">
        <v>54</v>
      </c>
      <c r="B24" s="198"/>
      <c r="C24" s="55" t="str">
        <f>IF('Lulu (2)'!C24='Lulu (3)'!C24, "SAME","DIFFERENT")</f>
        <v>DIFFERENT</v>
      </c>
      <c r="D24" s="55" t="str">
        <f>IF('Lulu (2)'!D24='Lulu (3)'!D24, "SAME","DIFFERENT")</f>
        <v>DIFFERENT</v>
      </c>
      <c r="E24" s="195"/>
      <c r="F24" s="55" t="str">
        <f>IF('Lulu (2)'!F24='Lulu (3)'!F24, "SAME","DIFFERENT")</f>
        <v>DIFFERENT</v>
      </c>
      <c r="G24" s="55" t="str">
        <f>IF('Lulu (2)'!G24='Lulu (3)'!G24, "SAME","DIFFERENT")</f>
        <v>DIFFERENT</v>
      </c>
      <c r="H24" s="55" t="str">
        <f>IF('Lulu (2)'!H24='Lulu (3)'!H24, "SAME","DIFFERENT")</f>
        <v>DIFFERENT</v>
      </c>
      <c r="I24" s="55" t="str">
        <f>IF('Lulu (2)'!I24='Lulu (3)'!I24, "SAME","DIFFERENT")</f>
        <v>DIFFERENT</v>
      </c>
      <c r="J24" s="195"/>
      <c r="K24" s="55" t="str">
        <f>IF('Lulu (2)'!K24='Lulu (3)'!K24, "SAME","DIFFERENT")</f>
        <v>DIFFERENT</v>
      </c>
      <c r="L24" s="55" t="str">
        <f>IF('Lulu (2)'!L24='Lulu (3)'!L24, "SAME","DIFFERENT")</f>
        <v>SAME</v>
      </c>
      <c r="M24" s="55" t="str">
        <f>IF('Lulu (2)'!M24='Lulu (3)'!M24, "SAME","DIFFERENT")</f>
        <v>SAME</v>
      </c>
      <c r="N24" s="46"/>
    </row>
    <row r="25" spans="1:14" x14ac:dyDescent="0.2">
      <c r="A25" s="11" t="s">
        <v>55</v>
      </c>
      <c r="B25" s="198"/>
      <c r="C25" s="55"/>
      <c r="D25" s="55"/>
      <c r="E25" s="195"/>
      <c r="F25" s="55"/>
      <c r="G25" s="55"/>
      <c r="H25" s="55"/>
      <c r="I25" s="55"/>
      <c r="J25" s="195"/>
      <c r="K25" s="55"/>
      <c r="L25" s="55"/>
      <c r="M25" s="56"/>
      <c r="N25" s="46"/>
    </row>
    <row r="26" spans="1:14" x14ac:dyDescent="0.2">
      <c r="A26" s="11" t="s">
        <v>59</v>
      </c>
      <c r="B26" s="198"/>
      <c r="C26" s="55"/>
      <c r="D26" s="55"/>
      <c r="E26" s="195"/>
      <c r="F26" s="55"/>
      <c r="G26" s="55"/>
      <c r="H26" s="55"/>
      <c r="I26" s="55"/>
      <c r="J26" s="195"/>
      <c r="K26" s="55"/>
      <c r="L26" s="55"/>
      <c r="M26" s="56"/>
      <c r="N26" s="46"/>
    </row>
    <row r="27" spans="1:14" s="6" customFormat="1" ht="15.75" x14ac:dyDescent="0.2">
      <c r="A27" s="12" t="s">
        <v>60</v>
      </c>
      <c r="B27" s="198"/>
      <c r="C27" s="62"/>
      <c r="D27" s="62"/>
      <c r="E27" s="195"/>
      <c r="F27" s="62"/>
      <c r="G27" s="62"/>
      <c r="H27" s="62"/>
      <c r="I27" s="62"/>
      <c r="J27" s="195"/>
      <c r="K27" s="62"/>
      <c r="L27" s="62"/>
      <c r="M27" s="63"/>
      <c r="N27" s="54"/>
    </row>
    <row r="28" spans="1:14" x14ac:dyDescent="0.2">
      <c r="A28" s="11" t="s">
        <v>61</v>
      </c>
      <c r="B28" s="198"/>
      <c r="C28" s="55" t="str">
        <f>IF('Lulu (2)'!C28='Lulu (3)'!C28, "SAME","DIFFERENT")</f>
        <v>DIFFERENT</v>
      </c>
      <c r="D28" s="55" t="str">
        <f>IF('Lulu (2)'!D28='Lulu (3)'!D28, "SAME","DIFFERENT")</f>
        <v>SAME</v>
      </c>
      <c r="E28" s="195"/>
      <c r="F28" s="55" t="str">
        <f>IF('Lulu (2)'!F28='Lulu (3)'!F28, "SAME","DIFFERENT")</f>
        <v>SAME</v>
      </c>
      <c r="G28" s="55" t="str">
        <f>IF('Lulu (2)'!G28='Lulu (3)'!G28, "SAME","DIFFERENT")</f>
        <v>SAME</v>
      </c>
      <c r="H28" s="55" t="str">
        <f>IF('Lulu (2)'!H28='Lulu (3)'!H28, "SAME","DIFFERENT")</f>
        <v>DIFFERENT</v>
      </c>
      <c r="I28" s="55" t="str">
        <f>IF('Lulu (2)'!I28='Lulu (3)'!I28, "SAME","DIFFERENT")</f>
        <v>SAME</v>
      </c>
      <c r="J28" s="195"/>
      <c r="K28" s="55" t="str">
        <f>IF('Lulu (2)'!K28='Lulu (3)'!K28, "SAME","DIFFERENT")</f>
        <v>DIFFERENT</v>
      </c>
      <c r="L28" s="55" t="str">
        <f>IF('Lulu (2)'!L28='Lulu (3)'!L28, "SAME","DIFFERENT")</f>
        <v>DIFFERENT</v>
      </c>
      <c r="M28" s="55" t="str">
        <f>IF('Lulu (2)'!M28='Lulu (3)'!M28, "SAME","DIFFERENT")</f>
        <v>SAME</v>
      </c>
      <c r="N28" s="46"/>
    </row>
    <row r="29" spans="1:14" x14ac:dyDescent="0.2">
      <c r="A29" s="11" t="s">
        <v>64</v>
      </c>
      <c r="B29" s="198"/>
      <c r="C29" s="55"/>
      <c r="D29" s="55"/>
      <c r="E29" s="195"/>
      <c r="F29" s="55"/>
      <c r="G29" s="55"/>
      <c r="H29" s="55"/>
      <c r="I29" s="55"/>
      <c r="J29" s="195"/>
      <c r="K29" s="55"/>
      <c r="L29" s="55"/>
      <c r="M29" s="56"/>
      <c r="N29" s="46"/>
    </row>
    <row r="30" spans="1:14" x14ac:dyDescent="0.2">
      <c r="A30" s="11" t="s">
        <v>65</v>
      </c>
      <c r="B30" s="198"/>
      <c r="C30" s="55"/>
      <c r="D30" s="55"/>
      <c r="E30" s="195"/>
      <c r="F30" s="55"/>
      <c r="G30" s="55"/>
      <c r="H30" s="55"/>
      <c r="I30" s="55"/>
      <c r="J30" s="195"/>
      <c r="K30" s="55"/>
      <c r="L30" s="55"/>
      <c r="M30" s="56"/>
      <c r="N30" s="46"/>
    </row>
    <row r="31" spans="1:14" x14ac:dyDescent="0.2">
      <c r="A31" s="11" t="s">
        <v>66</v>
      </c>
      <c r="B31" s="198"/>
      <c r="C31" s="55"/>
      <c r="D31" s="55" t="str">
        <f>IF('Lulu (2)'!D31='Lulu (3)'!D31, "SAME","DIFFERENT")</f>
        <v>DIFFERENT</v>
      </c>
      <c r="E31" s="195"/>
      <c r="F31" s="55"/>
      <c r="G31" s="55"/>
      <c r="H31" s="55"/>
      <c r="I31" s="55"/>
      <c r="J31" s="195"/>
      <c r="K31" s="55"/>
      <c r="L31" s="55" t="str">
        <f>IF('Lulu (2)'!L31='Lulu (3)'!L31, "SAME","DIFFERENT")</f>
        <v>DIFFERENT</v>
      </c>
      <c r="M31" s="56"/>
      <c r="N31" s="46"/>
    </row>
    <row r="32" spans="1:14" s="6" customFormat="1" ht="15.75" x14ac:dyDescent="0.2">
      <c r="A32" s="12" t="s">
        <v>67</v>
      </c>
      <c r="B32" s="198"/>
      <c r="C32" s="62"/>
      <c r="D32" s="62"/>
      <c r="E32" s="195"/>
      <c r="F32" s="62"/>
      <c r="G32" s="62"/>
      <c r="H32" s="62"/>
      <c r="I32" s="62"/>
      <c r="J32" s="195"/>
      <c r="K32" s="62"/>
      <c r="L32" s="62"/>
      <c r="M32" s="63"/>
      <c r="N32" s="54"/>
    </row>
    <row r="33" spans="1:14" x14ac:dyDescent="0.2">
      <c r="A33" s="11" t="s">
        <v>68</v>
      </c>
      <c r="B33" s="198"/>
      <c r="C33" s="55" t="str">
        <f>IF('Lulu (2)'!C33='Lulu (3)'!C33, "SAME","DIFFERENT")</f>
        <v>DIFFERENT</v>
      </c>
      <c r="D33" s="55" t="str">
        <f>IF('Lulu (2)'!D33='Lulu (3)'!D33, "SAME","DIFFERENT")</f>
        <v>DIFFERENT</v>
      </c>
      <c r="E33" s="195"/>
      <c r="F33" s="55" t="str">
        <f>IF('Lulu (2)'!F33='Lulu (3)'!F33, "SAME","DIFFERENT")</f>
        <v>DIFFERENT</v>
      </c>
      <c r="G33" s="55" t="str">
        <f>IF('Lulu (2)'!G33='Lulu (3)'!G33, "SAME","DIFFERENT")</f>
        <v>DIFFERENT</v>
      </c>
      <c r="H33" s="55" t="str">
        <f>IF('Lulu (2)'!H33='Lulu (3)'!H33, "SAME","DIFFERENT")</f>
        <v>DIFFERENT</v>
      </c>
      <c r="I33" s="55"/>
      <c r="J33" s="195"/>
      <c r="K33" s="55"/>
      <c r="L33" s="55" t="str">
        <f>IF('Lulu (2)'!L33='Lulu (3)'!L33, "SAME","DIFFERENT")</f>
        <v>DIFFERENT</v>
      </c>
      <c r="M33" s="56"/>
      <c r="N33" s="46"/>
    </row>
    <row r="34" spans="1:14" ht="15.75" thickBot="1" x14ac:dyDescent="0.25">
      <c r="A34" s="83"/>
      <c r="B34" s="198"/>
      <c r="C34" s="65"/>
      <c r="D34" s="55"/>
      <c r="E34" s="195"/>
      <c r="F34" s="65"/>
      <c r="G34" s="65"/>
      <c r="H34" s="65"/>
      <c r="I34" s="65"/>
      <c r="J34" s="195"/>
      <c r="K34" s="65"/>
      <c r="L34" s="65"/>
      <c r="M34" s="66"/>
      <c r="N34" s="46"/>
    </row>
    <row r="35" spans="1:14" s="6" customFormat="1" ht="31.5" x14ac:dyDescent="0.2">
      <c r="A35" s="10" t="s">
        <v>74</v>
      </c>
      <c r="B35" s="198"/>
      <c r="C35" s="52"/>
      <c r="D35" s="62"/>
      <c r="E35" s="195"/>
      <c r="F35" s="52"/>
      <c r="G35" s="52"/>
      <c r="H35" s="52"/>
      <c r="I35" s="52"/>
      <c r="J35" s="195"/>
      <c r="K35" s="52"/>
      <c r="L35" s="52"/>
      <c r="M35" s="53"/>
      <c r="N35" s="54"/>
    </row>
    <row r="36" spans="1:14" s="6" customFormat="1" ht="15.75" x14ac:dyDescent="0.2">
      <c r="A36" s="12" t="s">
        <v>75</v>
      </c>
      <c r="B36" s="198"/>
      <c r="C36" s="62">
        <f>AVERAGE(C37:C39)</f>
        <v>1.5</v>
      </c>
      <c r="D36" s="62">
        <f>AVERAGE(D37:D39)</f>
        <v>1.5</v>
      </c>
      <c r="E36" s="195"/>
      <c r="F36" s="62">
        <f t="shared" ref="F36:I36" si="0">AVERAGE(F37:F39)</f>
        <v>1.5</v>
      </c>
      <c r="G36" s="62">
        <f t="shared" si="0"/>
        <v>1.5</v>
      </c>
      <c r="H36" s="62">
        <f t="shared" si="0"/>
        <v>1.5</v>
      </c>
      <c r="I36" s="62">
        <f t="shared" si="0"/>
        <v>1.5</v>
      </c>
      <c r="J36" s="195"/>
      <c r="K36" s="62">
        <f t="shared" ref="K36:M36" si="1">AVERAGE(K37:K39)</f>
        <v>1.5</v>
      </c>
      <c r="L36" s="62">
        <f t="shared" si="1"/>
        <v>1</v>
      </c>
      <c r="M36" s="62">
        <f t="shared" si="1"/>
        <v>1</v>
      </c>
      <c r="N36" s="54"/>
    </row>
    <row r="37" spans="1:14" x14ac:dyDescent="0.2">
      <c r="A37" s="11" t="s">
        <v>76</v>
      </c>
      <c r="B37" s="198"/>
      <c r="C37" s="55">
        <v>2</v>
      </c>
      <c r="D37" s="55">
        <v>2</v>
      </c>
      <c r="E37" s="195"/>
      <c r="F37" s="55">
        <v>2</v>
      </c>
      <c r="G37" s="55">
        <v>2</v>
      </c>
      <c r="H37" s="55">
        <v>2</v>
      </c>
      <c r="I37" s="55">
        <v>2</v>
      </c>
      <c r="J37" s="195"/>
      <c r="K37" s="55">
        <v>2</v>
      </c>
      <c r="L37" s="55">
        <v>1</v>
      </c>
      <c r="M37" s="55">
        <v>1</v>
      </c>
      <c r="N37" s="46"/>
    </row>
    <row r="38" spans="1:14" x14ac:dyDescent="0.2">
      <c r="A38" s="11" t="s">
        <v>77</v>
      </c>
      <c r="B38" s="198"/>
      <c r="C38" s="55" t="s">
        <v>24</v>
      </c>
      <c r="D38" s="55" t="s">
        <v>24</v>
      </c>
      <c r="E38" s="195"/>
      <c r="F38" s="55" t="s">
        <v>24</v>
      </c>
      <c r="G38" s="55" t="s">
        <v>24</v>
      </c>
      <c r="H38" s="55" t="s">
        <v>24</v>
      </c>
      <c r="I38" s="55" t="s">
        <v>24</v>
      </c>
      <c r="J38" s="195"/>
      <c r="K38" s="55" t="s">
        <v>24</v>
      </c>
      <c r="L38" s="55" t="s">
        <v>24</v>
      </c>
      <c r="M38" s="55" t="s">
        <v>24</v>
      </c>
      <c r="N38" s="46"/>
    </row>
    <row r="39" spans="1:14" ht="30" x14ac:dyDescent="0.2">
      <c r="A39" s="11" t="s">
        <v>78</v>
      </c>
      <c r="B39" s="198"/>
      <c r="C39" s="55">
        <v>1</v>
      </c>
      <c r="D39" s="55">
        <v>1</v>
      </c>
      <c r="E39" s="195"/>
      <c r="F39" s="55">
        <v>1</v>
      </c>
      <c r="G39" s="55">
        <v>1</v>
      </c>
      <c r="H39" s="55">
        <v>1</v>
      </c>
      <c r="I39" s="55">
        <v>1</v>
      </c>
      <c r="J39" s="195"/>
      <c r="K39" s="55">
        <v>1</v>
      </c>
      <c r="L39" s="55">
        <v>1</v>
      </c>
      <c r="M39" s="55">
        <v>1</v>
      </c>
      <c r="N39" s="46"/>
    </row>
    <row r="40" spans="1:14" s="6" customFormat="1" ht="15.75" x14ac:dyDescent="0.2">
      <c r="A40" s="12" t="s">
        <v>79</v>
      </c>
      <c r="B40" s="198"/>
      <c r="C40" s="62">
        <f>AVERAGE(C41:C42)</f>
        <v>1</v>
      </c>
      <c r="D40" s="62">
        <f>AVERAGE(D41:D42)</f>
        <v>1.5</v>
      </c>
      <c r="E40" s="195"/>
      <c r="F40" s="62">
        <f t="shared" ref="F40:I40" si="2">AVERAGE(F41:F42)</f>
        <v>1</v>
      </c>
      <c r="G40" s="62">
        <f t="shared" si="2"/>
        <v>1.5</v>
      </c>
      <c r="H40" s="62">
        <f t="shared" si="2"/>
        <v>1.5</v>
      </c>
      <c r="I40" s="62">
        <f t="shared" si="2"/>
        <v>1</v>
      </c>
      <c r="J40" s="195"/>
      <c r="K40" s="62">
        <f t="shared" ref="K40:M40" si="3">AVERAGE(K41:K42)</f>
        <v>1</v>
      </c>
      <c r="L40" s="62">
        <f t="shared" si="3"/>
        <v>1.5</v>
      </c>
      <c r="M40" s="62">
        <f t="shared" si="3"/>
        <v>1.5</v>
      </c>
      <c r="N40" s="54"/>
    </row>
    <row r="41" spans="1:14" x14ac:dyDescent="0.2">
      <c r="A41" s="11" t="s">
        <v>80</v>
      </c>
      <c r="B41" s="198"/>
      <c r="C41" s="55">
        <v>1</v>
      </c>
      <c r="D41" s="55">
        <v>1</v>
      </c>
      <c r="E41" s="195"/>
      <c r="F41" s="55">
        <v>1</v>
      </c>
      <c r="G41" s="55">
        <v>1</v>
      </c>
      <c r="H41" s="55">
        <v>1</v>
      </c>
      <c r="I41" s="55">
        <v>1</v>
      </c>
      <c r="J41" s="195"/>
      <c r="K41" s="55">
        <v>1</v>
      </c>
      <c r="L41" s="55">
        <v>1</v>
      </c>
      <c r="M41" s="55">
        <v>1</v>
      </c>
      <c r="N41" s="46"/>
    </row>
    <row r="42" spans="1:14" x14ac:dyDescent="0.2">
      <c r="A42" s="11" t="s">
        <v>81</v>
      </c>
      <c r="B42" s="198"/>
      <c r="C42" s="55">
        <v>1</v>
      </c>
      <c r="D42" s="55">
        <v>2</v>
      </c>
      <c r="E42" s="195"/>
      <c r="F42" s="55">
        <v>1</v>
      </c>
      <c r="G42" s="55">
        <v>2</v>
      </c>
      <c r="H42" s="55">
        <v>2</v>
      </c>
      <c r="I42" s="55">
        <v>1</v>
      </c>
      <c r="J42" s="195"/>
      <c r="K42" s="55">
        <v>1</v>
      </c>
      <c r="L42" s="55">
        <v>2</v>
      </c>
      <c r="M42" s="55">
        <v>2</v>
      </c>
      <c r="N42" s="46"/>
    </row>
    <row r="43" spans="1:14" s="6" customFormat="1" ht="15.75" x14ac:dyDescent="0.2">
      <c r="A43" s="12" t="s">
        <v>82</v>
      </c>
      <c r="B43" s="198"/>
      <c r="C43" s="62">
        <f t="shared" ref="C43:D43" si="4">AVERAGE(C44:C46)</f>
        <v>1</v>
      </c>
      <c r="D43" s="62">
        <f t="shared" si="4"/>
        <v>1.3333333333333333</v>
      </c>
      <c r="E43" s="195"/>
      <c r="F43" s="62">
        <f t="shared" ref="F43:I43" si="5">AVERAGE(F44:F46)</f>
        <v>1.6666666666666667</v>
      </c>
      <c r="G43" s="62">
        <f t="shared" si="5"/>
        <v>2.3333333333333335</v>
      </c>
      <c r="H43" s="62">
        <f t="shared" si="5"/>
        <v>1.6666666666666667</v>
      </c>
      <c r="I43" s="62">
        <f t="shared" si="5"/>
        <v>2.3333333333333335</v>
      </c>
      <c r="J43" s="195"/>
      <c r="K43" s="62">
        <f t="shared" ref="K43:M43" si="6">AVERAGE(K44:K46)</f>
        <v>2</v>
      </c>
      <c r="L43" s="62">
        <f t="shared" si="6"/>
        <v>1.6666666666666667</v>
      </c>
      <c r="M43" s="62">
        <f t="shared" si="6"/>
        <v>1.6666666666666667</v>
      </c>
      <c r="N43" s="54"/>
    </row>
    <row r="44" spans="1:14" x14ac:dyDescent="0.2">
      <c r="A44" s="11" t="s">
        <v>83</v>
      </c>
      <c r="B44" s="198"/>
      <c r="C44" s="55">
        <v>1</v>
      </c>
      <c r="D44" s="55">
        <v>1</v>
      </c>
      <c r="E44" s="195"/>
      <c r="F44" s="55">
        <v>2</v>
      </c>
      <c r="G44" s="55">
        <v>2</v>
      </c>
      <c r="H44" s="55">
        <v>1</v>
      </c>
      <c r="I44" s="55">
        <v>2</v>
      </c>
      <c r="J44" s="195"/>
      <c r="K44" s="55">
        <v>2</v>
      </c>
      <c r="L44" s="55">
        <v>1</v>
      </c>
      <c r="M44" s="55">
        <v>1</v>
      </c>
      <c r="N44" s="46"/>
    </row>
    <row r="45" spans="1:14" ht="30" x14ac:dyDescent="0.2">
      <c r="A45" s="11" t="s">
        <v>84</v>
      </c>
      <c r="B45" s="198"/>
      <c r="C45" s="55">
        <v>1</v>
      </c>
      <c r="D45" s="55">
        <v>2</v>
      </c>
      <c r="E45" s="195"/>
      <c r="F45" s="55">
        <v>2</v>
      </c>
      <c r="G45" s="55">
        <v>3</v>
      </c>
      <c r="H45" s="55">
        <v>2</v>
      </c>
      <c r="I45" s="55">
        <v>3</v>
      </c>
      <c r="J45" s="195"/>
      <c r="K45" s="55">
        <v>2</v>
      </c>
      <c r="L45" s="55">
        <v>2</v>
      </c>
      <c r="M45" s="55">
        <v>2</v>
      </c>
      <c r="N45" s="46"/>
    </row>
    <row r="46" spans="1:14" ht="30" x14ac:dyDescent="0.2">
      <c r="A46" s="11" t="s">
        <v>85</v>
      </c>
      <c r="B46" s="198"/>
      <c r="C46" s="55">
        <v>1</v>
      </c>
      <c r="D46" s="55">
        <v>1</v>
      </c>
      <c r="E46" s="195"/>
      <c r="F46" s="55">
        <v>1</v>
      </c>
      <c r="G46" s="55">
        <v>2</v>
      </c>
      <c r="H46" s="55">
        <v>2</v>
      </c>
      <c r="I46" s="55">
        <v>2</v>
      </c>
      <c r="J46" s="195"/>
      <c r="K46" s="55">
        <v>2</v>
      </c>
      <c r="L46" s="55">
        <v>2</v>
      </c>
      <c r="M46" s="55">
        <v>2</v>
      </c>
      <c r="N46" s="46"/>
    </row>
    <row r="47" spans="1:14" s="6" customFormat="1" ht="15.75" x14ac:dyDescent="0.2">
      <c r="A47" s="12" t="s">
        <v>86</v>
      </c>
      <c r="B47" s="198"/>
      <c r="C47" s="62">
        <f>AVERAGE(C48:C51)</f>
        <v>1.5</v>
      </c>
      <c r="D47" s="62">
        <f>AVERAGE(D48:D51)</f>
        <v>2</v>
      </c>
      <c r="E47" s="195"/>
      <c r="F47" s="62">
        <f t="shared" ref="F47:I47" si="7">AVERAGE(F48:F51)</f>
        <v>1</v>
      </c>
      <c r="G47" s="62">
        <f t="shared" si="7"/>
        <v>2</v>
      </c>
      <c r="H47" s="62">
        <f t="shared" si="7"/>
        <v>1.6666666666666667</v>
      </c>
      <c r="I47" s="62">
        <f t="shared" si="7"/>
        <v>2</v>
      </c>
      <c r="J47" s="195"/>
      <c r="K47" s="62">
        <f t="shared" ref="K47:M47" si="8">AVERAGE(K48:K51)</f>
        <v>2</v>
      </c>
      <c r="L47" s="62">
        <f t="shared" si="8"/>
        <v>1.3333333333333333</v>
      </c>
      <c r="M47" s="62">
        <f t="shared" si="8"/>
        <v>1.5</v>
      </c>
      <c r="N47" s="54"/>
    </row>
    <row r="48" spans="1:14" x14ac:dyDescent="0.2">
      <c r="A48" s="11" t="s">
        <v>87</v>
      </c>
      <c r="B48" s="198"/>
      <c r="C48" s="55">
        <v>2</v>
      </c>
      <c r="D48" s="55">
        <v>2</v>
      </c>
      <c r="E48" s="195"/>
      <c r="F48" s="55">
        <v>1</v>
      </c>
      <c r="G48" s="55">
        <v>2</v>
      </c>
      <c r="H48" s="55">
        <v>1</v>
      </c>
      <c r="I48" s="55">
        <v>2</v>
      </c>
      <c r="J48" s="195"/>
      <c r="K48" s="55">
        <v>2</v>
      </c>
      <c r="L48" s="55">
        <v>1</v>
      </c>
      <c r="M48" s="55">
        <v>1</v>
      </c>
      <c r="N48" s="46"/>
    </row>
    <row r="49" spans="1:14" x14ac:dyDescent="0.2">
      <c r="A49" s="11" t="s">
        <v>88</v>
      </c>
      <c r="B49" s="198"/>
      <c r="C49" s="55" t="s">
        <v>24</v>
      </c>
      <c r="D49" s="55" t="s">
        <v>24</v>
      </c>
      <c r="E49" s="195"/>
      <c r="F49" s="55" t="s">
        <v>24</v>
      </c>
      <c r="G49" s="55">
        <v>2</v>
      </c>
      <c r="H49" s="55" t="s">
        <v>24</v>
      </c>
      <c r="I49" s="55" t="s">
        <v>24</v>
      </c>
      <c r="J49" s="195"/>
      <c r="K49" s="55" t="s">
        <v>24</v>
      </c>
      <c r="L49" s="55">
        <v>2</v>
      </c>
      <c r="M49" s="55" t="s">
        <v>24</v>
      </c>
      <c r="N49" s="46"/>
    </row>
    <row r="50" spans="1:14" ht="30" x14ac:dyDescent="0.2">
      <c r="A50" s="11" t="s">
        <v>89</v>
      </c>
      <c r="B50" s="198"/>
      <c r="C50" s="55">
        <v>1</v>
      </c>
      <c r="D50" s="55">
        <v>2</v>
      </c>
      <c r="E50" s="195"/>
      <c r="F50" s="55">
        <v>1</v>
      </c>
      <c r="G50" s="55">
        <v>2</v>
      </c>
      <c r="H50" s="55">
        <v>2</v>
      </c>
      <c r="I50" s="55">
        <v>2</v>
      </c>
      <c r="J50" s="195"/>
      <c r="K50" s="55">
        <v>2</v>
      </c>
      <c r="L50" s="55">
        <v>1</v>
      </c>
      <c r="M50" s="55">
        <v>2</v>
      </c>
      <c r="N50" s="7" t="s">
        <v>243</v>
      </c>
    </row>
    <row r="51" spans="1:14" x14ac:dyDescent="0.2">
      <c r="A51" s="11" t="s">
        <v>90</v>
      </c>
      <c r="B51" s="198"/>
      <c r="C51" s="55" t="s">
        <v>24</v>
      </c>
      <c r="D51" s="55" t="s">
        <v>24</v>
      </c>
      <c r="E51" s="195"/>
      <c r="F51" s="55" t="s">
        <v>24</v>
      </c>
      <c r="G51" s="55">
        <v>2</v>
      </c>
      <c r="H51" s="55">
        <v>2</v>
      </c>
      <c r="I51" s="55" t="s">
        <v>24</v>
      </c>
      <c r="J51" s="195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75" x14ac:dyDescent="0.2">
      <c r="A52" s="12" t="s">
        <v>54</v>
      </c>
      <c r="B52" s="198"/>
      <c r="C52" s="62">
        <f t="shared" ref="C52:D52" si="9">AVERAGE(C53:C55)</f>
        <v>1.5</v>
      </c>
      <c r="D52" s="62">
        <f t="shared" si="9"/>
        <v>2</v>
      </c>
      <c r="E52" s="195"/>
      <c r="F52" s="62">
        <f t="shared" ref="F52:I52" si="10">AVERAGE(F53:F55)</f>
        <v>1.6666666666666667</v>
      </c>
      <c r="G52" s="62">
        <f t="shared" si="10"/>
        <v>2</v>
      </c>
      <c r="H52" s="62">
        <f t="shared" si="10"/>
        <v>1.5</v>
      </c>
      <c r="I52" s="62">
        <f t="shared" si="10"/>
        <v>2</v>
      </c>
      <c r="J52" s="195"/>
      <c r="K52" s="62">
        <f t="shared" ref="K52:M52" si="11">AVERAGE(K53:K55)</f>
        <v>1.5</v>
      </c>
      <c r="L52" s="62">
        <f t="shared" si="11"/>
        <v>2</v>
      </c>
      <c r="M52" s="62">
        <f t="shared" si="11"/>
        <v>2</v>
      </c>
      <c r="N52" s="54"/>
    </row>
    <row r="53" spans="1:14" ht="30" x14ac:dyDescent="0.2">
      <c r="A53" s="11" t="s">
        <v>91</v>
      </c>
      <c r="B53" s="198"/>
      <c r="C53" s="55">
        <v>1</v>
      </c>
      <c r="D53" s="55">
        <v>2</v>
      </c>
      <c r="E53" s="195"/>
      <c r="F53" s="55">
        <v>2</v>
      </c>
      <c r="G53" s="55">
        <v>2</v>
      </c>
      <c r="H53" s="55">
        <v>2</v>
      </c>
      <c r="I53" s="55">
        <v>2</v>
      </c>
      <c r="J53" s="195"/>
      <c r="K53" s="55">
        <v>2</v>
      </c>
      <c r="L53" s="55">
        <v>2</v>
      </c>
      <c r="M53" s="55">
        <v>2</v>
      </c>
      <c r="N53" s="46"/>
    </row>
    <row r="54" spans="1:14" x14ac:dyDescent="0.2">
      <c r="A54" s="11" t="s">
        <v>92</v>
      </c>
      <c r="B54" s="198"/>
      <c r="C54" s="55">
        <v>2</v>
      </c>
      <c r="D54" s="55" t="s">
        <v>24</v>
      </c>
      <c r="E54" s="195"/>
      <c r="F54" s="55">
        <v>2</v>
      </c>
      <c r="G54" s="55">
        <v>2</v>
      </c>
      <c r="H54" s="55" t="s">
        <v>24</v>
      </c>
      <c r="I54" s="55">
        <v>2</v>
      </c>
      <c r="J54" s="195"/>
      <c r="K54" s="55" t="s">
        <v>24</v>
      </c>
      <c r="L54" s="55" t="s">
        <v>24</v>
      </c>
      <c r="M54" s="55">
        <v>2</v>
      </c>
      <c r="N54" s="46"/>
    </row>
    <row r="55" spans="1:14" ht="30.75" thickBot="1" x14ac:dyDescent="0.25">
      <c r="A55" s="9" t="s">
        <v>93</v>
      </c>
      <c r="B55" s="199"/>
      <c r="C55" s="67" t="s">
        <v>24</v>
      </c>
      <c r="D55" s="67" t="s">
        <v>24</v>
      </c>
      <c r="E55" s="196"/>
      <c r="F55" s="67">
        <v>1</v>
      </c>
      <c r="G55" s="67" t="s">
        <v>24</v>
      </c>
      <c r="H55" s="67">
        <v>1</v>
      </c>
      <c r="I55" s="67" t="s">
        <v>24</v>
      </c>
      <c r="J55" s="196"/>
      <c r="K55" s="67">
        <v>1</v>
      </c>
      <c r="L55" s="67" t="s">
        <v>24</v>
      </c>
      <c r="M55" s="67" t="s">
        <v>24</v>
      </c>
      <c r="N55" s="46"/>
    </row>
  </sheetData>
  <mergeCells count="3">
    <mergeCell ref="B6:B55"/>
    <mergeCell ref="E6:E55"/>
    <mergeCell ref="J6:J55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383E-0F92-492E-9CEF-F42F43EF6173}">
  <sheetPr>
    <tabColor rgb="FF00B050"/>
  </sheetPr>
  <dimension ref="A1:P55"/>
  <sheetViews>
    <sheetView topLeftCell="A43" workbookViewId="0">
      <selection activeCell="L68" sqref="J68:L70"/>
    </sheetView>
  </sheetViews>
  <sheetFormatPr baseColWidth="10" defaultColWidth="11.5546875" defaultRowHeight="15" x14ac:dyDescent="0.2"/>
  <cols>
    <col min="1" max="1" width="22.21875" customWidth="1"/>
  </cols>
  <sheetData>
    <row r="1" spans="1:16" x14ac:dyDescent="0.2">
      <c r="A1" s="1" t="s">
        <v>0</v>
      </c>
      <c r="B1" t="s">
        <v>426</v>
      </c>
      <c r="C1" t="s">
        <v>427</v>
      </c>
    </row>
    <row r="2" spans="1:16" x14ac:dyDescent="0.2">
      <c r="A2" s="1" t="s">
        <v>3</v>
      </c>
      <c r="B2" t="s">
        <v>305</v>
      </c>
    </row>
    <row r="3" spans="1:16" ht="15.75" thickBot="1" x14ac:dyDescent="0.25"/>
    <row r="4" spans="1:16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6" ht="15.75" thickBot="1" x14ac:dyDescent="0.25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6" s="6" customFormat="1" ht="15.75" x14ac:dyDescent="0.2">
      <c r="A6" s="10" t="s">
        <v>7</v>
      </c>
      <c r="B6" s="188" t="s">
        <v>8</v>
      </c>
      <c r="C6" s="189"/>
      <c r="D6" s="20"/>
      <c r="E6" s="194" t="s">
        <v>9</v>
      </c>
      <c r="F6" s="20"/>
      <c r="G6" s="20"/>
      <c r="H6" s="20"/>
      <c r="I6" s="20"/>
      <c r="J6" s="194" t="s">
        <v>10</v>
      </c>
      <c r="K6" s="194" t="s">
        <v>11</v>
      </c>
      <c r="L6" s="20"/>
      <c r="M6" s="21"/>
    </row>
    <row r="7" spans="1:16" x14ac:dyDescent="0.2">
      <c r="A7" s="11" t="s">
        <v>12</v>
      </c>
      <c r="B7" s="190"/>
      <c r="C7" s="191"/>
      <c r="D7" s="22" t="str">
        <f>IF('Heinz (2)'!D7='Heinz (3)'!D7, "SAME","DIFFERENT")</f>
        <v>DIFFERENT</v>
      </c>
      <c r="E7" s="195"/>
      <c r="F7" s="22" t="str">
        <f>IF('Heinz (2)'!F7='Heinz (3)'!F7, "SAME","DIFFERENT")</f>
        <v>DIFFERENT</v>
      </c>
      <c r="G7" s="22" t="str">
        <f>IF('Heinz (2)'!G7='Heinz (3)'!G7, "SAME","DIFFERENT")</f>
        <v>DIFFERENT</v>
      </c>
      <c r="H7" s="22" t="str">
        <f>IF('Heinz (2)'!H7='Heinz (3)'!H7, "SAME","DIFFERENT")</f>
        <v>SAME</v>
      </c>
      <c r="I7" s="22" t="str">
        <f>IF('Heinz (2)'!I7='Heinz (3)'!I7, "SAME","DIFFERENT")</f>
        <v>SAME</v>
      </c>
      <c r="J7" s="195"/>
      <c r="K7" s="195"/>
      <c r="L7" s="22" t="str">
        <f>IF('Heinz (2)'!L7='Heinz (3)'!L7, "SAME","DIFFERENT")</f>
        <v>SAME</v>
      </c>
      <c r="M7" s="22" t="str">
        <f>IF('Heinz (2)'!M7='Heinz (3)'!M7, "SAME","DIFFERENT")</f>
        <v>SAME</v>
      </c>
    </row>
    <row r="8" spans="1:16" ht="30" x14ac:dyDescent="0.2">
      <c r="A8" s="11" t="s">
        <v>15</v>
      </c>
      <c r="B8" s="190"/>
      <c r="C8" s="191"/>
      <c r="D8" s="22"/>
      <c r="E8" s="195"/>
      <c r="F8" s="22" t="str">
        <f>IF('Heinz (2)'!F8='Heinz (3)'!F8, "SAME","DIFFERENT")</f>
        <v>SAME</v>
      </c>
      <c r="G8" s="22" t="str">
        <f>IF('Heinz (2)'!G8='Heinz (3)'!G8, "SAME","DIFFERENT")</f>
        <v>SAME</v>
      </c>
      <c r="H8" s="22" t="str">
        <f>IF('Heinz (2)'!H8='Heinz (3)'!H8, "SAME","DIFFERENT")</f>
        <v>SAME</v>
      </c>
      <c r="I8" s="22" t="str">
        <f>IF('Heinz (2)'!I8='Heinz (3)'!I8, "SAME","DIFFERENT")</f>
        <v>SAME</v>
      </c>
      <c r="J8" s="195"/>
      <c r="K8" s="195"/>
      <c r="L8" s="22" t="str">
        <f>IF('Heinz (2)'!L8='Heinz (3)'!L8, "SAME","DIFFERENT")</f>
        <v>SAME</v>
      </c>
      <c r="M8" s="22" t="str">
        <f>IF('Heinz (2)'!M8='Heinz (3)'!M8, "SAME","DIFFERENT")</f>
        <v>SAME</v>
      </c>
      <c r="O8" t="s">
        <v>754</v>
      </c>
      <c r="P8">
        <f>COUNTIF(B6:M55,"SAME")</f>
        <v>63</v>
      </c>
    </row>
    <row r="9" spans="1:16" x14ac:dyDescent="0.2">
      <c r="A9" s="11" t="s">
        <v>18</v>
      </c>
      <c r="B9" s="190"/>
      <c r="C9" s="191"/>
      <c r="D9" s="22" t="str">
        <f>IF('Heinz (2)'!D9='Heinz (3)'!D9, "SAME","DIFFERENT")</f>
        <v>SAME</v>
      </c>
      <c r="E9" s="195"/>
      <c r="F9" s="22" t="str">
        <f>IF('Heinz (2)'!F9='Heinz (3)'!F9, "SAME","DIFFERENT")</f>
        <v>SAME</v>
      </c>
      <c r="G9" s="22" t="str">
        <f>IF('Heinz (2)'!G9='Heinz (3)'!G9, "SAME","DIFFERENT")</f>
        <v>SAME</v>
      </c>
      <c r="H9" s="22" t="str">
        <f>IF('Heinz (2)'!H9='Heinz (3)'!H9, "SAME","DIFFERENT")</f>
        <v>SAME</v>
      </c>
      <c r="I9" s="22" t="str">
        <f>IF('Heinz (2)'!I9='Heinz (3)'!I9, "SAME","DIFFERENT")</f>
        <v>DIFFERENT</v>
      </c>
      <c r="J9" s="195"/>
      <c r="K9" s="195"/>
      <c r="L9" s="22" t="str">
        <f>IF('Heinz (2)'!L9='Heinz (3)'!L9, "SAME","DIFFERENT")</f>
        <v>DIFFERENT</v>
      </c>
      <c r="M9" s="22" t="str">
        <f>IF('Heinz (2)'!M9='Heinz (3)'!M9, "SAME","DIFFERENT")</f>
        <v>SAME</v>
      </c>
      <c r="O9" t="s">
        <v>755</v>
      </c>
      <c r="P9">
        <f>COUNTA(D7:D33,F7:I33,L7:M33)</f>
        <v>124</v>
      </c>
    </row>
    <row r="10" spans="1:16" x14ac:dyDescent="0.2">
      <c r="A10" s="11" t="s">
        <v>23</v>
      </c>
      <c r="B10" s="190"/>
      <c r="C10" s="191"/>
      <c r="D10" s="22" t="str">
        <f>IF('Heinz (2)'!D10='Heinz (3)'!D10, "SAME","DIFFERENT")</f>
        <v>SAME</v>
      </c>
      <c r="E10" s="195"/>
      <c r="F10" s="22" t="str">
        <f>IF('Heinz (2)'!F10='Heinz (3)'!F10, "SAME","DIFFERENT")</f>
        <v>SAME</v>
      </c>
      <c r="G10" s="22" t="str">
        <f>IF('Heinz (2)'!G10='Heinz (3)'!G10, "SAME","DIFFERENT")</f>
        <v>SAME</v>
      </c>
      <c r="H10" s="22" t="str">
        <f>IF('Heinz (2)'!H10='Heinz (3)'!H10, "SAME","DIFFERENT")</f>
        <v>SAME</v>
      </c>
      <c r="I10" s="22" t="str">
        <f>IF('Heinz (2)'!I10='Heinz (3)'!I10, "SAME","DIFFERENT")</f>
        <v>SAME</v>
      </c>
      <c r="J10" s="195"/>
      <c r="K10" s="195"/>
      <c r="L10" s="22"/>
      <c r="M10" s="23"/>
    </row>
    <row r="11" spans="1:16" x14ac:dyDescent="0.2">
      <c r="A11" s="11" t="s">
        <v>25</v>
      </c>
      <c r="B11" s="190"/>
      <c r="C11" s="191"/>
      <c r="D11" s="22" t="str">
        <f>IF('Heinz (2)'!D11='Heinz (3)'!D11, "SAME","DIFFERENT")</f>
        <v>DIFFERENT</v>
      </c>
      <c r="E11" s="195"/>
      <c r="F11" s="22" t="str">
        <f>IF('Heinz (2)'!F11='Heinz (3)'!F11, "SAME","DIFFERENT")</f>
        <v>DIFFERENT</v>
      </c>
      <c r="G11" s="22" t="str">
        <f>IF('Heinz (2)'!G11='Heinz (3)'!G11, "SAME","DIFFERENT")</f>
        <v>DIFFERENT</v>
      </c>
      <c r="H11" s="22" t="str">
        <f>IF('Heinz (2)'!H11='Heinz (3)'!H11, "SAME","DIFFERENT")</f>
        <v>DIFFERENT</v>
      </c>
      <c r="I11" s="22" t="str">
        <f>IF('Heinz (2)'!I11='Heinz (3)'!I11, "SAME","DIFFERENT")</f>
        <v>DIFFERENT</v>
      </c>
      <c r="J11" s="195"/>
      <c r="K11" s="195"/>
      <c r="L11" s="22"/>
      <c r="M11" s="23"/>
    </row>
    <row r="12" spans="1:16" ht="30" x14ac:dyDescent="0.2">
      <c r="A12" s="11" t="s">
        <v>26</v>
      </c>
      <c r="B12" s="190"/>
      <c r="C12" s="191"/>
      <c r="D12" s="22" t="str">
        <f>IF('Heinz (2)'!D12='Heinz (3)'!D12, "SAME","DIFFERENT")</f>
        <v>DIFFERENT</v>
      </c>
      <c r="E12" s="195"/>
      <c r="F12" s="22" t="str">
        <f>IF('Heinz (2)'!F12='Heinz (3)'!F12, "SAME","DIFFERENT")</f>
        <v>SAME</v>
      </c>
      <c r="G12" s="22" t="str">
        <f>IF('Heinz (2)'!G12='Heinz (3)'!G12, "SAME","DIFFERENT")</f>
        <v>DIFFERENT</v>
      </c>
      <c r="H12" s="22" t="str">
        <f>IF('Heinz (2)'!H12='Heinz (3)'!H12, "SAME","DIFFERENT")</f>
        <v>DIFFERENT</v>
      </c>
      <c r="I12" s="22" t="str">
        <f>IF('Heinz (2)'!I12='Heinz (3)'!I12, "SAME","DIFFERENT")</f>
        <v>DIFFERENT</v>
      </c>
      <c r="J12" s="195"/>
      <c r="K12" s="195"/>
      <c r="L12" s="22" t="str">
        <f>IF('Heinz (2)'!L12='Heinz (3)'!L12, "SAME","DIFFERENT")</f>
        <v>SAME</v>
      </c>
      <c r="M12" s="22" t="str">
        <f>IF('Heinz (2)'!M12='Heinz (3)'!M12, "SAME","DIFFERENT")</f>
        <v>SAME</v>
      </c>
    </row>
    <row r="13" spans="1:16" x14ac:dyDescent="0.2">
      <c r="A13" s="11" t="s">
        <v>27</v>
      </c>
      <c r="B13" s="190"/>
      <c r="C13" s="191"/>
      <c r="D13" s="22" t="str">
        <f>IF('Heinz (2)'!D13='Heinz (3)'!D13, "SAME","DIFFERENT")</f>
        <v>SAME</v>
      </c>
      <c r="E13" s="195"/>
      <c r="F13" s="22" t="str">
        <f>IF('Heinz (2)'!F13='Heinz (3)'!F13, "SAME","DIFFERENT")</f>
        <v>SAME</v>
      </c>
      <c r="G13" s="22" t="str">
        <f>IF('Heinz (2)'!G13='Heinz (3)'!G13, "SAME","DIFFERENT")</f>
        <v>SAME</v>
      </c>
      <c r="H13" s="22" t="str">
        <f>IF('Heinz (2)'!H13='Heinz (3)'!H13, "SAME","DIFFERENT")</f>
        <v>SAME</v>
      </c>
      <c r="I13" s="22" t="str">
        <f>IF('Heinz (2)'!I13='Heinz (3)'!I13, "SAME","DIFFERENT")</f>
        <v>SAME</v>
      </c>
      <c r="J13" s="195"/>
      <c r="K13" s="195"/>
      <c r="L13" s="22"/>
      <c r="M13" s="23"/>
    </row>
    <row r="14" spans="1:16" x14ac:dyDescent="0.2">
      <c r="A14" s="11" t="s">
        <v>30</v>
      </c>
      <c r="B14" s="190"/>
      <c r="C14" s="191"/>
      <c r="D14" s="22" t="str">
        <f>IF('Heinz (2)'!D14='Heinz (3)'!D14, "SAME","DIFFERENT")</f>
        <v>SAME</v>
      </c>
      <c r="E14" s="195"/>
      <c r="F14" s="22" t="str">
        <f>IF('Heinz (2)'!F14='Heinz (3)'!F14, "SAME","DIFFERENT")</f>
        <v>SAME</v>
      </c>
      <c r="G14" s="22" t="str">
        <f>IF('Heinz (2)'!G14='Heinz (3)'!G14, "SAME","DIFFERENT")</f>
        <v>SAME</v>
      </c>
      <c r="H14" s="22" t="str">
        <f>IF('Heinz (2)'!H14='Heinz (3)'!H14, "SAME","DIFFERENT")</f>
        <v>SAME</v>
      </c>
      <c r="I14" s="22" t="str">
        <f>IF('Heinz (2)'!I14='Heinz (3)'!I14, "SAME","DIFFERENT")</f>
        <v>SAME</v>
      </c>
      <c r="J14" s="195"/>
      <c r="K14" s="195"/>
      <c r="L14" s="22"/>
      <c r="M14" s="23"/>
    </row>
    <row r="15" spans="1:16" x14ac:dyDescent="0.2">
      <c r="A15" s="11" t="s">
        <v>32</v>
      </c>
      <c r="B15" s="190"/>
      <c r="C15" s="191"/>
      <c r="D15" s="22" t="str">
        <f>IF('Heinz (2)'!D15='Heinz (3)'!D15, "SAME","DIFFERENT")</f>
        <v>DIFFERENT</v>
      </c>
      <c r="E15" s="195"/>
      <c r="F15" s="22" t="str">
        <f>IF('Heinz (2)'!F15='Heinz (3)'!F15, "SAME","DIFFERENT")</f>
        <v>SAME</v>
      </c>
      <c r="G15" s="22" t="str">
        <f>IF('Heinz (2)'!G15='Heinz (3)'!G15, "SAME","DIFFERENT")</f>
        <v>SAME</v>
      </c>
      <c r="H15" s="22" t="str">
        <f>IF('Heinz (2)'!H15='Heinz (3)'!H15, "SAME","DIFFERENT")</f>
        <v>SAME</v>
      </c>
      <c r="I15" s="22" t="str">
        <f>IF('Heinz (2)'!I15='Heinz (3)'!I15, "SAME","DIFFERENT")</f>
        <v>SAME</v>
      </c>
      <c r="J15" s="195"/>
      <c r="K15" s="195"/>
      <c r="L15" s="22" t="str">
        <f>IF('Heinz (2)'!L15='Heinz (3)'!L15, "SAME","DIFFERENT")</f>
        <v>SAME</v>
      </c>
      <c r="M15" s="23"/>
    </row>
    <row r="16" spans="1:16" x14ac:dyDescent="0.2">
      <c r="A16" s="11" t="s">
        <v>36</v>
      </c>
      <c r="B16" s="190"/>
      <c r="C16" s="191"/>
      <c r="D16" s="22" t="str">
        <f>IF('Heinz (2)'!D16='Heinz (3)'!D16, "SAME","DIFFERENT")</f>
        <v>DIFFERENT</v>
      </c>
      <c r="E16" s="195"/>
      <c r="F16" s="22" t="str">
        <f>IF('Heinz (2)'!F16='Heinz (3)'!F16, "SAME","DIFFERENT")</f>
        <v>DIFFERENT</v>
      </c>
      <c r="G16" s="22" t="str">
        <f>IF('Heinz (2)'!G16='Heinz (3)'!G16, "SAME","DIFFERENT")</f>
        <v>DIFFERENT</v>
      </c>
      <c r="H16" s="22" t="str">
        <f>IF('Heinz (2)'!H16='Heinz (3)'!H16, "SAME","DIFFERENT")</f>
        <v>DIFFERENT</v>
      </c>
      <c r="I16" s="22" t="str">
        <f>IF('Heinz (2)'!I16='Heinz (3)'!I16, "SAME","DIFFERENT")</f>
        <v>DIFFERENT</v>
      </c>
      <c r="J16" s="195"/>
      <c r="K16" s="195"/>
      <c r="L16" s="22" t="str">
        <f>IF('Heinz (2)'!L16='Heinz (3)'!L16, "SAME","DIFFERENT")</f>
        <v>DIFFERENT</v>
      </c>
      <c r="M16" s="22" t="str">
        <f>IF('Heinz (2)'!M16='Heinz (3)'!M16, "SAME","DIFFERENT")</f>
        <v>DIFFERENT</v>
      </c>
    </row>
    <row r="17" spans="1:13" x14ac:dyDescent="0.2">
      <c r="A17" s="11"/>
      <c r="B17" s="190"/>
      <c r="C17" s="191"/>
      <c r="D17" s="22"/>
      <c r="E17" s="195"/>
      <c r="F17" s="22"/>
      <c r="G17" s="22"/>
      <c r="H17" s="22"/>
      <c r="I17" s="22"/>
      <c r="J17" s="195"/>
      <c r="K17" s="195"/>
      <c r="L17" s="22"/>
      <c r="M17" s="23"/>
    </row>
    <row r="18" spans="1:13" s="6" customFormat="1" ht="15.75" x14ac:dyDescent="0.2">
      <c r="A18" s="12" t="s">
        <v>37</v>
      </c>
      <c r="B18" s="190"/>
      <c r="C18" s="191"/>
      <c r="D18" s="24"/>
      <c r="E18" s="195"/>
      <c r="F18" s="24"/>
      <c r="G18" s="24"/>
      <c r="H18" s="24"/>
      <c r="I18" s="24"/>
      <c r="J18" s="195"/>
      <c r="K18" s="195"/>
      <c r="L18" s="24"/>
      <c r="M18" s="25"/>
    </row>
    <row r="19" spans="1:13" s="6" customFormat="1" ht="15.75" x14ac:dyDescent="0.2">
      <c r="A19" s="12" t="s">
        <v>38</v>
      </c>
      <c r="B19" s="190"/>
      <c r="C19" s="191"/>
      <c r="D19" s="24"/>
      <c r="E19" s="195"/>
      <c r="F19" s="24"/>
      <c r="G19" s="24"/>
      <c r="H19" s="24"/>
      <c r="I19" s="24"/>
      <c r="J19" s="195"/>
      <c r="K19" s="195"/>
      <c r="L19" s="24"/>
      <c r="M19" s="25"/>
    </row>
    <row r="20" spans="1:13" ht="30" x14ac:dyDescent="0.2">
      <c r="A20" s="11" t="s">
        <v>39</v>
      </c>
      <c r="B20" s="190"/>
      <c r="C20" s="191"/>
      <c r="D20" s="22" t="str">
        <f>IF('Heinz (2)'!D20='Heinz (3)'!D20, "SAME","DIFFERENT")</f>
        <v>DIFFERENT</v>
      </c>
      <c r="E20" s="195"/>
      <c r="F20" s="22" t="str">
        <f>IF('Heinz (2)'!F20='Heinz (3)'!F20, "SAME","DIFFERENT")</f>
        <v>DIFFERENT</v>
      </c>
      <c r="G20" s="22" t="str">
        <f>IF('Heinz (2)'!G20='Heinz (3)'!G20, "SAME","DIFFERENT")</f>
        <v>DIFFERENT</v>
      </c>
      <c r="H20" s="22" t="str">
        <f>IF('Heinz (2)'!H20='Heinz (3)'!H20, "SAME","DIFFERENT")</f>
        <v>DIFFERENT</v>
      </c>
      <c r="I20" s="22" t="str">
        <f>IF('Heinz (2)'!I20='Heinz (3)'!I20, "SAME","DIFFERENT")</f>
        <v>SAME</v>
      </c>
      <c r="J20" s="195"/>
      <c r="K20" s="195"/>
      <c r="L20" s="22" t="str">
        <f>IF('Heinz (2)'!L20='Heinz (3)'!L20, "SAME","DIFFERENT")</f>
        <v>SAME</v>
      </c>
      <c r="M20" s="22" t="str">
        <f>IF('Heinz (2)'!M20='Heinz (3)'!M20, "SAME","DIFFERENT")</f>
        <v>SAME</v>
      </c>
    </row>
    <row r="21" spans="1:13" x14ac:dyDescent="0.2">
      <c r="A21" s="11" t="s">
        <v>47</v>
      </c>
      <c r="B21" s="190"/>
      <c r="C21" s="191"/>
      <c r="D21" s="22" t="str">
        <f>IF('Heinz (2)'!D21='Heinz (3)'!D21, "SAME","DIFFERENT")</f>
        <v>SAME</v>
      </c>
      <c r="E21" s="195"/>
      <c r="F21" s="22" t="str">
        <f>IF('Heinz (2)'!F21='Heinz (3)'!F21, "SAME","DIFFERENT")</f>
        <v>DIFFERENT</v>
      </c>
      <c r="G21" s="22" t="str">
        <f>IF('Heinz (2)'!G21='Heinz (3)'!G21, "SAME","DIFFERENT")</f>
        <v>SAME</v>
      </c>
      <c r="H21" s="22" t="str">
        <f>IF('Heinz (2)'!H21='Heinz (3)'!H21, "SAME","DIFFERENT")</f>
        <v>SAME</v>
      </c>
      <c r="I21" s="22" t="str">
        <f>IF('Heinz (2)'!I21='Heinz (3)'!I21, "SAME","DIFFERENT")</f>
        <v>SAME</v>
      </c>
      <c r="J21" s="195"/>
      <c r="K21" s="195"/>
      <c r="L21" s="22" t="str">
        <f>IF('Heinz (2)'!L21='Heinz (3)'!L21, "SAME","DIFFERENT")</f>
        <v>SAME</v>
      </c>
      <c r="M21" s="22" t="str">
        <f>IF('Heinz (2)'!M21='Heinz (3)'!M21, "SAME","DIFFERENT")</f>
        <v>SAME</v>
      </c>
    </row>
    <row r="22" spans="1:13" ht="30" x14ac:dyDescent="0.2">
      <c r="A22" s="11" t="s">
        <v>52</v>
      </c>
      <c r="B22" s="190"/>
      <c r="C22" s="191"/>
      <c r="D22" s="22" t="str">
        <f>IF('Heinz (2)'!D22='Heinz (3)'!D22, "SAME","DIFFERENT")</f>
        <v>SAME</v>
      </c>
      <c r="E22" s="195"/>
      <c r="F22" s="22" t="str">
        <f>IF('Heinz (2)'!F22='Heinz (3)'!F22, "SAME","DIFFERENT")</f>
        <v>SAME</v>
      </c>
      <c r="G22" s="22" t="str">
        <f>IF('Heinz (2)'!G22='Heinz (3)'!G22, "SAME","DIFFERENT")</f>
        <v>SAME</v>
      </c>
      <c r="H22" s="22" t="str">
        <f>IF('Heinz (2)'!H22='Heinz (3)'!H22, "SAME","DIFFERENT")</f>
        <v>SAME</v>
      </c>
      <c r="I22" s="22" t="str">
        <f>IF('Heinz (2)'!I22='Heinz (3)'!I22, "SAME","DIFFERENT")</f>
        <v>DIFFERENT</v>
      </c>
      <c r="J22" s="195"/>
      <c r="K22" s="195"/>
      <c r="L22" s="22" t="str">
        <f>IF('Heinz (2)'!L22='Heinz (3)'!L22, "SAME","DIFFERENT")</f>
        <v>DIFFERENT</v>
      </c>
      <c r="M22" s="22" t="str">
        <f>IF('Heinz (2)'!M22='Heinz (3)'!M22, "SAME","DIFFERENT")</f>
        <v>SAME</v>
      </c>
    </row>
    <row r="23" spans="1:13" s="6" customFormat="1" ht="15.75" x14ac:dyDescent="0.2">
      <c r="A23" s="12" t="s">
        <v>53</v>
      </c>
      <c r="B23" s="190"/>
      <c r="C23" s="191"/>
      <c r="D23" s="22" t="str">
        <f>IF('Heinz (2)'!D23='Heinz (3)'!D23, "SAME","DIFFERENT")</f>
        <v>DIFFERENT</v>
      </c>
      <c r="E23" s="195"/>
      <c r="F23" s="22"/>
      <c r="G23" s="22"/>
      <c r="H23" s="22"/>
      <c r="I23" s="22"/>
      <c r="J23" s="195"/>
      <c r="K23" s="195"/>
      <c r="L23" s="24"/>
      <c r="M23" s="25"/>
    </row>
    <row r="24" spans="1:13" x14ac:dyDescent="0.2">
      <c r="A24" s="11" t="s">
        <v>54</v>
      </c>
      <c r="B24" s="190"/>
      <c r="C24" s="191"/>
      <c r="D24" s="22" t="str">
        <f>IF('Heinz (2)'!D24='Heinz (3)'!D24, "SAME","DIFFERENT")</f>
        <v>DIFFERENT</v>
      </c>
      <c r="E24" s="195"/>
      <c r="F24" s="22" t="str">
        <f>IF('Heinz (2)'!F24='Heinz (3)'!F24, "SAME","DIFFERENT")</f>
        <v>SAME</v>
      </c>
      <c r="G24" s="22" t="str">
        <f>IF('Heinz (2)'!G24='Heinz (3)'!G24, "SAME","DIFFERENT")</f>
        <v>DIFFERENT</v>
      </c>
      <c r="H24" s="22" t="str">
        <f>IF('Heinz (2)'!H24='Heinz (3)'!H24, "SAME","DIFFERENT")</f>
        <v>DIFFERENT</v>
      </c>
      <c r="I24" s="22" t="str">
        <f>IF('Heinz (2)'!I24='Heinz (3)'!I24, "SAME","DIFFERENT")</f>
        <v>DIFFERENT</v>
      </c>
      <c r="J24" s="195"/>
      <c r="K24" s="195"/>
      <c r="L24" s="22" t="str">
        <f>IF('Heinz (2)'!L24='Heinz (3)'!L24, "SAME","DIFFERENT")</f>
        <v>DIFFERENT</v>
      </c>
      <c r="M24" s="23"/>
    </row>
    <row r="25" spans="1:13" x14ac:dyDescent="0.2">
      <c r="A25" s="11" t="s">
        <v>55</v>
      </c>
      <c r="B25" s="190"/>
      <c r="C25" s="191"/>
      <c r="D25" s="22" t="str">
        <f>IF('Heinz (2)'!D25='Heinz (3)'!D25, "SAME","DIFFERENT")</f>
        <v>SAME</v>
      </c>
      <c r="E25" s="195"/>
      <c r="F25" s="22" t="str">
        <f>IF('Heinz (2)'!F25='Heinz (3)'!F25, "SAME","DIFFERENT")</f>
        <v>SAME</v>
      </c>
      <c r="G25" s="22" t="str">
        <f>IF('Heinz (2)'!G25='Heinz (3)'!G25, "SAME","DIFFERENT")</f>
        <v>SAME</v>
      </c>
      <c r="H25" s="22" t="str">
        <f>IF('Heinz (2)'!H25='Heinz (3)'!H25, "SAME","DIFFERENT")</f>
        <v>SAME</v>
      </c>
      <c r="I25" s="22" t="str">
        <f>IF('Heinz (2)'!I25='Heinz (3)'!I25, "SAME","DIFFERENT")</f>
        <v>DIFFERENT</v>
      </c>
      <c r="J25" s="195"/>
      <c r="K25" s="195"/>
      <c r="L25" s="22" t="str">
        <f>IF('Heinz (2)'!L25='Heinz (3)'!L25, "SAME","DIFFERENT")</f>
        <v>SAME</v>
      </c>
      <c r="M25" s="22" t="str">
        <f>IF('Heinz (2)'!M25='Heinz (3)'!M25, "SAME","DIFFERENT")</f>
        <v>DIFFERENT</v>
      </c>
    </row>
    <row r="26" spans="1:13" x14ac:dyDescent="0.2">
      <c r="A26" s="11" t="s">
        <v>59</v>
      </c>
      <c r="B26" s="190"/>
      <c r="C26" s="191"/>
      <c r="D26" s="22" t="str">
        <f>IF('Heinz (2)'!D26='Heinz (3)'!D26, "SAME","DIFFERENT")</f>
        <v>SAME</v>
      </c>
      <c r="E26" s="195"/>
      <c r="F26" s="22" t="str">
        <f>IF('Heinz (2)'!F26='Heinz (3)'!F26, "SAME","DIFFERENT")</f>
        <v>SAME</v>
      </c>
      <c r="G26" s="22" t="str">
        <f>IF('Heinz (2)'!G26='Heinz (3)'!G26, "SAME","DIFFERENT")</f>
        <v>DIFFERENT</v>
      </c>
      <c r="H26" s="22" t="str">
        <f>IF('Heinz (2)'!H26='Heinz (3)'!H26, "SAME","DIFFERENT")</f>
        <v>SAME</v>
      </c>
      <c r="I26" s="22" t="str">
        <f>IF('Heinz (2)'!I26='Heinz (3)'!I26, "SAME","DIFFERENT")</f>
        <v>DIFFERENT</v>
      </c>
      <c r="J26" s="195"/>
      <c r="K26" s="195"/>
      <c r="L26" s="22"/>
      <c r="M26" s="22" t="str">
        <f>IF('Heinz (2)'!M26='Heinz (3)'!M26, "SAME","DIFFERENT")</f>
        <v>DIFFERENT</v>
      </c>
    </row>
    <row r="27" spans="1:13" s="6" customFormat="1" ht="15.75" x14ac:dyDescent="0.2">
      <c r="A27" s="12" t="s">
        <v>60</v>
      </c>
      <c r="B27" s="190"/>
      <c r="C27" s="191"/>
      <c r="D27" s="24"/>
      <c r="E27" s="195"/>
      <c r="F27" s="24"/>
      <c r="G27" s="24"/>
      <c r="H27" s="24"/>
      <c r="I27" s="24"/>
      <c r="J27" s="195"/>
      <c r="K27" s="195"/>
      <c r="L27" s="24"/>
      <c r="M27" s="25"/>
    </row>
    <row r="28" spans="1:13" x14ac:dyDescent="0.2">
      <c r="A28" s="11" t="s">
        <v>61</v>
      </c>
      <c r="B28" s="190"/>
      <c r="C28" s="191"/>
      <c r="D28" s="22" t="str">
        <f>IF('Heinz (2)'!D28='Heinz (3)'!D28, "SAME","DIFFERENT")</f>
        <v>DIFFERENT</v>
      </c>
      <c r="E28" s="195"/>
      <c r="F28" s="22" t="str">
        <f>IF('Heinz (2)'!F28='Heinz (3)'!F28, "SAME","DIFFERENT")</f>
        <v>SAME</v>
      </c>
      <c r="G28" s="22" t="str">
        <f>IF('Heinz (2)'!G28='Heinz (3)'!G28, "SAME","DIFFERENT")</f>
        <v>DIFFERENT</v>
      </c>
      <c r="H28" s="22" t="str">
        <f>IF('Heinz (2)'!H28='Heinz (3)'!H28, "SAME","DIFFERENT")</f>
        <v>DIFFERENT</v>
      </c>
      <c r="I28" s="22" t="str">
        <f>IF('Heinz (2)'!I28='Heinz (3)'!I28, "SAME","DIFFERENT")</f>
        <v>DIFFERENT</v>
      </c>
      <c r="J28" s="195"/>
      <c r="K28" s="195"/>
      <c r="L28" s="22" t="str">
        <f>IF('Heinz (2)'!L28='Heinz (3)'!L28, "SAME","DIFFERENT")</f>
        <v>SAME</v>
      </c>
      <c r="M28" s="22" t="str">
        <f>IF('Heinz (2)'!M28='Heinz (3)'!M28, "SAME","DIFFERENT")</f>
        <v>DIFFERENT</v>
      </c>
    </row>
    <row r="29" spans="1:13" x14ac:dyDescent="0.2">
      <c r="A29" s="11" t="s">
        <v>64</v>
      </c>
      <c r="B29" s="190"/>
      <c r="C29" s="191"/>
      <c r="D29" s="22"/>
      <c r="E29" s="195"/>
      <c r="F29" s="22"/>
      <c r="G29" s="22"/>
      <c r="H29" s="22"/>
      <c r="I29" s="22"/>
      <c r="J29" s="195"/>
      <c r="K29" s="195"/>
      <c r="L29" s="22"/>
      <c r="M29" s="23"/>
    </row>
    <row r="30" spans="1:13" x14ac:dyDescent="0.2">
      <c r="A30" s="11" t="s">
        <v>65</v>
      </c>
      <c r="B30" s="190"/>
      <c r="C30" s="191"/>
      <c r="D30" s="22" t="str">
        <f>IF('Heinz (2)'!D30='Heinz (3)'!D30, "SAME","DIFFERENT")</f>
        <v>DIFFERENT</v>
      </c>
      <c r="E30" s="195"/>
      <c r="F30" s="22"/>
      <c r="G30" s="22"/>
      <c r="H30" s="22"/>
      <c r="I30" s="22"/>
      <c r="J30" s="195"/>
      <c r="K30" s="195"/>
      <c r="L30" s="22" t="str">
        <f>IF('Heinz (2)'!L30='Heinz (3)'!L30, "SAME","DIFFERENT")</f>
        <v>DIFFERENT</v>
      </c>
      <c r="M30" s="23"/>
    </row>
    <row r="31" spans="1:13" x14ac:dyDescent="0.2">
      <c r="A31" s="11" t="s">
        <v>66</v>
      </c>
      <c r="B31" s="190"/>
      <c r="C31" s="191"/>
      <c r="D31" s="22" t="str">
        <f>IF('Heinz (2)'!D31='Heinz (3)'!D31, "SAME","DIFFERENT")</f>
        <v>DIFFERENT</v>
      </c>
      <c r="E31" s="195"/>
      <c r="F31" s="22" t="str">
        <f>IF('Heinz (2)'!F31='Heinz (3)'!F31, "SAME","DIFFERENT")</f>
        <v>DIFFERENT</v>
      </c>
      <c r="G31" s="22" t="str">
        <f>IF('Heinz (2)'!G31='Heinz (3)'!G31, "SAME","DIFFERENT")</f>
        <v>DIFFERENT</v>
      </c>
      <c r="H31" s="22" t="str">
        <f>IF('Heinz (2)'!H31='Heinz (3)'!H31, "SAME","DIFFERENT")</f>
        <v>DIFFERENT</v>
      </c>
      <c r="I31" s="22" t="str">
        <f>IF('Heinz (2)'!I31='Heinz (3)'!I31, "SAME","DIFFERENT")</f>
        <v>DIFFERENT</v>
      </c>
      <c r="J31" s="195"/>
      <c r="K31" s="195"/>
      <c r="L31" s="22" t="str">
        <f>IF('Heinz (2)'!L31='Heinz (3)'!L31, "SAME","DIFFERENT")</f>
        <v>DIFFERENT</v>
      </c>
      <c r="M31" s="22" t="str">
        <f>IF('Heinz (2)'!M31='Heinz (3)'!M31, "SAME","DIFFERENT")</f>
        <v>DIFFERENT</v>
      </c>
    </row>
    <row r="32" spans="1:13" s="6" customFormat="1" ht="15.75" x14ac:dyDescent="0.2">
      <c r="A32" s="12" t="s">
        <v>67</v>
      </c>
      <c r="B32" s="190"/>
      <c r="C32" s="191"/>
      <c r="D32" s="24"/>
      <c r="E32" s="195"/>
      <c r="F32" s="24"/>
      <c r="G32" s="24"/>
      <c r="H32" s="24"/>
      <c r="I32" s="24"/>
      <c r="J32" s="195"/>
      <c r="K32" s="195"/>
      <c r="L32" s="24"/>
      <c r="M32" s="25"/>
    </row>
    <row r="33" spans="1:13" x14ac:dyDescent="0.2">
      <c r="A33" s="11" t="s">
        <v>68</v>
      </c>
      <c r="B33" s="190"/>
      <c r="C33" s="191"/>
      <c r="D33" s="22" t="str">
        <f>IF('Heinz (2)'!D33='Heinz (3)'!D33, "SAME","DIFFERENT")</f>
        <v>DIFFERENT</v>
      </c>
      <c r="E33" s="195"/>
      <c r="F33" s="22" t="str">
        <f>IF('Heinz (2)'!F33='Heinz (3)'!F33, "SAME","DIFFERENT")</f>
        <v>DIFFERENT</v>
      </c>
      <c r="G33" s="22" t="str">
        <f>IF('Heinz (2)'!G33='Heinz (3)'!G33, "SAME","DIFFERENT")</f>
        <v>DIFFERENT</v>
      </c>
      <c r="H33" s="22" t="str">
        <f>IF('Heinz (2)'!H33='Heinz (3)'!H33, "SAME","DIFFERENT")</f>
        <v>DIFFERENT</v>
      </c>
      <c r="I33" s="22" t="str">
        <f>IF('Heinz (2)'!I33='Heinz (3)'!I33, "SAME","DIFFERENT")</f>
        <v>DIFFERENT</v>
      </c>
      <c r="J33" s="195"/>
      <c r="K33" s="195"/>
      <c r="L33" s="22" t="str">
        <f>IF('Heinz (2)'!L33='Heinz (3)'!L33, "SAME","DIFFERENT")</f>
        <v>DIFFERENT</v>
      </c>
      <c r="M33" s="22" t="str">
        <f>IF('Heinz (2)'!M33='Heinz (3)'!M33, "SAME","DIFFERENT")</f>
        <v>DIFFERENT</v>
      </c>
    </row>
    <row r="34" spans="1:13" ht="15.75" thickBot="1" x14ac:dyDescent="0.25">
      <c r="A34" s="13"/>
      <c r="B34" s="190"/>
      <c r="C34" s="191"/>
      <c r="D34" s="26"/>
      <c r="E34" s="195"/>
      <c r="F34" s="26"/>
      <c r="G34" s="26"/>
      <c r="H34" s="26"/>
      <c r="I34" s="26"/>
      <c r="J34" s="195"/>
      <c r="K34" s="195"/>
      <c r="L34" s="26"/>
      <c r="M34" s="27"/>
    </row>
    <row r="35" spans="1:13" s="6" customFormat="1" ht="31.5" x14ac:dyDescent="0.2">
      <c r="A35" s="10" t="s">
        <v>74</v>
      </c>
      <c r="B35" s="190"/>
      <c r="C35" s="191"/>
      <c r="D35" s="20"/>
      <c r="E35" s="195"/>
      <c r="F35" s="20"/>
      <c r="G35" s="20"/>
      <c r="H35" s="20"/>
      <c r="I35" s="20"/>
      <c r="J35" s="195"/>
      <c r="K35" s="195"/>
      <c r="L35" s="20"/>
      <c r="M35" s="21"/>
    </row>
    <row r="36" spans="1:13" s="6" customFormat="1" ht="15.75" x14ac:dyDescent="0.2">
      <c r="A36" s="12" t="s">
        <v>75</v>
      </c>
      <c r="B36" s="190"/>
      <c r="C36" s="191"/>
      <c r="D36" s="24">
        <f>AVERAGE(D37:D39)</f>
        <v>1</v>
      </c>
      <c r="E36" s="195"/>
      <c r="F36" s="24">
        <f t="shared" ref="F36:I36" si="0">AVERAGE(F37:F39)</f>
        <v>0.66666666666666663</v>
      </c>
      <c r="G36" s="24">
        <f t="shared" si="0"/>
        <v>1</v>
      </c>
      <c r="H36" s="24">
        <f t="shared" si="0"/>
        <v>1</v>
      </c>
      <c r="I36" s="24">
        <f t="shared" si="0"/>
        <v>1.3333333333333333</v>
      </c>
      <c r="J36" s="195"/>
      <c r="K36" s="195"/>
      <c r="L36" s="24">
        <f t="shared" ref="L36:M36" si="1">AVERAGE(L37:L39)</f>
        <v>1</v>
      </c>
      <c r="M36" s="24">
        <f t="shared" si="1"/>
        <v>1</v>
      </c>
    </row>
    <row r="37" spans="1:13" x14ac:dyDescent="0.2">
      <c r="A37" s="11" t="s">
        <v>76</v>
      </c>
      <c r="B37" s="190"/>
      <c r="C37" s="191"/>
      <c r="D37" s="22">
        <v>1</v>
      </c>
      <c r="E37" s="195"/>
      <c r="F37" s="22">
        <v>1</v>
      </c>
      <c r="G37" s="22">
        <v>1</v>
      </c>
      <c r="H37" s="22">
        <v>1</v>
      </c>
      <c r="I37" s="22">
        <v>2</v>
      </c>
      <c r="J37" s="195"/>
      <c r="K37" s="195"/>
      <c r="L37" s="22">
        <v>1</v>
      </c>
      <c r="M37" s="23">
        <v>1</v>
      </c>
    </row>
    <row r="38" spans="1:13" x14ac:dyDescent="0.2">
      <c r="A38" s="11" t="s">
        <v>77</v>
      </c>
      <c r="B38" s="190"/>
      <c r="C38" s="191"/>
      <c r="D38" s="22">
        <v>1</v>
      </c>
      <c r="E38" s="195"/>
      <c r="F38" s="22">
        <v>1</v>
      </c>
      <c r="G38" s="22">
        <v>1</v>
      </c>
      <c r="H38" s="22">
        <v>1</v>
      </c>
      <c r="I38" s="22">
        <v>1</v>
      </c>
      <c r="J38" s="195"/>
      <c r="K38" s="195"/>
      <c r="L38" s="22">
        <v>1</v>
      </c>
      <c r="M38" s="23">
        <v>1</v>
      </c>
    </row>
    <row r="39" spans="1:13" ht="30" x14ac:dyDescent="0.2">
      <c r="A39" s="11" t="s">
        <v>78</v>
      </c>
      <c r="B39" s="190"/>
      <c r="C39" s="191"/>
      <c r="D39" s="22">
        <v>1</v>
      </c>
      <c r="E39" s="195"/>
      <c r="F39" s="22">
        <v>0</v>
      </c>
      <c r="G39" s="22">
        <v>1</v>
      </c>
      <c r="H39" s="22">
        <v>1</v>
      </c>
      <c r="I39" s="22">
        <v>1</v>
      </c>
      <c r="J39" s="195"/>
      <c r="K39" s="195"/>
      <c r="L39" s="22">
        <v>1</v>
      </c>
      <c r="M39" s="23">
        <v>1</v>
      </c>
    </row>
    <row r="40" spans="1:13" s="6" customFormat="1" ht="15.75" x14ac:dyDescent="0.2">
      <c r="A40" s="12" t="s">
        <v>79</v>
      </c>
      <c r="B40" s="190"/>
      <c r="C40" s="191"/>
      <c r="D40" s="24">
        <f>AVERAGE(D41:D42)</f>
        <v>1</v>
      </c>
      <c r="E40" s="195"/>
      <c r="F40" s="24">
        <f t="shared" ref="F40:I40" si="2">AVERAGE(F41:F42)</f>
        <v>0.5</v>
      </c>
      <c r="G40" s="24">
        <f t="shared" si="2"/>
        <v>1</v>
      </c>
      <c r="H40" s="24">
        <f t="shared" si="2"/>
        <v>1</v>
      </c>
      <c r="I40" s="24">
        <f t="shared" si="2"/>
        <v>1</v>
      </c>
      <c r="J40" s="195"/>
      <c r="K40" s="195"/>
      <c r="L40" s="24">
        <f t="shared" ref="L40:M40" si="3">AVERAGE(L41:L42)</f>
        <v>1</v>
      </c>
      <c r="M40" s="24">
        <f t="shared" si="3"/>
        <v>1</v>
      </c>
    </row>
    <row r="41" spans="1:13" x14ac:dyDescent="0.2">
      <c r="A41" s="11" t="s">
        <v>80</v>
      </c>
      <c r="B41" s="190"/>
      <c r="C41" s="191"/>
      <c r="D41" s="22">
        <v>1</v>
      </c>
      <c r="E41" s="195"/>
      <c r="F41" s="22">
        <v>1</v>
      </c>
      <c r="G41" s="22">
        <v>1</v>
      </c>
      <c r="H41" s="22">
        <v>1</v>
      </c>
      <c r="I41" s="22">
        <v>1</v>
      </c>
      <c r="J41" s="195"/>
      <c r="K41" s="195"/>
      <c r="L41" s="22">
        <v>1</v>
      </c>
      <c r="M41" s="23">
        <v>1</v>
      </c>
    </row>
    <row r="42" spans="1:13" x14ac:dyDescent="0.2">
      <c r="A42" s="11" t="s">
        <v>81</v>
      </c>
      <c r="B42" s="190"/>
      <c r="C42" s="191"/>
      <c r="D42" s="22">
        <v>1</v>
      </c>
      <c r="E42" s="195"/>
      <c r="F42" s="22">
        <v>0</v>
      </c>
      <c r="G42" s="22">
        <v>1</v>
      </c>
      <c r="H42" s="22">
        <v>1</v>
      </c>
      <c r="I42" s="22">
        <v>1</v>
      </c>
      <c r="J42" s="195"/>
      <c r="K42" s="195"/>
      <c r="L42" s="22">
        <v>1</v>
      </c>
      <c r="M42" s="23">
        <v>1</v>
      </c>
    </row>
    <row r="43" spans="1:13" s="6" customFormat="1" ht="15.75" x14ac:dyDescent="0.2">
      <c r="A43" s="12" t="s">
        <v>82</v>
      </c>
      <c r="B43" s="190"/>
      <c r="C43" s="191"/>
      <c r="D43" s="24">
        <f>AVERAGE(D44:D46)</f>
        <v>1.5</v>
      </c>
      <c r="E43" s="195"/>
      <c r="F43" s="24">
        <f t="shared" ref="F43:I43" si="4">AVERAGE(F44:F46)</f>
        <v>0.66666666666666663</v>
      </c>
      <c r="G43" s="24">
        <f t="shared" si="4"/>
        <v>1</v>
      </c>
      <c r="H43" s="24">
        <f t="shared" si="4"/>
        <v>1.3333333333333333</v>
      </c>
      <c r="I43" s="24">
        <f t="shared" si="4"/>
        <v>1.3333333333333333</v>
      </c>
      <c r="J43" s="195"/>
      <c r="K43" s="195"/>
      <c r="L43" s="24">
        <f t="shared" ref="L43:M43" si="5">AVERAGE(L44:L46)</f>
        <v>1.3333333333333333</v>
      </c>
      <c r="M43" s="24">
        <f t="shared" si="5"/>
        <v>1.3333333333333333</v>
      </c>
    </row>
    <row r="44" spans="1:13" x14ac:dyDescent="0.2">
      <c r="A44" s="11" t="s">
        <v>83</v>
      </c>
      <c r="B44" s="190"/>
      <c r="C44" s="191"/>
      <c r="D44" s="22">
        <v>1</v>
      </c>
      <c r="E44" s="195"/>
      <c r="F44" s="22">
        <v>1</v>
      </c>
      <c r="G44" s="22">
        <v>1</v>
      </c>
      <c r="H44" s="22">
        <v>1</v>
      </c>
      <c r="I44" s="22">
        <v>1</v>
      </c>
      <c r="J44" s="195"/>
      <c r="K44" s="195"/>
      <c r="L44" s="22">
        <v>1</v>
      </c>
      <c r="M44" s="23">
        <v>1</v>
      </c>
    </row>
    <row r="45" spans="1:13" ht="30" x14ac:dyDescent="0.2">
      <c r="A45" s="11" t="s">
        <v>84</v>
      </c>
      <c r="B45" s="190"/>
      <c r="C45" s="191"/>
      <c r="D45" s="22">
        <v>2</v>
      </c>
      <c r="E45" s="195"/>
      <c r="F45" s="22">
        <v>0</v>
      </c>
      <c r="G45" s="22">
        <v>1</v>
      </c>
      <c r="H45" s="22">
        <v>2</v>
      </c>
      <c r="I45" s="22">
        <v>2</v>
      </c>
      <c r="J45" s="195"/>
      <c r="K45" s="195"/>
      <c r="L45" s="22">
        <v>1</v>
      </c>
      <c r="M45" s="23">
        <v>2</v>
      </c>
    </row>
    <row r="46" spans="1:13" ht="30" x14ac:dyDescent="0.2">
      <c r="A46" s="11" t="s">
        <v>85</v>
      </c>
      <c r="B46" s="190"/>
      <c r="C46" s="191"/>
      <c r="D46" s="22" t="s">
        <v>24</v>
      </c>
      <c r="E46" s="195"/>
      <c r="F46" s="22">
        <v>1</v>
      </c>
      <c r="G46" s="22">
        <v>1</v>
      </c>
      <c r="H46" s="22">
        <v>1</v>
      </c>
      <c r="I46" s="22">
        <v>1</v>
      </c>
      <c r="J46" s="195"/>
      <c r="K46" s="195"/>
      <c r="L46" s="22">
        <v>2</v>
      </c>
      <c r="M46" s="23">
        <v>1</v>
      </c>
    </row>
    <row r="47" spans="1:13" s="6" customFormat="1" ht="15.75" x14ac:dyDescent="0.2">
      <c r="A47" s="12" t="s">
        <v>86</v>
      </c>
      <c r="B47" s="190"/>
      <c r="C47" s="191"/>
      <c r="D47" s="24">
        <f>AVERAGE(D48:D51)</f>
        <v>2</v>
      </c>
      <c r="E47" s="195"/>
      <c r="F47" s="24">
        <f>AVERAGE(F48:F51)</f>
        <v>0</v>
      </c>
      <c r="G47" s="24">
        <f t="shared" ref="G47:I47" si="6">AVERAGE(G48:G51)</f>
        <v>1</v>
      </c>
      <c r="H47" s="24">
        <f t="shared" si="6"/>
        <v>1</v>
      </c>
      <c r="I47" s="24">
        <f t="shared" si="6"/>
        <v>2</v>
      </c>
      <c r="J47" s="195"/>
      <c r="K47" s="195"/>
      <c r="L47" s="24">
        <f t="shared" ref="L47:M47" si="7">AVERAGE(L48:L51)</f>
        <v>1.5</v>
      </c>
      <c r="M47" s="24">
        <f t="shared" si="7"/>
        <v>1.6666666666666667</v>
      </c>
    </row>
    <row r="48" spans="1:13" x14ac:dyDescent="0.2">
      <c r="A48" s="11" t="s">
        <v>87</v>
      </c>
      <c r="B48" s="190"/>
      <c r="C48" s="191"/>
      <c r="D48" s="22">
        <v>2</v>
      </c>
      <c r="E48" s="195"/>
      <c r="F48" s="22">
        <v>0</v>
      </c>
      <c r="G48" s="22">
        <v>1</v>
      </c>
      <c r="H48" s="22">
        <v>1</v>
      </c>
      <c r="I48" s="22">
        <v>2</v>
      </c>
      <c r="J48" s="195"/>
      <c r="K48" s="195"/>
      <c r="L48" s="22">
        <v>2</v>
      </c>
      <c r="M48" s="23">
        <v>2</v>
      </c>
    </row>
    <row r="49" spans="1:13" x14ac:dyDescent="0.2">
      <c r="A49" s="11" t="s">
        <v>88</v>
      </c>
      <c r="B49" s="190"/>
      <c r="C49" s="191"/>
      <c r="D49" s="22" t="s">
        <v>24</v>
      </c>
      <c r="E49" s="195"/>
      <c r="F49" s="22">
        <v>0</v>
      </c>
      <c r="G49" s="22" t="s">
        <v>24</v>
      </c>
      <c r="H49" s="22" t="s">
        <v>24</v>
      </c>
      <c r="I49" s="22" t="s">
        <v>24</v>
      </c>
      <c r="J49" s="195"/>
      <c r="K49" s="195"/>
      <c r="L49" s="22">
        <v>1</v>
      </c>
      <c r="M49" s="23">
        <v>2</v>
      </c>
    </row>
    <row r="50" spans="1:13" ht="30" x14ac:dyDescent="0.2">
      <c r="A50" s="11" t="s">
        <v>89</v>
      </c>
      <c r="B50" s="190"/>
      <c r="C50" s="191"/>
      <c r="D50" s="22" t="s">
        <v>24</v>
      </c>
      <c r="E50" s="195"/>
      <c r="F50" s="22">
        <v>0</v>
      </c>
      <c r="G50" s="22" t="s">
        <v>24</v>
      </c>
      <c r="H50" s="22" t="s">
        <v>24</v>
      </c>
      <c r="I50" s="22" t="s">
        <v>24</v>
      </c>
      <c r="J50" s="195"/>
      <c r="K50" s="195"/>
      <c r="L50" s="22" t="s">
        <v>24</v>
      </c>
      <c r="M50" s="23">
        <v>1</v>
      </c>
    </row>
    <row r="51" spans="1:13" x14ac:dyDescent="0.2">
      <c r="A51" s="11" t="s">
        <v>90</v>
      </c>
      <c r="B51" s="190"/>
      <c r="C51" s="191"/>
      <c r="D51" s="22" t="s">
        <v>24</v>
      </c>
      <c r="E51" s="195"/>
      <c r="F51" s="22">
        <v>0</v>
      </c>
      <c r="G51" s="22">
        <v>1</v>
      </c>
      <c r="H51" s="22" t="s">
        <v>24</v>
      </c>
      <c r="I51" s="22" t="s">
        <v>24</v>
      </c>
      <c r="J51" s="195"/>
      <c r="K51" s="195"/>
      <c r="L51" s="22" t="s">
        <v>24</v>
      </c>
      <c r="M51" s="23" t="s">
        <v>24</v>
      </c>
    </row>
    <row r="52" spans="1:13" s="6" customFormat="1" ht="15.75" x14ac:dyDescent="0.2">
      <c r="A52" s="12" t="s">
        <v>54</v>
      </c>
      <c r="B52" s="190"/>
      <c r="C52" s="191"/>
      <c r="D52" s="24">
        <f>AVERAGE(D53:D55)</f>
        <v>1</v>
      </c>
      <c r="E52" s="195"/>
      <c r="F52" s="24">
        <f t="shared" ref="F52:I52" si="8">AVERAGE(F53:F55)</f>
        <v>0.5</v>
      </c>
      <c r="G52" s="24">
        <f t="shared" si="8"/>
        <v>1</v>
      </c>
      <c r="H52" s="24">
        <f t="shared" si="8"/>
        <v>1</v>
      </c>
      <c r="I52" s="24">
        <f t="shared" si="8"/>
        <v>2</v>
      </c>
      <c r="J52" s="195"/>
      <c r="K52" s="195"/>
      <c r="L52" s="24">
        <f t="shared" ref="L52:M52" si="9">AVERAGE(L53:L55)</f>
        <v>2</v>
      </c>
      <c r="M52" s="24">
        <f t="shared" si="9"/>
        <v>2</v>
      </c>
    </row>
    <row r="53" spans="1:13" ht="30" x14ac:dyDescent="0.2">
      <c r="A53" s="11" t="s">
        <v>91</v>
      </c>
      <c r="B53" s="190"/>
      <c r="C53" s="191"/>
      <c r="D53" s="22">
        <v>1</v>
      </c>
      <c r="E53" s="195"/>
      <c r="F53" s="22">
        <v>0</v>
      </c>
      <c r="G53" s="22">
        <v>1</v>
      </c>
      <c r="H53" s="22">
        <v>1</v>
      </c>
      <c r="I53" s="22">
        <v>2</v>
      </c>
      <c r="J53" s="195"/>
      <c r="K53" s="195"/>
      <c r="L53" s="22">
        <v>2</v>
      </c>
      <c r="M53" s="23">
        <v>2</v>
      </c>
    </row>
    <row r="54" spans="1:13" x14ac:dyDescent="0.2">
      <c r="A54" s="11" t="s">
        <v>92</v>
      </c>
      <c r="B54" s="190"/>
      <c r="C54" s="191"/>
      <c r="D54" s="22">
        <v>1</v>
      </c>
      <c r="E54" s="195"/>
      <c r="F54" s="22">
        <v>1</v>
      </c>
      <c r="G54" s="22">
        <v>1</v>
      </c>
      <c r="H54" s="22">
        <v>1</v>
      </c>
      <c r="I54" s="22">
        <v>2</v>
      </c>
      <c r="J54" s="195"/>
      <c r="K54" s="195"/>
      <c r="L54" s="22">
        <v>2</v>
      </c>
      <c r="M54" s="23">
        <v>2</v>
      </c>
    </row>
    <row r="55" spans="1:13" ht="30.75" thickBot="1" x14ac:dyDescent="0.25">
      <c r="A55" s="9" t="s">
        <v>93</v>
      </c>
      <c r="B55" s="192"/>
      <c r="C55" s="193"/>
      <c r="D55" s="28">
        <v>1</v>
      </c>
      <c r="E55" s="196"/>
      <c r="F55" s="28" t="s">
        <v>24</v>
      </c>
      <c r="G55" s="28" t="s">
        <v>24</v>
      </c>
      <c r="H55" s="28">
        <v>1</v>
      </c>
      <c r="I55" s="28">
        <v>2</v>
      </c>
      <c r="J55" s="196"/>
      <c r="K55" s="196"/>
      <c r="L55" s="28" t="s">
        <v>24</v>
      </c>
      <c r="M55" s="29" t="s">
        <v>24</v>
      </c>
    </row>
  </sheetData>
  <mergeCells count="4">
    <mergeCell ref="B6:C55"/>
    <mergeCell ref="E6:E55"/>
    <mergeCell ref="J6:J55"/>
    <mergeCell ref="K6:K55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CC42-C8AE-4C97-94AD-A80C23683C63}">
  <sheetPr>
    <tabColor rgb="FFFFFF00"/>
  </sheetPr>
  <dimension ref="A1:M55"/>
  <sheetViews>
    <sheetView zoomScale="85" zoomScaleNormal="85" workbookViewId="0">
      <selection activeCell="D33" sqref="D33"/>
    </sheetView>
  </sheetViews>
  <sheetFormatPr baseColWidth="10" defaultColWidth="11.5546875" defaultRowHeight="15" x14ac:dyDescent="0.2"/>
  <cols>
    <col min="1" max="1" width="22.21875" style="2" customWidth="1"/>
    <col min="2" max="16384" width="11.5546875" style="2"/>
  </cols>
  <sheetData>
    <row r="1" spans="1:13" x14ac:dyDescent="0.2">
      <c r="A1" s="4" t="s">
        <v>0</v>
      </c>
      <c r="B1" s="2" t="s">
        <v>1</v>
      </c>
      <c r="C1" s="2" t="s">
        <v>2</v>
      </c>
    </row>
    <row r="2" spans="1:13" x14ac:dyDescent="0.2">
      <c r="A2" s="4" t="s">
        <v>3</v>
      </c>
      <c r="B2" s="2" t="s">
        <v>4</v>
      </c>
    </row>
    <row r="3" spans="1:13" ht="15.75" thickBot="1" x14ac:dyDescent="0.25"/>
    <row r="4" spans="1:13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ht="15.75" thickBot="1" x14ac:dyDescent="0.25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5" customFormat="1" ht="15.75" customHeight="1" x14ac:dyDescent="0.2">
      <c r="A6" s="10" t="s">
        <v>7</v>
      </c>
      <c r="B6" s="91"/>
      <c r="C6" s="92"/>
      <c r="D6" s="20"/>
      <c r="E6" s="96"/>
      <c r="F6" s="20"/>
      <c r="G6" s="20"/>
      <c r="H6" s="20"/>
      <c r="I6" s="20"/>
      <c r="J6" s="96"/>
      <c r="K6" s="20"/>
      <c r="L6" s="96"/>
      <c r="M6" s="21"/>
    </row>
    <row r="7" spans="1:13" x14ac:dyDescent="0.2">
      <c r="A7" s="11" t="s">
        <v>12</v>
      </c>
      <c r="B7" s="93"/>
      <c r="C7" s="94"/>
      <c r="D7" s="22">
        <f>'Jonas (2)'!D7*10+'Jonas (3)'!D7</f>
        <v>32</v>
      </c>
      <c r="E7" s="99"/>
      <c r="F7" s="22">
        <f>'Jonas (2)'!F7*10+'Jonas (3)'!F7</f>
        <v>32</v>
      </c>
      <c r="G7" s="22">
        <f>'Jonas (2)'!G7*10+'Jonas (3)'!G7</f>
        <v>23</v>
      </c>
      <c r="H7" s="22">
        <f>'Jonas (2)'!H7*10+'Jonas (3)'!H7</f>
        <v>32</v>
      </c>
      <c r="I7" s="22">
        <f>'Jonas (2)'!I7*10+'Jonas (3)'!I7</f>
        <v>32</v>
      </c>
      <c r="J7" s="99"/>
      <c r="K7" s="22">
        <f>'Jonas (2)'!K7*10+'Jonas (3)'!K7</f>
        <v>32</v>
      </c>
      <c r="L7" s="99"/>
      <c r="M7" s="22">
        <f>'Jonas (2)'!M7*10+'Jonas (3)'!M7</f>
        <v>32</v>
      </c>
    </row>
    <row r="8" spans="1:13" ht="30" x14ac:dyDescent="0.2">
      <c r="A8" s="11" t="s">
        <v>15</v>
      </c>
      <c r="B8" s="93"/>
      <c r="C8" s="94"/>
      <c r="D8" s="22">
        <f>'Jonas (2)'!D8*10+'Jonas (3)'!D8</f>
        <v>32</v>
      </c>
      <c r="E8" s="99"/>
      <c r="F8" s="22">
        <f>'Jonas (2)'!F8*10+'Jonas (3)'!F8</f>
        <v>32</v>
      </c>
      <c r="G8" s="22">
        <f>'Jonas (2)'!G8*10+'Jonas (3)'!G8</f>
        <v>32</v>
      </c>
      <c r="H8" s="22">
        <f>'Jonas (2)'!H8*10+'Jonas (3)'!H8</f>
        <v>34</v>
      </c>
      <c r="I8" s="22">
        <f>'Jonas (2)'!I8*10+'Jonas (3)'!I8</f>
        <v>22</v>
      </c>
      <c r="J8" s="99"/>
      <c r="K8" s="22">
        <f>'Jonas (2)'!K8*10+'Jonas (3)'!K8</f>
        <v>22</v>
      </c>
      <c r="L8" s="99"/>
      <c r="M8" s="22">
        <f>'Jonas (2)'!M8*10+'Jonas (3)'!M8</f>
        <v>22</v>
      </c>
    </row>
    <row r="9" spans="1:13" x14ac:dyDescent="0.2">
      <c r="A9" s="11" t="s">
        <v>18</v>
      </c>
      <c r="B9" s="93"/>
      <c r="C9" s="94"/>
      <c r="D9" s="22">
        <f>'Jonas (2)'!D9*10+'Jonas (3)'!D9</f>
        <v>32</v>
      </c>
      <c r="E9" s="99"/>
      <c r="F9" s="22">
        <f>'Jonas (2)'!F9*10+'Jonas (3)'!F9</f>
        <v>23</v>
      </c>
      <c r="G9" s="22">
        <f>'Jonas (2)'!G9*10+'Jonas (3)'!G9</f>
        <v>23</v>
      </c>
      <c r="H9" s="22">
        <f>'Jonas (2)'!H9*10+'Jonas (3)'!H9</f>
        <v>2</v>
      </c>
      <c r="I9" s="22">
        <f>'Jonas (2)'!I9*10+'Jonas (3)'!I9</f>
        <v>32</v>
      </c>
      <c r="J9" s="99"/>
      <c r="K9" s="22">
        <f>'Jonas (2)'!K9*10+'Jonas (3)'!K9</f>
        <v>33</v>
      </c>
      <c r="L9" s="99"/>
      <c r="M9" s="22">
        <f>'Jonas (2)'!M9*10+'Jonas (3)'!M9</f>
        <v>34</v>
      </c>
    </row>
    <row r="10" spans="1:13" x14ac:dyDescent="0.2">
      <c r="A10" s="11" t="s">
        <v>23</v>
      </c>
      <c r="B10" s="93"/>
      <c r="C10" s="94"/>
      <c r="D10" s="22" t="s">
        <v>24</v>
      </c>
      <c r="E10" s="99"/>
      <c r="F10" s="22" t="s">
        <v>24</v>
      </c>
      <c r="G10" s="22" t="s">
        <v>24</v>
      </c>
      <c r="H10" s="22" t="s">
        <v>24</v>
      </c>
      <c r="I10" s="22" t="s">
        <v>24</v>
      </c>
      <c r="J10" s="99"/>
      <c r="K10" s="22" t="s">
        <v>24</v>
      </c>
      <c r="L10" s="99"/>
      <c r="M10" s="22" t="s">
        <v>24</v>
      </c>
    </row>
    <row r="11" spans="1:13" x14ac:dyDescent="0.2">
      <c r="A11" s="11" t="s">
        <v>25</v>
      </c>
      <c r="B11" s="93"/>
      <c r="C11" s="94"/>
      <c r="D11" s="22" t="s">
        <v>24</v>
      </c>
      <c r="E11" s="99"/>
      <c r="F11" s="22" t="s">
        <v>24</v>
      </c>
      <c r="G11" s="22" t="s">
        <v>24</v>
      </c>
      <c r="H11" s="22" t="s">
        <v>24</v>
      </c>
      <c r="I11" s="22" t="s">
        <v>24</v>
      </c>
      <c r="J11" s="99"/>
      <c r="K11" s="22" t="s">
        <v>24</v>
      </c>
      <c r="L11" s="99"/>
      <c r="M11" s="23" t="s">
        <v>24</v>
      </c>
    </row>
    <row r="12" spans="1:13" ht="30" x14ac:dyDescent="0.2">
      <c r="A12" s="11" t="s">
        <v>26</v>
      </c>
      <c r="B12" s="93"/>
      <c r="C12" s="94"/>
      <c r="D12" s="22">
        <f>'Jonas (2)'!D12*10+'Jonas (3)'!D12</f>
        <v>22</v>
      </c>
      <c r="E12" s="99"/>
      <c r="F12" s="22">
        <f>'Jonas (2)'!F12*10+'Jonas (3)'!F12</f>
        <v>22</v>
      </c>
      <c r="G12" s="22">
        <f>'Jonas (2)'!G12*10+'Jonas (3)'!G12</f>
        <v>22</v>
      </c>
      <c r="H12" s="22">
        <f>'Jonas (2)'!H12*10+'Jonas (3)'!H12</f>
        <v>22</v>
      </c>
      <c r="I12" s="22">
        <f>'Jonas (2)'!I12*10+'Jonas (3)'!I12</f>
        <v>22</v>
      </c>
      <c r="J12" s="99"/>
      <c r="K12" s="22">
        <f>'Jonas (2)'!K12*10+'Jonas (3)'!K12</f>
        <v>22</v>
      </c>
      <c r="L12" s="99"/>
      <c r="M12" s="22">
        <f>'Jonas (2)'!M12*10+'Jonas (3)'!M12</f>
        <v>22</v>
      </c>
    </row>
    <row r="13" spans="1:13" x14ac:dyDescent="0.2">
      <c r="A13" s="11" t="s">
        <v>27</v>
      </c>
      <c r="B13" s="93"/>
      <c r="C13" s="94"/>
      <c r="D13" s="22">
        <f>'Jonas (2)'!D13*10+'Jonas (3)'!D13</f>
        <v>32</v>
      </c>
      <c r="E13" s="99"/>
      <c r="F13" s="22">
        <f>'Jonas (2)'!F13*10+'Jonas (3)'!F13</f>
        <v>33</v>
      </c>
      <c r="G13" s="22">
        <f>'Jonas (2)'!G13*10+'Jonas (3)'!G13</f>
        <v>22</v>
      </c>
      <c r="H13" s="22">
        <f>'Jonas (2)'!H13*10+'Jonas (3)'!H13</f>
        <v>0</v>
      </c>
      <c r="I13" s="22">
        <f>'Jonas (2)'!I13*10+'Jonas (3)'!I13</f>
        <v>34</v>
      </c>
      <c r="J13" s="99"/>
      <c r="K13" s="22">
        <f>'Jonas (2)'!K13*10+'Jonas (3)'!K13</f>
        <v>22</v>
      </c>
      <c r="L13" s="99"/>
      <c r="M13" s="22">
        <f>'Jonas (2)'!M13*10+'Jonas (3)'!M13</f>
        <v>22</v>
      </c>
    </row>
    <row r="14" spans="1:13" x14ac:dyDescent="0.2">
      <c r="A14" s="11" t="s">
        <v>30</v>
      </c>
      <c r="B14" s="93"/>
      <c r="C14" s="94"/>
      <c r="D14" s="22">
        <f>'Jonas (2)'!D14*10+'Jonas (3)'!D14</f>
        <v>11</v>
      </c>
      <c r="E14" s="99"/>
      <c r="F14" s="22">
        <f>'Jonas (2)'!F14*10+'Jonas (3)'!F14</f>
        <v>22</v>
      </c>
      <c r="G14" s="22">
        <f>'Jonas (2)'!G14*10+'Jonas (3)'!G14</f>
        <v>22</v>
      </c>
      <c r="H14" s="22">
        <f>'Jonas (2)'!H14*10+'Jonas (3)'!H14</f>
        <v>22</v>
      </c>
      <c r="I14" s="22">
        <f>'Jonas (2)'!I14*10+'Jonas (3)'!I14</f>
        <v>22</v>
      </c>
      <c r="J14" s="99"/>
      <c r="K14" s="22">
        <f>'Jonas (2)'!K14*10+'Jonas (3)'!K14</f>
        <v>22</v>
      </c>
      <c r="L14" s="99"/>
      <c r="M14" s="22">
        <f>'Jonas (2)'!M14*10+'Jonas (3)'!M14</f>
        <v>22</v>
      </c>
    </row>
    <row r="15" spans="1:13" x14ac:dyDescent="0.2">
      <c r="A15" s="11" t="s">
        <v>32</v>
      </c>
      <c r="B15" s="93"/>
      <c r="C15" s="94"/>
      <c r="D15" s="22">
        <f>'Jonas (2)'!D15*10+'Jonas (3)'!D15</f>
        <v>34</v>
      </c>
      <c r="E15" s="99"/>
      <c r="F15" s="22">
        <f>'Jonas (2)'!F15*10+'Jonas (3)'!F15</f>
        <v>22</v>
      </c>
      <c r="G15" s="22">
        <f>'Jonas (2)'!G15*10+'Jonas (3)'!G15</f>
        <v>34</v>
      </c>
      <c r="H15" s="22">
        <f>'Jonas (2)'!H15*10+'Jonas (3)'!H15</f>
        <v>44</v>
      </c>
      <c r="I15" s="22">
        <f>'Jonas (2)'!I15*10+'Jonas (3)'!I15</f>
        <v>22</v>
      </c>
      <c r="J15" s="99"/>
      <c r="K15" s="22">
        <f>'Jonas (2)'!K15*10+'Jonas (3)'!K15</f>
        <v>22</v>
      </c>
      <c r="L15" s="99"/>
      <c r="M15" s="22">
        <f>'Jonas (2)'!M15*10+'Jonas (3)'!M15</f>
        <v>22</v>
      </c>
    </row>
    <row r="16" spans="1:13" x14ac:dyDescent="0.2">
      <c r="A16" s="11" t="s">
        <v>36</v>
      </c>
      <c r="B16" s="93"/>
      <c r="C16" s="94"/>
      <c r="D16" s="22">
        <f>'Jonas (2)'!D16*10+'Jonas (3)'!D16</f>
        <v>22</v>
      </c>
      <c r="E16" s="99"/>
      <c r="F16" s="22">
        <f>'Jonas (2)'!F16*10+'Jonas (3)'!F16</f>
        <v>22</v>
      </c>
      <c r="G16" s="22">
        <f>'Jonas (2)'!G16*10+'Jonas (3)'!G16</f>
        <v>22</v>
      </c>
      <c r="H16" s="22">
        <f>'Jonas (2)'!H16*10+'Jonas (3)'!H16</f>
        <v>22</v>
      </c>
      <c r="I16" s="22">
        <f>'Jonas (2)'!I16*10+'Jonas (3)'!I16</f>
        <v>22</v>
      </c>
      <c r="J16" s="99"/>
      <c r="K16" s="22">
        <f>'Jonas (2)'!K16*10+'Jonas (3)'!K16</f>
        <v>22</v>
      </c>
      <c r="L16" s="99"/>
      <c r="M16" s="22">
        <f>'Jonas (2)'!M16*10+'Jonas (3)'!M16</f>
        <v>22</v>
      </c>
    </row>
    <row r="17" spans="1:13" x14ac:dyDescent="0.2">
      <c r="A17" s="11"/>
      <c r="B17" s="93"/>
      <c r="C17" s="94"/>
      <c r="D17" s="22"/>
      <c r="E17" s="99"/>
      <c r="F17" s="22"/>
      <c r="G17" s="22"/>
      <c r="H17" s="22"/>
      <c r="I17" s="22"/>
      <c r="J17" s="99"/>
      <c r="K17" s="22"/>
      <c r="L17" s="99"/>
      <c r="M17" s="23"/>
    </row>
    <row r="18" spans="1:13" s="5" customFormat="1" ht="15.75" x14ac:dyDescent="0.2">
      <c r="A18" s="12" t="s">
        <v>37</v>
      </c>
      <c r="B18" s="93"/>
      <c r="C18" s="94"/>
      <c r="D18" s="24"/>
      <c r="E18" s="99"/>
      <c r="F18" s="24"/>
      <c r="G18" s="24"/>
      <c r="H18" s="24"/>
      <c r="I18" s="24"/>
      <c r="J18" s="99"/>
      <c r="K18" s="24"/>
      <c r="L18" s="99"/>
      <c r="M18" s="25"/>
    </row>
    <row r="19" spans="1:13" s="5" customFormat="1" ht="15.75" x14ac:dyDescent="0.2">
      <c r="A19" s="12" t="s">
        <v>38</v>
      </c>
      <c r="B19" s="93"/>
      <c r="C19" s="94"/>
      <c r="D19" s="24"/>
      <c r="E19" s="99"/>
      <c r="F19" s="24"/>
      <c r="G19" s="24"/>
      <c r="H19" s="24"/>
      <c r="I19" s="24"/>
      <c r="J19" s="99"/>
      <c r="K19" s="24"/>
      <c r="L19" s="99"/>
      <c r="M19" s="25"/>
    </row>
    <row r="20" spans="1:13" ht="30" x14ac:dyDescent="0.2">
      <c r="A20" s="11" t="s">
        <v>39</v>
      </c>
      <c r="B20" s="93"/>
      <c r="C20" s="94"/>
      <c r="D20" s="22">
        <f>'Jonas (2)'!D20*10+'Jonas (3)'!D20</f>
        <v>0</v>
      </c>
      <c r="E20" s="99"/>
      <c r="F20" s="22">
        <f>'Jonas (2)'!F20*10+'Jonas (3)'!F20</f>
        <v>1</v>
      </c>
      <c r="G20" s="22">
        <f>'Jonas (2)'!G20*10+'Jonas (3)'!G20</f>
        <v>1</v>
      </c>
      <c r="H20" s="22">
        <f>'Jonas (2)'!H20*10+'Jonas (3)'!H20</f>
        <v>1</v>
      </c>
      <c r="I20" s="22">
        <f>'Jonas (2)'!I20*10+'Jonas (3)'!I20</f>
        <v>2</v>
      </c>
      <c r="J20" s="99"/>
      <c r="K20" s="22">
        <f>'Jonas (2)'!K20*10+'Jonas (3)'!K20</f>
        <v>2</v>
      </c>
      <c r="L20" s="99"/>
      <c r="M20" s="22">
        <f>'Jonas (2)'!M20*10+'Jonas (3)'!M20</f>
        <v>1</v>
      </c>
    </row>
    <row r="21" spans="1:13" x14ac:dyDescent="0.2">
      <c r="A21" s="11" t="s">
        <v>47</v>
      </c>
      <c r="B21" s="93"/>
      <c r="C21" s="94"/>
      <c r="D21" s="22">
        <f>'Jonas (2)'!D21*10+'Jonas (3)'!D21</f>
        <v>1</v>
      </c>
      <c r="E21" s="99"/>
      <c r="F21" s="22">
        <f>'Jonas (2)'!F21*10+'Jonas (3)'!F21</f>
        <v>11</v>
      </c>
      <c r="G21" s="22" t="s">
        <v>24</v>
      </c>
      <c r="H21" s="22">
        <f>'Jonas (2)'!H21*10+'Jonas (3)'!H21</f>
        <v>11</v>
      </c>
      <c r="I21" s="22">
        <f>'Jonas (2)'!I21*10+'Jonas (3)'!I21</f>
        <v>21</v>
      </c>
      <c r="J21" s="99"/>
      <c r="K21" s="22" t="s">
        <v>24</v>
      </c>
      <c r="L21" s="99"/>
      <c r="M21" s="22">
        <f>'Jonas (2)'!M21*10+'Jonas (3)'!M21</f>
        <v>10</v>
      </c>
    </row>
    <row r="22" spans="1:13" ht="30" x14ac:dyDescent="0.2">
      <c r="A22" s="11" t="s">
        <v>52</v>
      </c>
      <c r="B22" s="93"/>
      <c r="C22" s="94"/>
      <c r="D22" s="22" t="s">
        <v>24</v>
      </c>
      <c r="E22" s="99"/>
      <c r="F22" s="22" t="s">
        <v>24</v>
      </c>
      <c r="G22" s="22" t="s">
        <v>24</v>
      </c>
      <c r="H22" s="22" t="s">
        <v>24</v>
      </c>
      <c r="I22" s="22" t="s">
        <v>24</v>
      </c>
      <c r="J22" s="99"/>
      <c r="K22" s="22" t="s">
        <v>24</v>
      </c>
      <c r="L22" s="99"/>
      <c r="M22" s="23" t="s">
        <v>24</v>
      </c>
    </row>
    <row r="23" spans="1:13" s="5" customFormat="1" ht="15.75" x14ac:dyDescent="0.2">
      <c r="A23" s="12" t="s">
        <v>53</v>
      </c>
      <c r="B23" s="93"/>
      <c r="C23" s="94"/>
      <c r="D23" s="24"/>
      <c r="E23" s="99"/>
      <c r="F23" s="24"/>
      <c r="G23" s="24"/>
      <c r="H23" s="24"/>
      <c r="I23" s="24"/>
      <c r="J23" s="99"/>
      <c r="K23" s="24"/>
      <c r="L23" s="99"/>
      <c r="M23" s="25"/>
    </row>
    <row r="24" spans="1:13" x14ac:dyDescent="0.2">
      <c r="A24" s="11" t="s">
        <v>54</v>
      </c>
      <c r="B24" s="93"/>
      <c r="C24" s="94"/>
      <c r="D24" s="22" t="s">
        <v>24</v>
      </c>
      <c r="E24" s="99"/>
      <c r="F24" s="22" t="s">
        <v>24</v>
      </c>
      <c r="G24" s="22" t="s">
        <v>24</v>
      </c>
      <c r="H24" s="22" t="s">
        <v>24</v>
      </c>
      <c r="I24" s="22"/>
      <c r="J24" s="99"/>
      <c r="K24" s="22"/>
      <c r="L24" s="99"/>
      <c r="M24" s="23" t="s">
        <v>24</v>
      </c>
    </row>
    <row r="25" spans="1:13" x14ac:dyDescent="0.2">
      <c r="A25" s="11" t="s">
        <v>55</v>
      </c>
      <c r="B25" s="93"/>
      <c r="C25" s="94"/>
      <c r="D25" s="22">
        <f>'Jonas (2)'!D25*10+'Jonas (3)'!D25</f>
        <v>8</v>
      </c>
      <c r="E25" s="99"/>
      <c r="F25" s="22">
        <f>'Jonas (2)'!F25*10+'Jonas (3)'!F25</f>
        <v>13</v>
      </c>
      <c r="G25" s="22" t="s">
        <v>24</v>
      </c>
      <c r="H25" s="22">
        <f>'Jonas (2)'!H25*10+'Jonas (3)'!H25</f>
        <v>13</v>
      </c>
      <c r="I25" s="22">
        <f>'Jonas (2)'!I25*10+'Jonas (3)'!I25</f>
        <v>17</v>
      </c>
      <c r="J25" s="99"/>
      <c r="K25" s="22">
        <f>'Jonas (2)'!K25*10+'Jonas (3)'!K25</f>
        <v>23</v>
      </c>
      <c r="L25" s="99"/>
      <c r="M25" s="22">
        <f>'Jonas (2)'!M25*10+'Jonas (3)'!M25</f>
        <v>12</v>
      </c>
    </row>
    <row r="26" spans="1:13" x14ac:dyDescent="0.2">
      <c r="A26" s="11" t="s">
        <v>59</v>
      </c>
      <c r="B26" s="93"/>
      <c r="C26" s="94"/>
      <c r="D26" s="22">
        <f>'Jonas (2)'!D26*10+'Jonas (3)'!D26</f>
        <v>3</v>
      </c>
      <c r="E26" s="99"/>
      <c r="F26" s="22">
        <f>'Jonas (2)'!F26*10+'Jonas (3)'!F26</f>
        <v>3</v>
      </c>
      <c r="G26" s="22">
        <f>'Jonas (2)'!G26*10+'Jonas (3)'!G26</f>
        <v>3</v>
      </c>
      <c r="H26" s="22">
        <f>'Jonas (2)'!H26*10+'Jonas (3)'!H26</f>
        <v>3</v>
      </c>
      <c r="I26" s="22">
        <f>'Jonas (2)'!I26*10+'Jonas (3)'!I26</f>
        <v>3</v>
      </c>
      <c r="J26" s="99"/>
      <c r="K26" s="22">
        <f>'Jonas (2)'!K26*10+'Jonas (3)'!K26</f>
        <v>3</v>
      </c>
      <c r="L26" s="99"/>
      <c r="M26" s="22">
        <f>'Jonas (2)'!M26*10+'Jonas (3)'!M26</f>
        <v>3</v>
      </c>
    </row>
    <row r="27" spans="1:13" s="5" customFormat="1" ht="15.75" x14ac:dyDescent="0.2">
      <c r="A27" s="12" t="s">
        <v>60</v>
      </c>
      <c r="B27" s="93"/>
      <c r="C27" s="94"/>
      <c r="D27" s="24"/>
      <c r="E27" s="99"/>
      <c r="F27" s="24"/>
      <c r="G27" s="24"/>
      <c r="H27" s="24"/>
      <c r="I27" s="24"/>
      <c r="J27" s="99"/>
      <c r="K27" s="24"/>
      <c r="L27" s="99"/>
      <c r="M27" s="25"/>
    </row>
    <row r="28" spans="1:13" x14ac:dyDescent="0.2">
      <c r="A28" s="11" t="s">
        <v>61</v>
      </c>
      <c r="B28" s="93"/>
      <c r="C28" s="94"/>
      <c r="D28" s="22">
        <f>'Jonas (2)'!D28*10+'Jonas (3)'!D28</f>
        <v>12</v>
      </c>
      <c r="E28" s="99"/>
      <c r="F28" s="22">
        <f>'Jonas (2)'!F28*10+'Jonas (3)'!F28</f>
        <v>23</v>
      </c>
      <c r="G28" s="22"/>
      <c r="H28" s="22">
        <f>'Jonas (2)'!H28*10+'Jonas (3)'!H28</f>
        <v>12</v>
      </c>
      <c r="I28" s="22">
        <f>'Jonas (2)'!I28*10+'Jonas (3)'!I28</f>
        <v>22</v>
      </c>
      <c r="J28" s="99"/>
      <c r="K28" s="22">
        <f>'Jonas (2)'!K28*10+'Jonas (3)'!K28</f>
        <v>32</v>
      </c>
      <c r="L28" s="99"/>
      <c r="M28" s="22">
        <f>'Jonas (2)'!M28*10+'Jonas (3)'!M28</f>
        <v>32</v>
      </c>
    </row>
    <row r="29" spans="1:13" x14ac:dyDescent="0.2">
      <c r="A29" s="11" t="s">
        <v>64</v>
      </c>
      <c r="B29" s="93"/>
      <c r="C29" s="94"/>
      <c r="D29" s="22" t="s">
        <v>24</v>
      </c>
      <c r="E29" s="99"/>
      <c r="F29" s="22" t="s">
        <v>24</v>
      </c>
      <c r="G29" s="22" t="s">
        <v>24</v>
      </c>
      <c r="H29" s="22" t="s">
        <v>24</v>
      </c>
      <c r="I29" s="22" t="s">
        <v>24</v>
      </c>
      <c r="J29" s="99"/>
      <c r="K29" s="22" t="s">
        <v>24</v>
      </c>
      <c r="L29" s="99"/>
      <c r="M29" s="23" t="s">
        <v>24</v>
      </c>
    </row>
    <row r="30" spans="1:13" x14ac:dyDescent="0.2">
      <c r="A30" s="11" t="s">
        <v>65</v>
      </c>
      <c r="B30" s="93"/>
      <c r="C30" s="94"/>
      <c r="D30" s="22" t="s">
        <v>24</v>
      </c>
      <c r="E30" s="99"/>
      <c r="F30" s="22" t="s">
        <v>24</v>
      </c>
      <c r="G30" s="22" t="s">
        <v>24</v>
      </c>
      <c r="H30" s="22" t="s">
        <v>24</v>
      </c>
      <c r="I30" s="22" t="s">
        <v>24</v>
      </c>
      <c r="J30" s="99"/>
      <c r="K30" s="22" t="s">
        <v>24</v>
      </c>
      <c r="L30" s="99"/>
      <c r="M30" s="23" t="s">
        <v>24</v>
      </c>
    </row>
    <row r="31" spans="1:13" x14ac:dyDescent="0.2">
      <c r="A31" s="11" t="s">
        <v>66</v>
      </c>
      <c r="B31" s="93"/>
      <c r="C31" s="94"/>
      <c r="D31" s="22" t="s">
        <v>24</v>
      </c>
      <c r="E31" s="99"/>
      <c r="F31" s="22" t="s">
        <v>24</v>
      </c>
      <c r="G31" s="22" t="s">
        <v>24</v>
      </c>
      <c r="H31" s="22" t="s">
        <v>24</v>
      </c>
      <c r="I31" s="22" t="s">
        <v>24</v>
      </c>
      <c r="J31" s="99"/>
      <c r="K31" s="22" t="s">
        <v>24</v>
      </c>
      <c r="L31" s="99"/>
      <c r="M31" s="23" t="s">
        <v>24</v>
      </c>
    </row>
    <row r="32" spans="1:13" s="5" customFormat="1" ht="15.75" x14ac:dyDescent="0.2">
      <c r="A32" s="12" t="s">
        <v>67</v>
      </c>
      <c r="B32" s="93"/>
      <c r="C32" s="94"/>
      <c r="D32" s="24"/>
      <c r="E32" s="99"/>
      <c r="F32" s="24"/>
      <c r="G32" s="24"/>
      <c r="H32" s="24"/>
      <c r="I32" s="24"/>
      <c r="J32" s="99"/>
      <c r="K32" s="24"/>
      <c r="L32" s="99"/>
      <c r="M32" s="25"/>
    </row>
    <row r="33" spans="1:13" x14ac:dyDescent="0.2">
      <c r="A33" s="11" t="s">
        <v>68</v>
      </c>
      <c r="B33" s="93"/>
      <c r="C33" s="94"/>
      <c r="D33" s="22" t="e">
        <f>'Jonas (2)'!D33*10+'Jonas (3)'!D33</f>
        <v>#VALUE!</v>
      </c>
      <c r="E33" s="99"/>
      <c r="F33" s="22" t="e">
        <f>'Jonas (2)'!F33*10+'Jonas (3)'!F33</f>
        <v>#VALUE!</v>
      </c>
      <c r="G33" s="22" t="e">
        <f>'Jonas (2)'!G33*10+'Jonas (3)'!G33</f>
        <v>#VALUE!</v>
      </c>
      <c r="H33" s="22" t="e">
        <f>'Jonas (2)'!H33*10+'Jonas (3)'!H33</f>
        <v>#VALUE!</v>
      </c>
      <c r="I33" s="22" t="e">
        <f>'Jonas (2)'!I33*10+'Jonas (3)'!I33</f>
        <v>#VALUE!</v>
      </c>
      <c r="J33" s="99"/>
      <c r="K33" s="22" t="e">
        <f>'Jonas (2)'!K33*10+'Jonas (3)'!K33</f>
        <v>#VALUE!</v>
      </c>
      <c r="L33" s="99"/>
      <c r="M33" s="22" t="e">
        <f>'Jonas (2)'!M33*10+'Jonas (3)'!M33</f>
        <v>#VALUE!</v>
      </c>
    </row>
    <row r="34" spans="1:13" ht="15.75" thickBot="1" x14ac:dyDescent="0.25">
      <c r="A34" s="13"/>
      <c r="B34" s="93"/>
      <c r="C34" s="94"/>
      <c r="D34" s="26"/>
      <c r="E34" s="99"/>
      <c r="F34" s="26"/>
      <c r="G34" s="26"/>
      <c r="H34" s="26"/>
      <c r="I34" s="26"/>
      <c r="J34" s="99"/>
      <c r="K34" s="26"/>
      <c r="L34" s="99"/>
      <c r="M34" s="27"/>
    </row>
    <row r="35" spans="1:13" s="5" customFormat="1" ht="31.5" x14ac:dyDescent="0.2">
      <c r="A35" s="10" t="s">
        <v>74</v>
      </c>
      <c r="B35" s="93"/>
      <c r="C35" s="94"/>
      <c r="D35" s="20"/>
      <c r="E35" s="99"/>
      <c r="F35" s="20"/>
      <c r="G35" s="20"/>
      <c r="H35" s="20"/>
      <c r="I35" s="20"/>
      <c r="J35" s="99"/>
      <c r="K35" s="20"/>
      <c r="L35" s="99"/>
      <c r="M35" s="21"/>
    </row>
    <row r="36" spans="1:13" s="5" customFormat="1" ht="15.75" x14ac:dyDescent="0.2">
      <c r="A36" s="12" t="s">
        <v>75</v>
      </c>
      <c r="B36" s="93"/>
      <c r="C36" s="94"/>
      <c r="D36" s="24">
        <f>AVERAGE(D37:D39)</f>
        <v>1.3333333333333333</v>
      </c>
      <c r="E36" s="99"/>
      <c r="F36" s="24">
        <f>AVERAGE(F37:F39)</f>
        <v>1.3333333333333333</v>
      </c>
      <c r="G36" s="24">
        <f>AVERAGE(G37:G39)</f>
        <v>1.3333333333333333</v>
      </c>
      <c r="H36" s="24">
        <f>AVERAGE(H37:H39)</f>
        <v>2</v>
      </c>
      <c r="I36" s="24">
        <f>AVERAGE(I37:I39)</f>
        <v>1.3333333333333333</v>
      </c>
      <c r="J36" s="99"/>
      <c r="K36" s="24">
        <f>AVERAGE(K37:K39)</f>
        <v>1.3333333333333333</v>
      </c>
      <c r="L36" s="99"/>
      <c r="M36" s="24">
        <f>AVERAGE(M37:M39)</f>
        <v>1.3333333333333333</v>
      </c>
    </row>
    <row r="37" spans="1:13" x14ac:dyDescent="0.2">
      <c r="A37" s="11" t="s">
        <v>76</v>
      </c>
      <c r="B37" s="93"/>
      <c r="C37" s="94"/>
      <c r="D37" s="22">
        <v>2</v>
      </c>
      <c r="E37" s="99"/>
      <c r="F37" s="22">
        <v>2</v>
      </c>
      <c r="G37" s="22">
        <v>2</v>
      </c>
      <c r="H37" s="22">
        <v>2</v>
      </c>
      <c r="I37" s="22">
        <v>2</v>
      </c>
      <c r="J37" s="99"/>
      <c r="K37" s="22">
        <v>2</v>
      </c>
      <c r="L37" s="99"/>
      <c r="M37" s="23">
        <v>2</v>
      </c>
    </row>
    <row r="38" spans="1:13" x14ac:dyDescent="0.2">
      <c r="A38" s="11" t="s">
        <v>77</v>
      </c>
      <c r="B38" s="93"/>
      <c r="C38" s="94"/>
      <c r="D38" s="22">
        <v>1</v>
      </c>
      <c r="E38" s="99"/>
      <c r="F38" s="22">
        <v>1</v>
      </c>
      <c r="G38" s="22">
        <v>1</v>
      </c>
      <c r="H38" s="22">
        <v>2</v>
      </c>
      <c r="I38" s="22">
        <v>1</v>
      </c>
      <c r="J38" s="99"/>
      <c r="K38" s="22">
        <v>1</v>
      </c>
      <c r="L38" s="99"/>
      <c r="M38" s="23">
        <v>1</v>
      </c>
    </row>
    <row r="39" spans="1:13" ht="30" x14ac:dyDescent="0.2">
      <c r="A39" s="11" t="s">
        <v>78</v>
      </c>
      <c r="B39" s="93"/>
      <c r="C39" s="94"/>
      <c r="D39" s="22">
        <v>1</v>
      </c>
      <c r="E39" s="99"/>
      <c r="F39" s="22">
        <v>1</v>
      </c>
      <c r="G39" s="22">
        <v>1</v>
      </c>
      <c r="H39" s="22">
        <v>2</v>
      </c>
      <c r="I39" s="22">
        <v>1</v>
      </c>
      <c r="J39" s="99"/>
      <c r="K39" s="22">
        <v>1</v>
      </c>
      <c r="L39" s="99"/>
      <c r="M39" s="23">
        <v>1</v>
      </c>
    </row>
    <row r="40" spans="1:13" s="5" customFormat="1" ht="15.75" x14ac:dyDescent="0.2">
      <c r="A40" s="12" t="s">
        <v>79</v>
      </c>
      <c r="B40" s="93"/>
      <c r="C40" s="94"/>
      <c r="D40" s="24" t="e">
        <f>AVERAGE(D41:D42)</f>
        <v>#DIV/0!</v>
      </c>
      <c r="E40" s="99"/>
      <c r="F40" s="24">
        <f>AVERAGE(F41:F42)</f>
        <v>2</v>
      </c>
      <c r="G40" s="24">
        <f>AVERAGE(G41:G42)</f>
        <v>2</v>
      </c>
      <c r="H40" s="24">
        <f>AVERAGE(H41:H42)</f>
        <v>2</v>
      </c>
      <c r="I40" s="24">
        <f>AVERAGE(I41:I42)</f>
        <v>2</v>
      </c>
      <c r="J40" s="99"/>
      <c r="K40" s="24">
        <f>AVERAGE(K41:K42)</f>
        <v>2</v>
      </c>
      <c r="L40" s="99"/>
      <c r="M40" s="24">
        <f>AVERAGE(M41:M42)</f>
        <v>2</v>
      </c>
    </row>
    <row r="41" spans="1:13" x14ac:dyDescent="0.2">
      <c r="A41" s="11" t="s">
        <v>80</v>
      </c>
      <c r="B41" s="93"/>
      <c r="C41" s="94"/>
      <c r="D41" s="22" t="s">
        <v>24</v>
      </c>
      <c r="E41" s="99"/>
      <c r="F41" s="22">
        <v>2</v>
      </c>
      <c r="G41" s="22" t="s">
        <v>24</v>
      </c>
      <c r="H41" s="22" t="s">
        <v>24</v>
      </c>
      <c r="I41" s="22" t="s">
        <v>24</v>
      </c>
      <c r="J41" s="99"/>
      <c r="K41" s="22">
        <v>2</v>
      </c>
      <c r="L41" s="99"/>
      <c r="M41" s="23">
        <v>2</v>
      </c>
    </row>
    <row r="42" spans="1:13" x14ac:dyDescent="0.2">
      <c r="A42" s="11" t="s">
        <v>81</v>
      </c>
      <c r="B42" s="93"/>
      <c r="C42" s="94"/>
      <c r="D42" s="22" t="s">
        <v>24</v>
      </c>
      <c r="E42" s="99"/>
      <c r="F42" s="22">
        <v>2</v>
      </c>
      <c r="G42" s="22">
        <v>2</v>
      </c>
      <c r="H42" s="22">
        <v>2</v>
      </c>
      <c r="I42" s="22">
        <v>2</v>
      </c>
      <c r="J42" s="99"/>
      <c r="K42" s="22">
        <v>2</v>
      </c>
      <c r="L42" s="99"/>
      <c r="M42" s="23">
        <v>2</v>
      </c>
    </row>
    <row r="43" spans="1:13" s="5" customFormat="1" ht="15.75" x14ac:dyDescent="0.2">
      <c r="A43" s="12" t="s">
        <v>82</v>
      </c>
      <c r="B43" s="93"/>
      <c r="C43" s="94"/>
      <c r="D43" s="24">
        <f>AVERAGE(D44:D46)</f>
        <v>2</v>
      </c>
      <c r="E43" s="99"/>
      <c r="F43" s="24">
        <f>AVERAGE(F44:F46)</f>
        <v>1.5</v>
      </c>
      <c r="G43" s="24">
        <f>AVERAGE(G44:G46)</f>
        <v>2</v>
      </c>
      <c r="H43" s="24">
        <f>AVERAGE(H44:H46)</f>
        <v>2</v>
      </c>
      <c r="I43" s="24">
        <f>AVERAGE(I44:I46)</f>
        <v>2</v>
      </c>
      <c r="J43" s="99"/>
      <c r="K43" s="24">
        <f>AVERAGE(K44:K46)</f>
        <v>2</v>
      </c>
      <c r="L43" s="99"/>
      <c r="M43" s="24">
        <f>AVERAGE(M44:M46)</f>
        <v>2</v>
      </c>
    </row>
    <row r="44" spans="1:13" x14ac:dyDescent="0.2">
      <c r="A44" s="11" t="s">
        <v>83</v>
      </c>
      <c r="B44" s="93"/>
      <c r="C44" s="94"/>
      <c r="D44" s="22" t="s">
        <v>24</v>
      </c>
      <c r="E44" s="99"/>
      <c r="F44" s="22" t="s">
        <v>24</v>
      </c>
      <c r="G44" s="22" t="s">
        <v>24</v>
      </c>
      <c r="H44" s="22" t="s">
        <v>24</v>
      </c>
      <c r="I44" s="22" t="s">
        <v>24</v>
      </c>
      <c r="J44" s="99"/>
      <c r="K44" s="22" t="s">
        <v>24</v>
      </c>
      <c r="L44" s="99"/>
      <c r="M44" s="23" t="s">
        <v>24</v>
      </c>
    </row>
    <row r="45" spans="1:13" ht="30" x14ac:dyDescent="0.2">
      <c r="A45" s="11" t="s">
        <v>84</v>
      </c>
      <c r="B45" s="93"/>
      <c r="C45" s="94"/>
      <c r="D45" s="22">
        <v>2</v>
      </c>
      <c r="E45" s="99"/>
      <c r="F45" s="22">
        <v>2</v>
      </c>
      <c r="G45" s="22">
        <v>2</v>
      </c>
      <c r="H45" s="22">
        <v>2</v>
      </c>
      <c r="I45" s="22">
        <v>2</v>
      </c>
      <c r="J45" s="99"/>
      <c r="K45" s="22">
        <v>2</v>
      </c>
      <c r="L45" s="99"/>
      <c r="M45" s="23">
        <v>2</v>
      </c>
    </row>
    <row r="46" spans="1:13" ht="30" x14ac:dyDescent="0.2">
      <c r="A46" s="11" t="s">
        <v>85</v>
      </c>
      <c r="B46" s="93"/>
      <c r="C46" s="94"/>
      <c r="D46" s="22" t="s">
        <v>24</v>
      </c>
      <c r="E46" s="99"/>
      <c r="F46" s="22">
        <v>1</v>
      </c>
      <c r="G46" s="22">
        <v>2</v>
      </c>
      <c r="H46" s="22">
        <v>2</v>
      </c>
      <c r="I46" s="22">
        <v>2</v>
      </c>
      <c r="J46" s="99"/>
      <c r="K46" s="22">
        <v>2</v>
      </c>
      <c r="L46" s="99"/>
      <c r="M46" s="23">
        <v>2</v>
      </c>
    </row>
    <row r="47" spans="1:13" s="5" customFormat="1" ht="15.75" x14ac:dyDescent="0.2">
      <c r="A47" s="12" t="s">
        <v>86</v>
      </c>
      <c r="B47" s="93"/>
      <c r="C47" s="94"/>
      <c r="D47" s="24">
        <f>AVERAGE(D48:D51)</f>
        <v>2</v>
      </c>
      <c r="E47" s="99"/>
      <c r="F47" s="24">
        <f>AVERAGE(F48:F51)</f>
        <v>2</v>
      </c>
      <c r="G47" s="24">
        <f>AVERAGE(G48:G51)</f>
        <v>2</v>
      </c>
      <c r="H47" s="24">
        <f>AVERAGE(H48:H51)</f>
        <v>2</v>
      </c>
      <c r="I47" s="24">
        <f>AVERAGE(I48:I51)</f>
        <v>2</v>
      </c>
      <c r="J47" s="99"/>
      <c r="K47" s="24">
        <f>AVERAGE(K48:K51)</f>
        <v>2</v>
      </c>
      <c r="L47" s="99"/>
      <c r="M47" s="24">
        <f>AVERAGE(M48:M51)</f>
        <v>2</v>
      </c>
    </row>
    <row r="48" spans="1:13" x14ac:dyDescent="0.2">
      <c r="A48" s="11" t="s">
        <v>87</v>
      </c>
      <c r="B48" s="93"/>
      <c r="C48" s="94"/>
      <c r="D48" s="22">
        <v>2</v>
      </c>
      <c r="E48" s="99"/>
      <c r="F48" s="22">
        <v>2</v>
      </c>
      <c r="G48" s="22">
        <v>2</v>
      </c>
      <c r="H48" s="22">
        <v>2</v>
      </c>
      <c r="I48" s="22">
        <v>2</v>
      </c>
      <c r="J48" s="99"/>
      <c r="K48" s="22">
        <v>2</v>
      </c>
      <c r="L48" s="99"/>
      <c r="M48" s="23">
        <v>2</v>
      </c>
    </row>
    <row r="49" spans="1:13" x14ac:dyDescent="0.2">
      <c r="A49" s="11" t="s">
        <v>88</v>
      </c>
      <c r="B49" s="93"/>
      <c r="C49" s="94"/>
      <c r="D49" s="22" t="s">
        <v>24</v>
      </c>
      <c r="E49" s="99"/>
      <c r="F49" s="22" t="s">
        <v>24</v>
      </c>
      <c r="G49" s="22">
        <v>2</v>
      </c>
      <c r="H49" s="22" t="s">
        <v>24</v>
      </c>
      <c r="I49" s="22" t="s">
        <v>24</v>
      </c>
      <c r="J49" s="99"/>
      <c r="K49" s="22" t="s">
        <v>24</v>
      </c>
      <c r="L49" s="99"/>
      <c r="M49" s="23" t="s">
        <v>24</v>
      </c>
    </row>
    <row r="50" spans="1:13" ht="29.25" customHeight="1" x14ac:dyDescent="0.2">
      <c r="A50" s="11" t="s">
        <v>89</v>
      </c>
      <c r="B50" s="93"/>
      <c r="C50" s="94"/>
      <c r="D50" s="22">
        <v>2</v>
      </c>
      <c r="E50" s="99"/>
      <c r="F50" s="22" t="s">
        <v>24</v>
      </c>
      <c r="G50" s="22">
        <v>2</v>
      </c>
      <c r="H50" s="22">
        <v>2</v>
      </c>
      <c r="I50" s="22" t="s">
        <v>24</v>
      </c>
      <c r="J50" s="99"/>
      <c r="K50" s="22">
        <v>2</v>
      </c>
      <c r="L50" s="99"/>
      <c r="M50" s="23">
        <v>2</v>
      </c>
    </row>
    <row r="51" spans="1:13" x14ac:dyDescent="0.2">
      <c r="A51" s="11" t="s">
        <v>90</v>
      </c>
      <c r="B51" s="93"/>
      <c r="C51" s="94"/>
      <c r="D51" s="22" t="s">
        <v>24</v>
      </c>
      <c r="E51" s="99"/>
      <c r="F51" s="22" t="s">
        <v>24</v>
      </c>
      <c r="G51" s="22" t="s">
        <v>24</v>
      </c>
      <c r="H51" s="22" t="s">
        <v>24</v>
      </c>
      <c r="I51" s="22" t="s">
        <v>24</v>
      </c>
      <c r="J51" s="99"/>
      <c r="K51" s="22" t="s">
        <v>24</v>
      </c>
      <c r="L51" s="99"/>
      <c r="M51" s="23" t="s">
        <v>24</v>
      </c>
    </row>
    <row r="52" spans="1:13" s="5" customFormat="1" ht="15.75" x14ac:dyDescent="0.2">
      <c r="A52" s="12" t="s">
        <v>54</v>
      </c>
      <c r="B52" s="93"/>
      <c r="C52" s="94"/>
      <c r="D52" s="24">
        <f>AVERAGE(D53:D55)</f>
        <v>1.3333333333333333</v>
      </c>
      <c r="E52" s="99"/>
      <c r="F52" s="24">
        <f>AVERAGE(F53:F55)</f>
        <v>1.6666666666666667</v>
      </c>
      <c r="G52" s="24">
        <f>AVERAGE(G53:G55)</f>
        <v>1</v>
      </c>
      <c r="H52" s="24">
        <f>AVERAGE(H53:H55)</f>
        <v>1.5</v>
      </c>
      <c r="I52" s="24">
        <f>AVERAGE(I53:I55)</f>
        <v>1.3333333333333333</v>
      </c>
      <c r="J52" s="99"/>
      <c r="K52" s="24">
        <f>AVERAGE(K53:K55)</f>
        <v>1</v>
      </c>
      <c r="L52" s="99"/>
      <c r="M52" s="24">
        <f>AVERAGE(M53:M55)</f>
        <v>1.6666666666666667</v>
      </c>
    </row>
    <row r="53" spans="1:13" ht="30" x14ac:dyDescent="0.2">
      <c r="A53" s="11" t="s">
        <v>91</v>
      </c>
      <c r="B53" s="93"/>
      <c r="C53" s="94"/>
      <c r="D53" s="22">
        <v>2</v>
      </c>
      <c r="E53" s="99"/>
      <c r="F53" s="22">
        <v>2</v>
      </c>
      <c r="G53" s="22">
        <v>1</v>
      </c>
      <c r="H53" s="22">
        <v>2</v>
      </c>
      <c r="I53" s="22">
        <v>2</v>
      </c>
      <c r="J53" s="99"/>
      <c r="K53" s="22">
        <v>1</v>
      </c>
      <c r="L53" s="99"/>
      <c r="M53" s="23">
        <v>2</v>
      </c>
    </row>
    <row r="54" spans="1:13" x14ac:dyDescent="0.2">
      <c r="A54" s="11" t="s">
        <v>92</v>
      </c>
      <c r="B54" s="93"/>
      <c r="C54" s="94"/>
      <c r="D54" s="22">
        <v>1</v>
      </c>
      <c r="E54" s="99"/>
      <c r="F54" s="22">
        <v>2</v>
      </c>
      <c r="G54" s="22">
        <v>1</v>
      </c>
      <c r="H54" s="22" t="s">
        <v>24</v>
      </c>
      <c r="I54" s="22">
        <v>1</v>
      </c>
      <c r="J54" s="99"/>
      <c r="K54" s="22">
        <v>1</v>
      </c>
      <c r="L54" s="99"/>
      <c r="M54" s="23">
        <v>2</v>
      </c>
    </row>
    <row r="55" spans="1:13" ht="30.75" thickBot="1" x14ac:dyDescent="0.25">
      <c r="A55" s="9" t="s">
        <v>93</v>
      </c>
      <c r="B55" s="167"/>
      <c r="C55" s="168"/>
      <c r="D55" s="28">
        <v>1</v>
      </c>
      <c r="E55" s="159"/>
      <c r="F55" s="28">
        <v>1</v>
      </c>
      <c r="G55" s="28">
        <v>1</v>
      </c>
      <c r="H55" s="28">
        <v>1</v>
      </c>
      <c r="I55" s="28">
        <v>1</v>
      </c>
      <c r="J55" s="159"/>
      <c r="K55" s="28">
        <v>1</v>
      </c>
      <c r="L55" s="159"/>
      <c r="M55" s="29"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53</vt:i4>
      </vt:variant>
    </vt:vector>
  </HeadingPairs>
  <TitlesOfParts>
    <vt:vector size="53" baseType="lpstr">
      <vt:lpstr>Jonas IR</vt:lpstr>
      <vt:lpstr>Mario IR</vt:lpstr>
      <vt:lpstr>Sara IR</vt:lpstr>
      <vt:lpstr>Benny IR</vt:lpstr>
      <vt:lpstr>Henriette IR</vt:lpstr>
      <vt:lpstr>Moritz IR</vt:lpstr>
      <vt:lpstr>Lulu IR</vt:lpstr>
      <vt:lpstr>Heinz IR</vt:lpstr>
      <vt:lpstr>Jonas UM</vt:lpstr>
      <vt:lpstr>Jonas</vt:lpstr>
      <vt:lpstr>Jonas (2)</vt:lpstr>
      <vt:lpstr>Jonas (3)</vt:lpstr>
      <vt:lpstr>Mario</vt:lpstr>
      <vt:lpstr>Mario (2)</vt:lpstr>
      <vt:lpstr>Mario (3)</vt:lpstr>
      <vt:lpstr>Sara</vt:lpstr>
      <vt:lpstr>Sara (2)</vt:lpstr>
      <vt:lpstr>Sara (3)</vt:lpstr>
      <vt:lpstr>Benny</vt:lpstr>
      <vt:lpstr>Benny (2)</vt:lpstr>
      <vt:lpstr>Benny (3)</vt:lpstr>
      <vt:lpstr>Henriette</vt:lpstr>
      <vt:lpstr>Henriette (2)</vt:lpstr>
      <vt:lpstr>Henriette (3)</vt:lpstr>
      <vt:lpstr>Moritz</vt:lpstr>
      <vt:lpstr>Moritz (2)</vt:lpstr>
      <vt:lpstr>Moritz (3)</vt:lpstr>
      <vt:lpstr>Lulu</vt:lpstr>
      <vt:lpstr>Lulu (2)</vt:lpstr>
      <vt:lpstr>Lulu (3)</vt:lpstr>
      <vt:lpstr>Heinz</vt:lpstr>
      <vt:lpstr>Heinz (2)</vt:lpstr>
      <vt:lpstr>Heinz (3)</vt:lpstr>
      <vt:lpstr>Abdelrahman</vt:lpstr>
      <vt:lpstr>Abdelrahman (2)</vt:lpstr>
      <vt:lpstr>Abdelrahman (3)</vt:lpstr>
      <vt:lpstr>Gamal</vt:lpstr>
      <vt:lpstr>Gamal (2)</vt:lpstr>
      <vt:lpstr>Gamal (3)</vt:lpstr>
      <vt:lpstr>Farid</vt:lpstr>
      <vt:lpstr>Farid (2)</vt:lpstr>
      <vt:lpstr>Farid (3)</vt:lpstr>
      <vt:lpstr>Omar</vt:lpstr>
      <vt:lpstr>Omar (2)</vt:lpstr>
      <vt:lpstr>Omar (3)</vt:lpstr>
      <vt:lpstr>Bewertungsschema Vorlage</vt:lpstr>
      <vt:lpstr>Bewertung Reem</vt:lpstr>
      <vt:lpstr>Bewertung Timo</vt:lpstr>
      <vt:lpstr>Bewertung Ergebnis</vt:lpstr>
      <vt:lpstr>Bewertung Ergebnis Differenz</vt:lpstr>
      <vt:lpstr>ComputationalThinkingTest</vt:lpstr>
      <vt:lpstr>Generelle Entwicklung</vt:lpstr>
      <vt:lpstr>Entwicklung der 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Kaltenmark, Janick</dc:creator>
  <cp:keywords/>
  <dc:description/>
  <cp:lastModifiedBy>Kaltenmark, Janick</cp:lastModifiedBy>
  <cp:revision/>
  <dcterms:created xsi:type="dcterms:W3CDTF">2021-12-10T14:27:37Z</dcterms:created>
  <dcterms:modified xsi:type="dcterms:W3CDTF">2022-05-31T16:20:17Z</dcterms:modified>
  <cp:category/>
  <cp:contentStatus/>
</cp:coreProperties>
</file>