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ran_tran_northeastern_edu/Documents/"/>
    </mc:Choice>
  </mc:AlternateContent>
  <xr:revisionPtr revIDLastSave="0" documentId="8_{F21A1033-59A7-674E-80B5-46CC5C24AE9A}" xr6:coauthVersionLast="47" xr6:coauthVersionMax="47" xr10:uidLastSave="{00000000-0000-0000-0000-000000000000}"/>
  <bookViews>
    <workbookView xWindow="0" yWindow="0" windowWidth="28800" windowHeight="18000" xr2:uid="{E2C630E4-7FE4-294B-8164-098E4F7D41A3}"/>
  </bookViews>
  <sheets>
    <sheet name="LP" sheetId="1" r:id="rId1"/>
    <sheet name="Answer Report 1" sheetId="2" r:id="rId2"/>
    <sheet name="Sensitivity Report 1" sheetId="3" r:id="rId3"/>
    <sheet name="Limits Report 1" sheetId="4" r:id="rId4"/>
  </sheets>
  <definedNames>
    <definedName name="solver_adj" localSheetId="0" hidden="1">LP!$E$6:$E$9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LP!$F$20:$F$23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LP!$B$2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LP!$H$20:$H$23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 a="1"/>
  <c r="F20" i="1" s="1"/>
  <c r="I20" i="1" s="1"/>
  <c r="G16" i="1"/>
  <c r="F9" i="1"/>
  <c r="G14" i="1"/>
  <c r="F7" i="1"/>
  <c r="F8" i="1"/>
  <c r="F6" i="1"/>
  <c r="D7" i="1"/>
  <c r="D8" i="1"/>
  <c r="D6" i="1"/>
  <c r="I23" i="1" l="1"/>
  <c r="I22" i="1"/>
  <c r="I21" i="1"/>
  <c r="B9" i="1" l="1"/>
  <c r="D9" i="1" s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<sst xmlns="http://schemas.openxmlformats.org/spreadsheetml/2006/main" count="174" uniqueCount="101">
  <si>
    <t>Items</t>
  </si>
  <si>
    <t>Cost</t>
  </si>
  <si>
    <t>Pressure washer</t>
  </si>
  <si>
    <t>Go-kart</t>
  </si>
  <si>
    <t>Generator</t>
  </si>
  <si>
    <t>Water Pump</t>
  </si>
  <si>
    <t>width (ft)</t>
  </si>
  <si>
    <t>length (ft)</t>
  </si>
  <si>
    <t>Cost per unit</t>
  </si>
  <si>
    <t xml:space="preserve">Selling price per unit </t>
  </si>
  <si>
    <t>Profit per unit</t>
  </si>
  <si>
    <t>Warehouse Space Calculation</t>
  </si>
  <si>
    <t>Number of shelves</t>
  </si>
  <si>
    <t>Area per shelf b(sq. ft)</t>
  </si>
  <si>
    <t>Shelf length (ft)</t>
  </si>
  <si>
    <t>Shelf width (ft)</t>
  </si>
  <si>
    <t>Total area of Shelves</t>
  </si>
  <si>
    <t>Storage area per unit (Sq. Ft)</t>
  </si>
  <si>
    <t>Pallet size</t>
  </si>
  <si>
    <t>Constraints</t>
  </si>
  <si>
    <t>Objective Function</t>
  </si>
  <si>
    <t>Objective parameters</t>
  </si>
  <si>
    <t>Number of units</t>
  </si>
  <si>
    <t>Decision variables</t>
  </si>
  <si>
    <t>Maximize Net Profit</t>
  </si>
  <si>
    <t>Warehouse Space</t>
  </si>
  <si>
    <t>Inventory Allocation</t>
  </si>
  <si>
    <t>RHS</t>
  </si>
  <si>
    <t>Operator</t>
  </si>
  <si>
    <t>Results</t>
  </si>
  <si>
    <t>slack</t>
  </si>
  <si>
    <t>Monthly Purchase Budget</t>
  </si>
  <si>
    <t>&lt;=</t>
  </si>
  <si>
    <t>Selling</t>
  </si>
  <si>
    <t>Microsoft Excel 16.74 Answer Report</t>
  </si>
  <si>
    <t>Worksheet: [Book1]Sheet1</t>
  </si>
  <si>
    <t>Report Created: 6/26/23 3:09:03 PM</t>
  </si>
  <si>
    <t>Result: Solver found a solution.  All constraints and optimality conditions are satisfied.</t>
  </si>
  <si>
    <t>Solver Engine</t>
  </si>
  <si>
    <t>Engine: Simplex LP</t>
  </si>
  <si>
    <t>Solution Time: 579.654 Seconds.</t>
  </si>
  <si>
    <t>Iterations: 4 Subproblems: 0</t>
  </si>
  <si>
    <t>Solver Options</t>
  </si>
  <si>
    <t>Max Time Unlimited, Iterations Unlimited, Precision 1E-06,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</si>
  <si>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</si>
  <si>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</si>
  <si>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</si>
  <si>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</si>
  <si>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</si>
  <si>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</si>
  <si>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</si>
  <si>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</si>
  <si>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</si>
  <si>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</si>
  <si>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</si>
  <si>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</si>
  <si>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$B$2</t>
  </si>
  <si>
    <t>$E$6</t>
  </si>
  <si>
    <t>Pressure washer Number of units</t>
  </si>
  <si>
    <t>Contin</t>
  </si>
  <si>
    <t>$E$7</t>
  </si>
  <si>
    <t>Go-kart Number of units</t>
  </si>
  <si>
    <t>$E$8</t>
  </si>
  <si>
    <t>Generator Number of units</t>
  </si>
  <si>
    <t>$E$9</t>
  </si>
  <si>
    <t>Water Pump Number of units</t>
  </si>
  <si>
    <t>$F$20</t>
  </si>
  <si>
    <t>Monthly Purchase Budget Results</t>
  </si>
  <si>
    <t>$F$20&lt;=$H$20</t>
  </si>
  <si>
    <t>Binding</t>
  </si>
  <si>
    <t>$F$21</t>
  </si>
  <si>
    <t>Warehouse Space Results</t>
  </si>
  <si>
    <t>$F$21&lt;=$H$21</t>
  </si>
  <si>
    <t>$F$22</t>
  </si>
  <si>
    <t>Inventory Allocation Results</t>
  </si>
  <si>
    <t>$F$22&lt;=$H$22</t>
  </si>
  <si>
    <t>Not Binding</t>
  </si>
  <si>
    <t>$F$23</t>
  </si>
  <si>
    <t>Selling Results</t>
  </si>
  <si>
    <t>$F$23&lt;=$H$23</t>
  </si>
  <si>
    <t>Microsoft Excel 16.74 Sensitivity Report</t>
  </si>
  <si>
    <t>Report Created: 6/26/23 3:09:04 PM</t>
  </si>
  <si>
    <t>Final</t>
  </si>
  <si>
    <t>Value</t>
  </si>
  <si>
    <t>Reduced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</si>
  <si>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</si>
  <si>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</si>
  <si>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</si>
  <si>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</si>
  <si>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</si>
  <si>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</si>
  <si>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</si>
  <si>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</si>
  <si>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</si>
  <si>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16.74 Limits Report</t>
  </si>
  <si>
    <t>Variable</t>
  </si>
  <si>
    <t>Lower</t>
  </si>
  <si>
    <t>Limit</t>
  </si>
  <si>
    <t>Result</t>
  </si>
  <si>
    <t>Upper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</si>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</sst>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&quot;$&quot;#,##0.00"/>
    <numFmt numFmtId="170" formatCode="_(* #,##0.0_);_(* \(#,##0.0\);_(* &quot;-&quot;??_);_(@_)"/>
    <numFmt numFmtId="174" formatCode="0.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MT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44" fontId="2" fillId="0" borderId="0" xfId="2" applyFont="1"/>
    <xf numFmtId="44" fontId="0" fillId="0" borderId="0" xfId="2" applyFont="1"/>
    <xf numFmtId="44" fontId="3" fillId="0" borderId="0" xfId="2" applyFont="1"/>
    <xf numFmtId="0" fontId="2" fillId="0" borderId="0" xfId="0" applyNumberFormat="1" applyFont="1"/>
    <xf numFmtId="0" fontId="0" fillId="0" borderId="0" xfId="0" applyNumberFormat="1"/>
    <xf numFmtId="0" fontId="4" fillId="0" borderId="0" xfId="0" applyFont="1"/>
    <xf numFmtId="0" fontId="4" fillId="0" borderId="0" xfId="0" applyFont="1" applyFill="1" applyBorder="1"/>
    <xf numFmtId="168" fontId="4" fillId="0" borderId="0" xfId="0" applyNumberFormat="1" applyFont="1" applyFill="1" applyBorder="1"/>
    <xf numFmtId="0" fontId="5" fillId="0" borderId="0" xfId="0" applyFont="1" applyFill="1" applyBorder="1" applyAlignment="1"/>
    <xf numFmtId="0" fontId="4" fillId="0" borderId="0" xfId="0" applyNumberFormat="1" applyFont="1"/>
    <xf numFmtId="0" fontId="0" fillId="0" borderId="0" xfId="0" applyNumberFormat="1" applyAlignment="1">
      <alignment horizontal="right" vertical="center"/>
    </xf>
    <xf numFmtId="0" fontId="0" fillId="0" borderId="0" xfId="2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4" fillId="0" borderId="0" xfId="1" applyNumberFormat="1" applyFont="1"/>
    <xf numFmtId="0" fontId="0" fillId="2" borderId="2" xfId="0" applyNumberFormat="1" applyFill="1" applyBorder="1"/>
    <xf numFmtId="0" fontId="0" fillId="2" borderId="2" xfId="0" applyFill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NumberFormat="1" applyFill="1" applyBorder="1" applyAlignment="1"/>
    <xf numFmtId="0" fontId="0" fillId="2" borderId="2" xfId="2" applyNumberFormat="1" applyFont="1" applyFill="1" applyBorder="1"/>
    <xf numFmtId="170" fontId="0" fillId="2" borderId="2" xfId="1" applyNumberFormat="1" applyFont="1" applyFill="1" applyBorder="1" applyAlignment="1">
      <alignment horizontal="right" vertical="center"/>
    </xf>
    <xf numFmtId="170" fontId="0" fillId="2" borderId="2" xfId="1" applyNumberFormat="1" applyFont="1" applyFill="1" applyBorder="1"/>
    <xf numFmtId="44" fontId="0" fillId="3" borderId="0" xfId="2" applyFont="1" applyFill="1"/>
    <xf numFmtId="44" fontId="2" fillId="3" borderId="0" xfId="2" applyFont="1" applyFill="1"/>
    <xf numFmtId="0" fontId="4" fillId="4" borderId="0" xfId="0" applyFont="1" applyFill="1" applyBorder="1"/>
    <xf numFmtId="44" fontId="2" fillId="4" borderId="0" xfId="2" applyFont="1" applyFill="1"/>
    <xf numFmtId="0" fontId="0" fillId="4" borderId="0" xfId="2" applyNumberFormat="1" applyFont="1" applyFill="1"/>
    <xf numFmtId="0" fontId="0" fillId="5" borderId="0" xfId="0" applyFill="1" applyAlignment="1">
      <alignment horizontal="center"/>
    </xf>
    <xf numFmtId="0" fontId="5" fillId="5" borderId="0" xfId="0" applyFont="1" applyFill="1" applyBorder="1" applyAlignment="1"/>
    <xf numFmtId="44" fontId="0" fillId="5" borderId="0" xfId="2" applyFont="1" applyFill="1"/>
    <xf numFmtId="0" fontId="5" fillId="6" borderId="1" xfId="0" applyFont="1" applyFill="1" applyBorder="1" applyAlignment="1">
      <alignment horizontal="center"/>
    </xf>
    <xf numFmtId="0" fontId="0" fillId="0" borderId="6" xfId="0" applyFill="1" applyBorder="1" applyAlignment="1"/>
    <xf numFmtId="0" fontId="6" fillId="0" borderId="5" xfId="0" applyFont="1" applyFill="1" applyBorder="1" applyAlignment="1">
      <alignment horizontal="center"/>
    </xf>
    <xf numFmtId="0" fontId="0" fillId="0" borderId="7" xfId="0" applyFill="1" applyBorder="1" applyAlignment="1"/>
    <xf numFmtId="44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6" xfId="0" applyNumberFormat="1" applyFill="1" applyBorder="1" applyAlignment="1"/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44" fontId="0" fillId="0" borderId="7" xfId="0" applyNumberFormat="1" applyFill="1" applyBorder="1" applyAlignment="1"/>
    <xf numFmtId="174" fontId="0" fillId="2" borderId="2" xfId="1" applyNumberFormat="1" applyFont="1" applyFill="1" applyBorder="1" applyAlignment="1">
      <alignment horizontal="righ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D53F-C9C2-BC48-8449-6B3D0E4CAE86}">
  <dimension ref="A1:I23"/>
  <sheetViews>
    <sheetView tabSelected="1" zoomScale="122" zoomScaleNormal="122" workbookViewId="0">
      <selection activeCell="I12" sqref="I12"/>
    </sheetView>
  </sheetViews>
  <sheetFormatPr baseColWidth="10" defaultRowHeight="16"/>
  <cols>
    <col min="1" max="1" width="22.5" customWidth="1"/>
    <col min="2" max="2" width="17.33203125" style="3" customWidth="1"/>
    <col min="3" max="3" width="21.5" style="3" customWidth="1"/>
    <col min="4" max="5" width="19.6640625" style="3" customWidth="1"/>
    <col min="6" max="6" width="25.83203125" style="6" customWidth="1"/>
    <col min="7" max="7" width="11.1640625" style="6" bestFit="1" customWidth="1"/>
    <col min="8" max="8" width="11.5" style="12" bestFit="1" customWidth="1"/>
    <col min="9" max="9" width="11.5" bestFit="1" customWidth="1"/>
  </cols>
  <sheetData>
    <row r="1" spans="1:9">
      <c r="A1" s="32" t="s">
        <v>24</v>
      </c>
      <c r="B1" s="32"/>
    </row>
    <row r="2" spans="1:9">
      <c r="A2" s="33" t="s">
        <v>20</v>
      </c>
      <c r="B2" s="34">
        <f>SUMPRODUCT(D6:D9,E6:E9)</f>
        <v>142050.70299986785</v>
      </c>
    </row>
    <row r="4" spans="1:9">
      <c r="D4" s="27" t="s">
        <v>21</v>
      </c>
      <c r="E4" s="29" t="s">
        <v>23</v>
      </c>
      <c r="G4" s="16" t="s">
        <v>18</v>
      </c>
      <c r="H4" s="16"/>
    </row>
    <row r="5" spans="1:9" s="1" customFormat="1">
      <c r="A5" s="1" t="s">
        <v>0</v>
      </c>
      <c r="B5" s="2" t="s">
        <v>8</v>
      </c>
      <c r="C5" s="4" t="s">
        <v>9</v>
      </c>
      <c r="D5" s="28" t="s">
        <v>10</v>
      </c>
      <c r="E5" s="30" t="s">
        <v>22</v>
      </c>
      <c r="F5" s="5" t="s">
        <v>17</v>
      </c>
      <c r="G5" s="5" t="s">
        <v>7</v>
      </c>
      <c r="H5" s="15" t="s">
        <v>6</v>
      </c>
      <c r="I5" s="1" t="s">
        <v>100</v>
      </c>
    </row>
    <row r="6" spans="1:9">
      <c r="A6" t="s">
        <v>2</v>
      </c>
      <c r="B6" s="3">
        <v>330</v>
      </c>
      <c r="C6" s="3">
        <v>449.99</v>
      </c>
      <c r="D6" s="27">
        <f>C6-B6</f>
        <v>119.99000000000001</v>
      </c>
      <c r="E6" s="31">
        <v>0</v>
      </c>
      <c r="F6" s="6">
        <f>G6*H6</f>
        <v>25</v>
      </c>
      <c r="G6" s="6">
        <v>5</v>
      </c>
      <c r="H6" s="13">
        <v>5</v>
      </c>
    </row>
    <row r="7" spans="1:9">
      <c r="A7" t="s">
        <v>3</v>
      </c>
      <c r="B7" s="3">
        <v>370</v>
      </c>
      <c r="C7" s="3">
        <v>729.99</v>
      </c>
      <c r="D7" s="27">
        <f t="shared" ref="D7:D9" si="0">C7-B7</f>
        <v>359.99</v>
      </c>
      <c r="E7" s="31">
        <v>155.17906700145366</v>
      </c>
      <c r="F7" s="6">
        <f t="shared" ref="F7:F8" si="1">G7*H7</f>
        <v>40</v>
      </c>
      <c r="G7" s="6">
        <v>8</v>
      </c>
      <c r="H7" s="13">
        <v>5</v>
      </c>
    </row>
    <row r="8" spans="1:9">
      <c r="A8" t="s">
        <v>4</v>
      </c>
      <c r="B8" s="3">
        <v>410</v>
      </c>
      <c r="C8" s="3">
        <v>700.99</v>
      </c>
      <c r="D8" s="27">
        <f t="shared" si="0"/>
        <v>290.99</v>
      </c>
      <c r="E8" s="31">
        <v>237.76926126602353</v>
      </c>
      <c r="F8" s="6">
        <f t="shared" si="1"/>
        <v>25</v>
      </c>
      <c r="G8" s="6">
        <v>5</v>
      </c>
      <c r="H8" s="13">
        <v>5</v>
      </c>
    </row>
    <row r="9" spans="1:9">
      <c r="A9" t="s">
        <v>5</v>
      </c>
      <c r="B9" s="3">
        <f>635/5</f>
        <v>127</v>
      </c>
      <c r="C9" s="3">
        <v>269.99</v>
      </c>
      <c r="D9" s="27">
        <f t="shared" si="0"/>
        <v>142.99</v>
      </c>
      <c r="E9" s="31">
        <v>118.88463063301177</v>
      </c>
      <c r="F9" s="6">
        <f>G9*H9/(4*5)</f>
        <v>1.25</v>
      </c>
      <c r="G9" s="6">
        <v>5</v>
      </c>
      <c r="H9" s="12">
        <v>5</v>
      </c>
    </row>
    <row r="11" spans="1:9" ht="17" thickBot="1">
      <c r="A11" s="10"/>
      <c r="B11" s="10"/>
      <c r="C11" s="10"/>
      <c r="F11" s="35" t="s">
        <v>11</v>
      </c>
      <c r="G11" s="35"/>
      <c r="H11" s="10"/>
    </row>
    <row r="12" spans="1:9">
      <c r="A12" s="8"/>
      <c r="B12" s="9"/>
      <c r="C12" s="8"/>
      <c r="F12" s="7" t="s">
        <v>14</v>
      </c>
      <c r="G12" s="11">
        <v>30</v>
      </c>
      <c r="H12" s="14"/>
    </row>
    <row r="13" spans="1:9">
      <c r="A13" s="8"/>
      <c r="B13" s="9"/>
      <c r="C13" s="8"/>
      <c r="F13" s="7" t="s">
        <v>15</v>
      </c>
      <c r="G13" s="11">
        <v>5</v>
      </c>
      <c r="H13" s="14"/>
    </row>
    <row r="14" spans="1:9">
      <c r="A14" s="8"/>
      <c r="B14" s="8"/>
      <c r="C14" s="8"/>
      <c r="F14" s="7" t="s">
        <v>13</v>
      </c>
      <c r="G14" s="11">
        <f>G12*G13</f>
        <v>150</v>
      </c>
      <c r="H14" s="14"/>
    </row>
    <row r="15" spans="1:9">
      <c r="A15" s="8"/>
      <c r="B15" s="8"/>
      <c r="C15" s="8"/>
      <c r="F15" s="7" t="s">
        <v>12</v>
      </c>
      <c r="G15" s="11">
        <v>82</v>
      </c>
      <c r="H15" s="14"/>
    </row>
    <row r="16" spans="1:9">
      <c r="A16" s="8"/>
      <c r="B16" s="8"/>
      <c r="C16" s="8"/>
      <c r="F16" s="7" t="s">
        <v>16</v>
      </c>
      <c r="G16" s="17">
        <f>G14*G15</f>
        <v>12300</v>
      </c>
      <c r="H16" s="14"/>
    </row>
    <row r="17" spans="1:9">
      <c r="A17" s="8"/>
      <c r="B17" s="8"/>
      <c r="C17" s="8"/>
      <c r="F17" s="7"/>
      <c r="G17" s="17"/>
      <c r="H17" s="14"/>
    </row>
    <row r="18" spans="1:9">
      <c r="A18" s="1" t="s">
        <v>19</v>
      </c>
    </row>
    <row r="19" spans="1:9" s="22" customFormat="1">
      <c r="A19" s="20"/>
      <c r="B19" s="20" t="s">
        <v>2</v>
      </c>
      <c r="C19" s="20" t="s">
        <v>3</v>
      </c>
      <c r="D19" s="20" t="s">
        <v>4</v>
      </c>
      <c r="E19" s="20" t="s">
        <v>5</v>
      </c>
      <c r="F19" s="21" t="s">
        <v>29</v>
      </c>
      <c r="G19" s="21" t="s">
        <v>28</v>
      </c>
      <c r="H19" s="21" t="s">
        <v>27</v>
      </c>
      <c r="I19" s="20" t="s">
        <v>30</v>
      </c>
    </row>
    <row r="20" spans="1:9">
      <c r="A20" s="19" t="s">
        <v>31</v>
      </c>
      <c r="B20" s="23">
        <v>330</v>
      </c>
      <c r="C20" s="24">
        <v>370</v>
      </c>
      <c r="D20" s="24">
        <v>410</v>
      </c>
      <c r="E20" s="24">
        <v>127</v>
      </c>
      <c r="F20" s="18" cm="1">
        <f t="array" ref="F20:F23">MMULT(B20:E23,E6:E9)</f>
        <v>170000</v>
      </c>
      <c r="G20" s="18" t="s">
        <v>32</v>
      </c>
      <c r="H20" s="25">
        <v>170000</v>
      </c>
      <c r="I20" s="26">
        <f>ABS(F20-H20)</f>
        <v>0</v>
      </c>
    </row>
    <row r="21" spans="1:9">
      <c r="A21" s="19" t="s">
        <v>25</v>
      </c>
      <c r="B21" s="23">
        <v>25</v>
      </c>
      <c r="C21" s="24">
        <v>40</v>
      </c>
      <c r="D21" s="24">
        <v>25</v>
      </c>
      <c r="E21" s="24">
        <v>1.25</v>
      </c>
      <c r="F21" s="18">
        <v>12300</v>
      </c>
      <c r="G21" s="18" t="s">
        <v>32</v>
      </c>
      <c r="H21" s="25">
        <v>12300</v>
      </c>
      <c r="I21" s="26">
        <f t="shared" ref="I21:I23" si="2">ABS(F21-H21)</f>
        <v>0</v>
      </c>
    </row>
    <row r="22" spans="1:9">
      <c r="A22" s="19" t="s">
        <v>26</v>
      </c>
      <c r="B22" s="23">
        <v>-0.7</v>
      </c>
      <c r="C22" s="24">
        <v>-0.7</v>
      </c>
      <c r="D22" s="24">
        <v>0.3</v>
      </c>
      <c r="E22" s="24">
        <v>0.3</v>
      </c>
      <c r="F22" s="18">
        <v>-1.6291793313069647</v>
      </c>
      <c r="G22" s="18" t="s">
        <v>32</v>
      </c>
      <c r="H22" s="45">
        <v>0</v>
      </c>
      <c r="I22" s="26">
        <f t="shared" si="2"/>
        <v>1.6291793313069647</v>
      </c>
    </row>
    <row r="23" spans="1:9">
      <c r="A23" s="19" t="s">
        <v>33</v>
      </c>
      <c r="B23" s="23">
        <v>0</v>
      </c>
      <c r="C23" s="24">
        <v>0</v>
      </c>
      <c r="D23" s="24">
        <v>-1</v>
      </c>
      <c r="E23" s="24">
        <v>2</v>
      </c>
      <c r="F23" s="18">
        <v>0</v>
      </c>
      <c r="G23" s="18" t="s">
        <v>32</v>
      </c>
      <c r="H23" s="45">
        <v>0</v>
      </c>
      <c r="I23" s="26">
        <f t="shared" si="2"/>
        <v>0</v>
      </c>
    </row>
  </sheetData>
  <mergeCells count="3">
    <mergeCell ref="F11:G11"/>
    <mergeCell ref="G4:H4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3534-E81A-E248-AA59-E4B17CD1FFD8}">
  <dimension ref="A1:G32"/>
  <sheetViews>
    <sheetView showGridLines="0" workbookViewId="0"/>
  </sheetViews>
  <sheetFormatPr baseColWidth="10" defaultRowHeight="16"/>
  <cols>
    <col min="1" max="1" width="2.33203125" customWidth="1"/>
    <col min="2" max="2" width="6.1640625" bestFit="1" customWidth="1"/>
    <col min="3" max="3" width="29" bestFit="1" customWidth="1"/>
    <col min="4" max="4" width="12.83203125" bestFit="1" customWidth="1"/>
    <col min="5" max="5" width="13.33203125" bestFit="1" customWidth="1"/>
    <col min="6" max="6" width="10.83203125" bestFit="1" customWidth="1"/>
    <col min="7" max="7" width="12.1640625" bestFit="1" customWidth="1"/>
  </cols>
  <sheetData>
    <row r="1" spans="1:5">
      <c r="A1" s="1" t="s">
        <v>34</v>
      </c>
    </row>
    <row r="2" spans="1:5">
      <c r="A2" s="1" t="s">
        <v>35</v>
      </c>
    </row>
    <row r="3" spans="1:5">
      <c r="A3" s="1" t="s">
        <v>36</v>
      </c>
    </row>
    <row r="4" spans="1:5">
      <c r="A4" s="1" t="s">
        <v>37</v>
      </c>
    </row>
    <row r="5" spans="1:5">
      <c r="A5" s="1" t="s">
        <v>38</v>
      </c>
    </row>
    <row r="6" spans="1:5">
      <c r="A6" s="1"/>
      <c r="B6" t="s">
        <v>39</v>
      </c>
    </row>
    <row r="7" spans="1:5">
      <c r="A7" s="1"/>
      <c r="B7" t="s">
        <v>40</v>
      </c>
    </row>
    <row r="8" spans="1:5">
      <c r="A8" s="1"/>
      <c r="B8" t="s">
        <v>41</v>
      </c>
    </row>
    <row r="9" spans="1:5">
      <c r="A9" s="1" t="s">
        <v>42</v>
      </c>
    </row>
    <row r="10" spans="1:5">
      <c r="B10" t="s">
        <v>43</v>
      </c>
    </row>
    <row r="11" spans="1:5">
      <c r="B11" t="s">
        <v>44</v>
      </c>
    </row>
    <row r="14" spans="1:5" ht="17" thickBot="1">
      <c r="A14" t="s">
        <v>45</v>
      </c>
    </row>
    <row r="15" spans="1:5" ht="17" thickBot="1">
      <c r="B15" s="37" t="s">
        <v>46</v>
      </c>
      <c r="C15" s="37" t="s">
        <v>47</v>
      </c>
      <c r="D15" s="37" t="s">
        <v>48</v>
      </c>
      <c r="E15" s="37" t="s">
        <v>49</v>
      </c>
    </row>
    <row r="16" spans="1:5" ht="17" thickBot="1">
      <c r="B16" s="36" t="s">
        <v>56</v>
      </c>
      <c r="C16" s="36" t="s">
        <v>20</v>
      </c>
      <c r="D16" s="39">
        <v>913.96</v>
      </c>
      <c r="E16" s="39">
        <v>142050.70300000001</v>
      </c>
    </row>
    <row r="19" spans="1:7" ht="17" thickBot="1">
      <c r="A19" t="s">
        <v>50</v>
      </c>
    </row>
    <row r="20" spans="1:7" ht="17" thickBot="1">
      <c r="B20" s="37" t="s">
        <v>46</v>
      </c>
      <c r="C20" s="37" t="s">
        <v>47</v>
      </c>
      <c r="D20" s="37" t="s">
        <v>48</v>
      </c>
      <c r="E20" s="37" t="s">
        <v>49</v>
      </c>
      <c r="F20" s="37" t="s">
        <v>51</v>
      </c>
    </row>
    <row r="21" spans="1:7">
      <c r="B21" s="38" t="s">
        <v>57</v>
      </c>
      <c r="C21" s="38" t="s">
        <v>58</v>
      </c>
      <c r="D21" s="40">
        <v>1</v>
      </c>
      <c r="E21" s="40">
        <v>0</v>
      </c>
      <c r="F21" s="38" t="s">
        <v>59</v>
      </c>
    </row>
    <row r="22" spans="1:7">
      <c r="B22" s="38" t="s">
        <v>60</v>
      </c>
      <c r="C22" s="38" t="s">
        <v>61</v>
      </c>
      <c r="D22" s="40">
        <v>1</v>
      </c>
      <c r="E22" s="40">
        <v>155.17906700145366</v>
      </c>
      <c r="F22" s="38" t="s">
        <v>59</v>
      </c>
    </row>
    <row r="23" spans="1:7">
      <c r="B23" s="38" t="s">
        <v>62</v>
      </c>
      <c r="C23" s="38" t="s">
        <v>63</v>
      </c>
      <c r="D23" s="40">
        <v>1</v>
      </c>
      <c r="E23" s="40">
        <v>237.76926126602353</v>
      </c>
      <c r="F23" s="38" t="s">
        <v>59</v>
      </c>
    </row>
    <row r="24" spans="1:7" ht="17" thickBot="1">
      <c r="B24" s="36" t="s">
        <v>64</v>
      </c>
      <c r="C24" s="36" t="s">
        <v>65</v>
      </c>
      <c r="D24" s="41">
        <v>1</v>
      </c>
      <c r="E24" s="41">
        <v>118.88463063301177</v>
      </c>
      <c r="F24" s="36" t="s">
        <v>59</v>
      </c>
    </row>
    <row r="27" spans="1:7" ht="17" thickBot="1">
      <c r="A27" t="s">
        <v>19</v>
      </c>
    </row>
    <row r="28" spans="1:7" ht="17" thickBot="1">
      <c r="B28" s="37" t="s">
        <v>46</v>
      </c>
      <c r="C28" s="37" t="s">
        <v>47</v>
      </c>
      <c r="D28" s="37" t="s">
        <v>52</v>
      </c>
      <c r="E28" s="37" t="s">
        <v>53</v>
      </c>
      <c r="F28" s="37" t="s">
        <v>54</v>
      </c>
      <c r="G28" s="37" t="s">
        <v>55</v>
      </c>
    </row>
    <row r="29" spans="1:7">
      <c r="B29" s="38" t="s">
        <v>66</v>
      </c>
      <c r="C29" s="38" t="s">
        <v>67</v>
      </c>
      <c r="D29" s="40">
        <v>170000</v>
      </c>
      <c r="E29" s="38" t="s">
        <v>68</v>
      </c>
      <c r="F29" s="38" t="s">
        <v>69</v>
      </c>
      <c r="G29" s="38">
        <v>0</v>
      </c>
    </row>
    <row r="30" spans="1:7">
      <c r="B30" s="38" t="s">
        <v>70</v>
      </c>
      <c r="C30" s="38" t="s">
        <v>71</v>
      </c>
      <c r="D30" s="40">
        <v>12300</v>
      </c>
      <c r="E30" s="38" t="s">
        <v>72</v>
      </c>
      <c r="F30" s="38" t="s">
        <v>69</v>
      </c>
      <c r="G30" s="38">
        <v>0</v>
      </c>
    </row>
    <row r="31" spans="1:7">
      <c r="B31" s="38" t="s">
        <v>73</v>
      </c>
      <c r="C31" s="38" t="s">
        <v>74</v>
      </c>
      <c r="D31" s="40">
        <v>-1.6291793313069647</v>
      </c>
      <c r="E31" s="38" t="s">
        <v>75</v>
      </c>
      <c r="F31" s="38" t="s">
        <v>76</v>
      </c>
      <c r="G31" s="38">
        <v>1.6291793313069647</v>
      </c>
    </row>
    <row r="32" spans="1:7" ht="17" thickBot="1">
      <c r="B32" s="36" t="s">
        <v>77</v>
      </c>
      <c r="C32" s="36" t="s">
        <v>78</v>
      </c>
      <c r="D32" s="41">
        <v>0</v>
      </c>
      <c r="E32" s="36" t="s">
        <v>79</v>
      </c>
      <c r="F32" s="36" t="s">
        <v>69</v>
      </c>
      <c r="G32" s="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4B84-785F-CF46-99D6-C2BD74AAA63E}">
  <dimension ref="A1:H20"/>
  <sheetViews>
    <sheetView showGridLines="0" workbookViewId="0">
      <selection sqref="A1:A3"/>
    </sheetView>
  </sheetViews>
  <sheetFormatPr baseColWidth="10" defaultRowHeight="16"/>
  <cols>
    <col min="1" max="1" width="2.33203125" customWidth="1"/>
    <col min="2" max="2" width="6.1640625" bestFit="1" customWidth="1"/>
    <col min="3" max="3" width="29" bestFit="1" customWidth="1"/>
    <col min="4" max="5" width="12.83203125" bestFit="1" customWidth="1"/>
    <col min="6" max="6" width="10" bestFit="1" customWidth="1"/>
    <col min="7" max="8" width="12.1640625" bestFit="1" customWidth="1"/>
  </cols>
  <sheetData>
    <row r="1" spans="1:8">
      <c r="A1" s="1" t="s">
        <v>80</v>
      </c>
    </row>
    <row r="2" spans="1:8">
      <c r="A2" s="1" t="s">
        <v>35</v>
      </c>
    </row>
    <row r="3" spans="1:8">
      <c r="A3" s="1" t="s">
        <v>81</v>
      </c>
    </row>
    <row r="6" spans="1:8" ht="17" thickBot="1">
      <c r="A6" t="s">
        <v>50</v>
      </c>
    </row>
    <row r="7" spans="1:8">
      <c r="B7" s="42"/>
      <c r="C7" s="42"/>
      <c r="D7" s="42" t="s">
        <v>82</v>
      </c>
      <c r="E7" s="42" t="s">
        <v>84</v>
      </c>
      <c r="F7" s="42" t="s">
        <v>85</v>
      </c>
      <c r="G7" s="42" t="s">
        <v>87</v>
      </c>
      <c r="H7" s="42" t="s">
        <v>87</v>
      </c>
    </row>
    <row r="8" spans="1:8" ht="17" thickBot="1">
      <c r="B8" s="43" t="s">
        <v>46</v>
      </c>
      <c r="C8" s="43" t="s">
        <v>47</v>
      </c>
      <c r="D8" s="43" t="s">
        <v>83</v>
      </c>
      <c r="E8" s="43" t="s">
        <v>1</v>
      </c>
      <c r="F8" s="43" t="s">
        <v>86</v>
      </c>
      <c r="G8" s="43" t="s">
        <v>88</v>
      </c>
      <c r="H8" s="43" t="s">
        <v>89</v>
      </c>
    </row>
    <row r="9" spans="1:8">
      <c r="B9" s="38" t="s">
        <v>57</v>
      </c>
      <c r="C9" s="38" t="s">
        <v>58</v>
      </c>
      <c r="D9" s="38">
        <v>0</v>
      </c>
      <c r="E9" s="38">
        <v>-160.07152372142201</v>
      </c>
      <c r="F9" s="38">
        <v>119.99000000000001</v>
      </c>
      <c r="G9" s="38">
        <v>160.07152372142201</v>
      </c>
      <c r="H9" s="38">
        <v>1E+30</v>
      </c>
    </row>
    <row r="10" spans="1:8">
      <c r="B10" s="38" t="s">
        <v>60</v>
      </c>
      <c r="C10" s="38" t="s">
        <v>61</v>
      </c>
      <c r="D10" s="38">
        <v>155.17906700145366</v>
      </c>
      <c r="E10" s="38">
        <v>0</v>
      </c>
      <c r="F10" s="38">
        <v>359.99</v>
      </c>
      <c r="G10" s="38">
        <v>205.84024390243854</v>
      </c>
      <c r="H10" s="38">
        <v>76.73878563885981</v>
      </c>
    </row>
    <row r="11" spans="1:8">
      <c r="B11" s="38" t="s">
        <v>62</v>
      </c>
      <c r="C11" s="38" t="s">
        <v>63</v>
      </c>
      <c r="D11" s="38">
        <v>237.76926126602353</v>
      </c>
      <c r="E11" s="38">
        <v>0</v>
      </c>
      <c r="F11" s="38">
        <v>290.99</v>
      </c>
      <c r="G11" s="38">
        <v>98.204905405405725</v>
      </c>
      <c r="H11" s="38">
        <v>131.86640624999973</v>
      </c>
    </row>
    <row r="12" spans="1:8" ht="17" thickBot="1">
      <c r="B12" s="36" t="s">
        <v>64</v>
      </c>
      <c r="C12" s="36" t="s">
        <v>65</v>
      </c>
      <c r="D12" s="36">
        <v>118.88463063301177</v>
      </c>
      <c r="E12" s="36">
        <v>0</v>
      </c>
      <c r="F12" s="36">
        <v>142.99</v>
      </c>
      <c r="G12" s="36">
        <v>196.40981081081145</v>
      </c>
      <c r="H12" s="36">
        <v>89.119657342657433</v>
      </c>
    </row>
    <row r="14" spans="1:8" ht="17" thickBot="1">
      <c r="A14" t="s">
        <v>19</v>
      </c>
    </row>
    <row r="15" spans="1:8">
      <c r="B15" s="42"/>
      <c r="C15" s="42"/>
      <c r="D15" s="42" t="s">
        <v>82</v>
      </c>
      <c r="E15" s="42" t="s">
        <v>90</v>
      </c>
      <c r="F15" s="42" t="s">
        <v>92</v>
      </c>
      <c r="G15" s="42" t="s">
        <v>87</v>
      </c>
      <c r="H15" s="42" t="s">
        <v>87</v>
      </c>
    </row>
    <row r="16" spans="1:8" ht="17" thickBot="1">
      <c r="B16" s="43" t="s">
        <v>46</v>
      </c>
      <c r="C16" s="43" t="s">
        <v>47</v>
      </c>
      <c r="D16" s="43" t="s">
        <v>83</v>
      </c>
      <c r="E16" s="43" t="s">
        <v>91</v>
      </c>
      <c r="F16" s="43" t="s">
        <v>93</v>
      </c>
      <c r="G16" s="43" t="s">
        <v>88</v>
      </c>
      <c r="H16" s="43" t="s">
        <v>89</v>
      </c>
    </row>
    <row r="17" spans="2:8">
      <c r="B17" s="38" t="s">
        <v>66</v>
      </c>
      <c r="C17" s="38" t="s">
        <v>67</v>
      </c>
      <c r="D17" s="38">
        <v>170000</v>
      </c>
      <c r="E17" s="38">
        <v>0.55764834148275311</v>
      </c>
      <c r="F17" s="38">
        <v>170000</v>
      </c>
      <c r="G17" s="38">
        <v>428.79999999999222</v>
      </c>
      <c r="H17" s="38">
        <v>56224.999999999985</v>
      </c>
    </row>
    <row r="18" spans="2:8">
      <c r="B18" s="38" t="s">
        <v>70</v>
      </c>
      <c r="C18" s="38" t="s">
        <v>71</v>
      </c>
      <c r="D18" s="38">
        <v>12300</v>
      </c>
      <c r="E18" s="38">
        <v>3.8415028412845373</v>
      </c>
      <c r="F18" s="38">
        <v>12300</v>
      </c>
      <c r="G18" s="38">
        <v>6078.3783783783783</v>
      </c>
      <c r="H18" s="38">
        <v>30.946882217089509</v>
      </c>
    </row>
    <row r="19" spans="2:8">
      <c r="B19" s="38" t="s">
        <v>73</v>
      </c>
      <c r="C19" s="38" t="s">
        <v>74</v>
      </c>
      <c r="D19" s="38">
        <v>-1.6291793313069647</v>
      </c>
      <c r="E19" s="38">
        <v>0</v>
      </c>
      <c r="F19" s="38">
        <v>0</v>
      </c>
      <c r="G19" s="38">
        <v>1E+30</v>
      </c>
      <c r="H19" s="38">
        <v>1.629179331306962</v>
      </c>
    </row>
    <row r="20" spans="2:8" ht="17" thickBot="1">
      <c r="B20" s="36" t="s">
        <v>77</v>
      </c>
      <c r="C20" s="36" t="s">
        <v>78</v>
      </c>
      <c r="D20" s="36">
        <v>0</v>
      </c>
      <c r="E20" s="36">
        <v>33.683391040042324</v>
      </c>
      <c r="F20" s="36">
        <v>0</v>
      </c>
      <c r="G20" s="36">
        <v>974.12019491066599</v>
      </c>
      <c r="H20" s="36">
        <v>27.916666666666174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BB9D-0B42-5B4F-BB49-64BEE431EBEC}">
  <dimension ref="A1:J16"/>
  <sheetViews>
    <sheetView showGridLines="0" workbookViewId="0">
      <selection activeCell="J36" sqref="J36"/>
    </sheetView>
  </sheetViews>
  <sheetFormatPr baseColWidth="10" defaultRowHeight="16"/>
  <cols>
    <col min="1" max="1" width="2.33203125" customWidth="1"/>
    <col min="2" max="2" width="5.33203125" bestFit="1" customWidth="1"/>
    <col min="3" max="3" width="29" bestFit="1" customWidth="1"/>
    <col min="4" max="4" width="12.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11.5" bestFit="1" customWidth="1"/>
  </cols>
  <sheetData>
    <row r="1" spans="1:10">
      <c r="A1" s="1" t="s">
        <v>94</v>
      </c>
    </row>
    <row r="2" spans="1:10">
      <c r="A2" s="1" t="s">
        <v>35</v>
      </c>
    </row>
    <row r="3" spans="1:10">
      <c r="A3" s="1" t="s">
        <v>81</v>
      </c>
    </row>
    <row r="5" spans="1:10" ht="17" thickBot="1"/>
    <row r="6" spans="1:10">
      <c r="B6" s="42"/>
      <c r="C6" s="42" t="s">
        <v>85</v>
      </c>
      <c r="D6" s="42"/>
    </row>
    <row r="7" spans="1:10" ht="17" thickBot="1">
      <c r="B7" s="43" t="s">
        <v>46</v>
      </c>
      <c r="C7" s="43" t="s">
        <v>47</v>
      </c>
      <c r="D7" s="43" t="s">
        <v>83</v>
      </c>
    </row>
    <row r="8" spans="1:10" ht="17" thickBot="1">
      <c r="B8" s="36" t="s">
        <v>56</v>
      </c>
      <c r="C8" s="36" t="s">
        <v>20</v>
      </c>
      <c r="D8" s="39">
        <v>142050.70300000001</v>
      </c>
    </row>
    <row r="10" spans="1:10" ht="17" thickBot="1"/>
    <row r="11" spans="1:10">
      <c r="B11" s="42"/>
      <c r="C11" s="42" t="s">
        <v>95</v>
      </c>
      <c r="D11" s="42"/>
      <c r="F11" s="42" t="s">
        <v>96</v>
      </c>
      <c r="G11" s="42" t="s">
        <v>85</v>
      </c>
      <c r="I11" s="42" t="s">
        <v>99</v>
      </c>
      <c r="J11" s="42" t="s">
        <v>85</v>
      </c>
    </row>
    <row r="12" spans="1:10" ht="17" thickBot="1">
      <c r="B12" s="43" t="s">
        <v>46</v>
      </c>
      <c r="C12" s="43" t="s">
        <v>47</v>
      </c>
      <c r="D12" s="43" t="s">
        <v>83</v>
      </c>
      <c r="F12" s="43" t="s">
        <v>97</v>
      </c>
      <c r="G12" s="43" t="s">
        <v>98</v>
      </c>
      <c r="I12" s="43" t="s">
        <v>97</v>
      </c>
      <c r="J12" s="43" t="s">
        <v>98</v>
      </c>
    </row>
    <row r="13" spans="1:10">
      <c r="B13" s="38" t="s">
        <v>57</v>
      </c>
      <c r="C13" s="38" t="s">
        <v>58</v>
      </c>
      <c r="D13" s="40">
        <v>0</v>
      </c>
      <c r="F13" s="40">
        <v>0</v>
      </c>
      <c r="G13" s="44">
        <v>85</v>
      </c>
      <c r="I13" s="40">
        <v>250</v>
      </c>
      <c r="J13" s="44">
        <v>18835</v>
      </c>
    </row>
    <row r="14" spans="1:10">
      <c r="B14" s="38" t="s">
        <v>60</v>
      </c>
      <c r="C14" s="38" t="s">
        <v>61</v>
      </c>
      <c r="D14" s="40">
        <v>155.17906700145366</v>
      </c>
      <c r="F14" s="40">
        <v>0</v>
      </c>
      <c r="G14" s="44">
        <v>110</v>
      </c>
      <c r="I14" s="40">
        <v>398.5</v>
      </c>
      <c r="J14" s="44">
        <v>20035</v>
      </c>
    </row>
    <row r="15" spans="1:10">
      <c r="B15" s="38" t="s">
        <v>62</v>
      </c>
      <c r="C15" s="38" t="s">
        <v>63</v>
      </c>
      <c r="D15" s="40">
        <v>237.76926126602353</v>
      </c>
      <c r="F15" s="40">
        <v>0</v>
      </c>
      <c r="G15" s="44">
        <v>125</v>
      </c>
      <c r="I15" s="40">
        <v>597</v>
      </c>
      <c r="J15" s="44">
        <v>21020</v>
      </c>
    </row>
    <row r="16" spans="1:10" ht="17" thickBot="1">
      <c r="B16" s="36" t="s">
        <v>64</v>
      </c>
      <c r="C16" s="36" t="s">
        <v>65</v>
      </c>
      <c r="D16" s="41">
        <v>118.88463063301177</v>
      </c>
      <c r="F16" s="41"/>
      <c r="G16" s="39"/>
      <c r="I16" s="41"/>
      <c r="J16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</vt:lpstr>
      <vt:lpstr>Answer Report 1</vt:lpstr>
      <vt:lpstr>Sensitivity Report 1</vt:lpstr>
      <vt:lpstr>Limits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2023-06-26T16:53:54Z</dcterms:created>
  <dcterms:modified xsi:type="dcterms:W3CDTF">2023-06-26T19:17:40Z</dcterms:modified>
</cp:coreProperties>
</file>