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gtran/Downloads/"/>
    </mc:Choice>
  </mc:AlternateContent>
  <xr:revisionPtr revIDLastSave="0" documentId="8_{2E334D9C-7BA9-C74D-AF4C-49BA52A9462C}" xr6:coauthVersionLast="47" xr6:coauthVersionMax="47" xr10:uidLastSave="{00000000-0000-0000-0000-000000000000}"/>
  <bookViews>
    <workbookView xWindow="0" yWindow="500" windowWidth="28800" windowHeight="17500" xr2:uid="{7AEC5213-303D-0540-92AB-43C9CF7CF98F}"/>
  </bookViews>
  <sheets>
    <sheet name="Part 1" sheetId="1" r:id="rId1"/>
    <sheet name="Part 2" sheetId="3" r:id="rId2"/>
    <sheet name="Part 2-ii" sheetId="5" r:id="rId3"/>
  </sheets>
  <definedNames>
    <definedName name="solver_adj" localSheetId="0" hidden="1">'Part 1'!$D$64:$L$69,'Part 1'!$D$75:$F$83</definedName>
    <definedName name="solver_adj" localSheetId="1" hidden="1">'Part 2'!$F$5:$F$10</definedName>
    <definedName name="solver_adj" localSheetId="2" hidden="1">'Part 2-ii'!$C$29:$C$34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'Part 1'!$D$64:$L$69</definedName>
    <definedName name="solver_lhs1" localSheetId="1" hidden="1">'Part 2'!$H$14</definedName>
    <definedName name="solver_lhs1" localSheetId="2" hidden="1">'Part 2-ii'!$C$35</definedName>
    <definedName name="solver_lhs10" localSheetId="0" hidden="1">'Part 1'!$G$67</definedName>
    <definedName name="solver_lhs11" localSheetId="0" hidden="1">'Part 1'!$G$75:$G$83</definedName>
    <definedName name="solver_lhs12" localSheetId="0" hidden="1">'Part 1'!$H$68</definedName>
    <definedName name="solver_lhs13" localSheetId="0" hidden="1">'Part 1'!$I$69</definedName>
    <definedName name="solver_lhs14" localSheetId="0" hidden="1">'Part 1'!$J$70:$L$70</definedName>
    <definedName name="solver_lhs15" localSheetId="0" hidden="1">'Part 1'!$M$64:$M$69</definedName>
    <definedName name="solver_lhs2" localSheetId="0" hidden="1">'Part 1'!$D$75:$F$83</definedName>
    <definedName name="solver_lhs2" localSheetId="1" hidden="1">'Part 2'!$H$15</definedName>
    <definedName name="solver_lhs2" localSheetId="2" hidden="1">'Part 2-ii'!$F$16</definedName>
    <definedName name="solver_lhs3" localSheetId="0" hidden="1">'Part 1'!$D$84:$F$84</definedName>
    <definedName name="solver_lhs4" localSheetId="0" hidden="1">'Part 1'!$G$75:$G$83</definedName>
    <definedName name="solver_lhs5" localSheetId="0" hidden="1">'Part 1'!$M$64:$M$69</definedName>
    <definedName name="solver_lhs6" localSheetId="0" hidden="1">'Part 1'!$E$65</definedName>
    <definedName name="solver_lhs7" localSheetId="0" hidden="1">'Part 1'!$E$82</definedName>
    <definedName name="solver_lhs8" localSheetId="0" hidden="1">'Part 1'!$F$66</definedName>
    <definedName name="solver_lhs9" localSheetId="0" hidden="1">'Part 1'!$F$83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5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0" hidden="1">'Part 1'!$P$78</definedName>
    <definedName name="solver_opt" localSheetId="1" hidden="1">'Part 2'!$C$15</definedName>
    <definedName name="solver_opt" localSheetId="2" hidden="1">'Part 2-ii'!$G$16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4</definedName>
    <definedName name="solver_rel1" localSheetId="1" hidden="1">2</definedName>
    <definedName name="solver_rel1" localSheetId="2" hidden="1">2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14" localSheetId="0" hidden="1">1</definedName>
    <definedName name="solver_rel15" localSheetId="0" hidden="1">2</definedName>
    <definedName name="solver_rel2" localSheetId="0" hidden="1">4</definedName>
    <definedName name="solver_rel2" localSheetId="1" hidden="1">3</definedName>
    <definedName name="solver_rel2" localSheetId="2" hidden="1">3</definedName>
    <definedName name="solver_rel3" localSheetId="0" hidden="1">1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"integer"</definedName>
    <definedName name="solver_rhs1" localSheetId="1" hidden="1">'Part 2'!$J$14</definedName>
    <definedName name="solver_rhs1" localSheetId="2" hidden="1">'Part 2-ii'!$D$35</definedName>
    <definedName name="solver_rhs10" localSheetId="0" hidden="1">0</definedName>
    <definedName name="solver_rhs11" localSheetId="0" hidden="1">'Part 1'!$H$75:$H$83</definedName>
    <definedName name="solver_rhs12" localSheetId="0" hidden="1">0</definedName>
    <definedName name="solver_rhs13" localSheetId="0" hidden="1">0</definedName>
    <definedName name="solver_rhs14" localSheetId="0" hidden="1">'Part 1'!$J$71:$L$71</definedName>
    <definedName name="solver_rhs15" localSheetId="0" hidden="1">'Part 1'!$N$64:$N$69</definedName>
    <definedName name="solver_rhs2" localSheetId="0" hidden="1">"integer"</definedName>
    <definedName name="solver_rhs2" localSheetId="1" hidden="1">'Part 2'!$J$15</definedName>
    <definedName name="solver_rhs2" localSheetId="2" hidden="1">'Part 2-ii'!$E$16</definedName>
    <definedName name="solver_rhs3" localSheetId="0" hidden="1">'Part 1'!$D$85:$F$85</definedName>
    <definedName name="solver_rhs4" localSheetId="0" hidden="1">'Part 1'!$H$75:$H$83</definedName>
    <definedName name="solver_rhs5" localSheetId="0" hidden="1">'Part 1'!$N$64:$N$69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5" l="1" a="1"/>
  <c r="G14" i="5" s="1"/>
  <c r="G20" i="5" a="1"/>
  <c r="G20" i="5" s="1"/>
  <c r="G19" i="5" a="1"/>
  <c r="G19" i="5" s="1"/>
  <c r="G18" i="5" a="1"/>
  <c r="G18" i="5" s="1"/>
  <c r="G17" i="5" a="1"/>
  <c r="G17" i="5" s="1"/>
  <c r="G16" i="5" a="1"/>
  <c r="G16" i="5" s="1"/>
  <c r="G15" i="5" a="1"/>
  <c r="G15" i="5" s="1"/>
  <c r="C15" i="3" a="1"/>
  <c r="C15" i="3" s="1"/>
  <c r="F20" i="5"/>
  <c r="F19" i="5"/>
  <c r="F18" i="5"/>
  <c r="F17" i="5"/>
  <c r="F16" i="5"/>
  <c r="F15" i="5"/>
  <c r="F14" i="5"/>
  <c r="C71" i="5"/>
  <c r="C62" i="5"/>
  <c r="C53" i="5"/>
  <c r="C44" i="5"/>
  <c r="C35" i="5"/>
  <c r="C26" i="5"/>
  <c r="C17" i="5"/>
  <c r="C14" i="3"/>
  <c r="H15" i="3"/>
  <c r="H14" i="3"/>
  <c r="F15" i="3"/>
  <c r="F16" i="3"/>
  <c r="F17" i="3"/>
  <c r="F18" i="3"/>
  <c r="F19" i="3"/>
  <c r="F14" i="3"/>
  <c r="F11" i="3" l="1"/>
  <c r="P64" i="1" l="1"/>
  <c r="P75" i="1"/>
  <c r="G76" i="1"/>
  <c r="G77" i="1"/>
  <c r="G78" i="1"/>
  <c r="G79" i="1"/>
  <c r="G80" i="1"/>
  <c r="G81" i="1"/>
  <c r="G82" i="1"/>
  <c r="G83" i="1"/>
  <c r="G75" i="1"/>
  <c r="E84" i="1"/>
  <c r="F84" i="1"/>
  <c r="D84" i="1"/>
  <c r="E70" i="1"/>
  <c r="F70" i="1"/>
  <c r="G70" i="1"/>
  <c r="H70" i="1"/>
  <c r="I70" i="1"/>
  <c r="J70" i="1"/>
  <c r="K70" i="1"/>
  <c r="L70" i="1"/>
  <c r="D70" i="1"/>
  <c r="M65" i="1"/>
  <c r="M66" i="1"/>
  <c r="M67" i="1"/>
  <c r="M68" i="1"/>
  <c r="M69" i="1"/>
  <c r="M64" i="1"/>
  <c r="H37" i="1"/>
  <c r="E43" i="1"/>
  <c r="F43" i="1"/>
  <c r="D43" i="1"/>
  <c r="G38" i="1"/>
  <c r="G39" i="1"/>
  <c r="G40" i="1"/>
  <c r="G41" i="1"/>
  <c r="G42" i="1"/>
  <c r="G37" i="1"/>
  <c r="P78" i="1" l="1"/>
  <c r="H75" i="1" a="1"/>
  <c r="H7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<sst xmlns="http://schemas.openxmlformats.org/spreadsheetml/2006/main" count="298" uniqueCount="76">
  <si>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</si>
  <si>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</si>
  <si>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</si>
  <si>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</si>
  <si>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</si>
  <si>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</si>
  <si>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</si>
  <si>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</si>
  <si>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</si>
  <si>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</si>
  <si>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</si>
  <si>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</si>
  <si>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</si>
  <si>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</si>
  <si>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</si>
  <si>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</si>
  <si>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</si>
  <si>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</si>
  <si>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</si>
  <si>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</si>
  <si>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</si>
  <si>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</si>
  <si>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</si>
  <si>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</si>
  <si>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</si>
  <si>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</si>
  <si>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</si>
  <si>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 xml:space="preserve">Waste generated by each plant </t>
  </si>
  <si>
    <t>Part 1A: ship directly from the plants to the waste sites</t>
  </si>
  <si>
    <t>Number of barrels</t>
  </si>
  <si>
    <t>Total barrels of each plant</t>
  </si>
  <si>
    <t>Total barrels of each site</t>
  </si>
  <si>
    <t>Max capacity</t>
  </si>
  <si>
    <t>Total cost</t>
  </si>
  <si>
    <t>Waste out</t>
  </si>
  <si>
    <t>Waste in</t>
  </si>
  <si>
    <t>-</t>
  </si>
  <si>
    <t>Total</t>
  </si>
  <si>
    <t>Max in</t>
  </si>
  <si>
    <t>Hop 1</t>
  </si>
  <si>
    <t>Hop 2</t>
  </si>
  <si>
    <t>Cost 1</t>
  </si>
  <si>
    <t>Cost 2</t>
  </si>
  <si>
    <t>from Hop 1</t>
  </si>
  <si>
    <t>Total Cost</t>
  </si>
  <si>
    <t>Shipping cost/ barrel</t>
  </si>
  <si>
    <t>Waste generated</t>
  </si>
  <si>
    <t>Waste out = Hop 1's Waste in</t>
  </si>
  <si>
    <t>Part 2: Investment Allocations</t>
  </si>
  <si>
    <t xml:space="preserve">Part 1: Rockhill Shipping &amp; Transport Company </t>
  </si>
  <si>
    <t>Allocation</t>
  </si>
  <si>
    <t>e</t>
  </si>
  <si>
    <t>r</t>
  </si>
  <si>
    <t>Investment Amount</t>
  </si>
  <si>
    <t xml:space="preserve">Foreign stocks </t>
  </si>
  <si>
    <t xml:space="preserve">Call options </t>
  </si>
  <si>
    <t xml:space="preserve">Gold </t>
  </si>
  <si>
    <t xml:space="preserve">High tech stocks </t>
  </si>
  <si>
    <t xml:space="preserve">Put options </t>
  </si>
  <si>
    <t xml:space="preserve">Total </t>
  </si>
  <si>
    <t xml:space="preserve">Optimised Return and Risk </t>
  </si>
  <si>
    <t>Covariance Matrix</t>
  </si>
  <si>
    <t>Optimised Allocation</t>
  </si>
  <si>
    <t>(i)</t>
  </si>
  <si>
    <t>Part 1B: Use intermediate shipping points</t>
  </si>
  <si>
    <t>RHS</t>
  </si>
  <si>
    <t>=</t>
  </si>
  <si>
    <t>&gt;=</t>
  </si>
  <si>
    <t>e = 10%</t>
  </si>
  <si>
    <t>e = 10.5%</t>
  </si>
  <si>
    <t>e = 12%</t>
  </si>
  <si>
    <t>e = 12.5%</t>
  </si>
  <si>
    <t>e = 11.5%</t>
  </si>
  <si>
    <t>e = 13%</t>
  </si>
  <si>
    <t>e = 13.5%</t>
  </si>
  <si>
    <t>Full (r,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</si>
</sst>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0.000%"/>
  </numFmts>
  <fonts count="24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ArialMT"/>
    </font>
    <font>
      <b/>
      <i/>
      <sz val="12"/>
      <color rgb="FFFF0000"/>
      <name val="Palatino Linotype"/>
      <family val="1"/>
    </font>
    <font>
      <b/>
      <sz val="12"/>
      <color rgb="FFFF0000"/>
      <name val="Palatino Linotype"/>
      <family val="1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rgb="FF66666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</cellStyleXfs>
  <cellXfs count="10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6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9" fontId="9" fillId="0" borderId="1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1" fillId="0" borderId="0" xfId="3"/>
    <xf numFmtId="0" fontId="21" fillId="0" borderId="18" xfId="3" applyBorder="1"/>
    <xf numFmtId="0" fontId="21" fillId="0" borderId="23" xfId="3" applyBorder="1"/>
    <xf numFmtId="8" fontId="21" fillId="0" borderId="28" xfId="3" applyNumberFormat="1" applyBorder="1"/>
    <xf numFmtId="9" fontId="21" fillId="0" borderId="0" xfId="3" applyNumberFormat="1"/>
    <xf numFmtId="10" fontId="21" fillId="0" borderId="0" xfId="3" applyNumberFormat="1"/>
    <xf numFmtId="9" fontId="21" fillId="0" borderId="19" xfId="3" applyNumberFormat="1" applyBorder="1"/>
    <xf numFmtId="0" fontId="20" fillId="0" borderId="0" xfId="0" applyFont="1" applyAlignment="1">
      <alignment horizontal="center" vertical="center"/>
    </xf>
    <xf numFmtId="8" fontId="21" fillId="0" borderId="0" xfId="3" applyNumberFormat="1"/>
    <xf numFmtId="6" fontId="21" fillId="0" borderId="0" xfId="3" applyNumberFormat="1"/>
    <xf numFmtId="165" fontId="21" fillId="0" borderId="28" xfId="3" applyNumberFormat="1" applyBorder="1" applyAlignment="1">
      <alignment horizontal="center"/>
    </xf>
    <xf numFmtId="9" fontId="21" fillId="0" borderId="19" xfId="3" applyNumberFormat="1" applyBorder="1" applyAlignment="1">
      <alignment horizontal="center"/>
    </xf>
    <xf numFmtId="8" fontId="21" fillId="0" borderId="19" xfId="3" applyNumberFormat="1" applyBorder="1"/>
    <xf numFmtId="0" fontId="23" fillId="0" borderId="10" xfId="0" applyFont="1" applyBorder="1" applyAlignment="1">
      <alignment vertical="center"/>
    </xf>
    <xf numFmtId="10" fontId="23" fillId="0" borderId="11" xfId="0" applyNumberFormat="1" applyFont="1" applyBorder="1" applyAlignment="1">
      <alignment horizontal="center" vertical="center"/>
    </xf>
    <xf numFmtId="165" fontId="21" fillId="0" borderId="0" xfId="3" applyNumberFormat="1"/>
    <xf numFmtId="9" fontId="21" fillId="0" borderId="0" xfId="2" applyFont="1" applyBorder="1"/>
    <xf numFmtId="9" fontId="0" fillId="0" borderId="0" xfId="4" applyFont="1"/>
    <xf numFmtId="166" fontId="21" fillId="0" borderId="0" xfId="2" applyNumberFormat="1" applyFont="1"/>
    <xf numFmtId="9" fontId="0" fillId="0" borderId="0" xfId="4" applyFont="1" applyBorder="1"/>
    <xf numFmtId="165" fontId="0" fillId="0" borderId="0" xfId="4" applyNumberFormat="1" applyFont="1" applyBorder="1"/>
    <xf numFmtId="0" fontId="22" fillId="2" borderId="0" xfId="3" applyFont="1" applyFill="1"/>
    <xf numFmtId="10" fontId="21" fillId="0" borderId="0" xfId="2" applyNumberFormat="1" applyFont="1"/>
    <xf numFmtId="166" fontId="21" fillId="0" borderId="0" xfId="3" applyNumberFormat="1"/>
    <xf numFmtId="166" fontId="23" fillId="0" borderId="11" xfId="0" applyNumberFormat="1" applyFont="1" applyBorder="1" applyAlignment="1">
      <alignment horizontal="center" vertical="center"/>
    </xf>
    <xf numFmtId="165" fontId="0" fillId="0" borderId="0" xfId="4" applyNumberFormat="1" applyFont="1"/>
    <xf numFmtId="10" fontId="22" fillId="0" borderId="0" xfId="3" applyNumberFormat="1" applyFont="1" applyAlignment="1">
      <alignment horizontal="center" vertical="center"/>
    </xf>
    <xf numFmtId="165" fontId="13" fillId="0" borderId="0" xfId="4" applyNumberFormat="1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/>
    </xf>
    <xf numFmtId="0" fontId="13" fillId="4" borderId="20" xfId="0" applyFont="1" applyFill="1" applyBorder="1" applyAlignment="1">
      <alignment horizontal="center"/>
    </xf>
    <xf numFmtId="0" fontId="13" fillId="4" borderId="1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4" fillId="2" borderId="0" xfId="0" applyFont="1" applyFill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3" fillId="6" borderId="24" xfId="0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13" fillId="7" borderId="23" xfId="0" applyFont="1" applyFill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13" fillId="8" borderId="21" xfId="0" applyFont="1" applyFill="1" applyBorder="1" applyAlignment="1">
      <alignment horizontal="center" vertical="center"/>
    </xf>
    <xf numFmtId="0" fontId="13" fillId="8" borderId="2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3" fillId="8" borderId="24" xfId="0" applyFont="1" applyFill="1" applyBorder="1" applyAlignment="1">
      <alignment horizontal="center" vertical="center"/>
    </xf>
    <xf numFmtId="0" fontId="22" fillId="9" borderId="0" xfId="3" applyFont="1" applyFill="1" applyAlignment="1">
      <alignment horizontal="center"/>
    </xf>
    <xf numFmtId="0" fontId="22" fillId="7" borderId="25" xfId="3" applyFont="1" applyFill="1" applyBorder="1" applyAlignment="1">
      <alignment horizontal="center"/>
    </xf>
    <xf numFmtId="0" fontId="22" fillId="0" borderId="25" xfId="3" applyFont="1" applyBorder="1" applyAlignment="1">
      <alignment horizontal="center"/>
    </xf>
    <xf numFmtId="0" fontId="22" fillId="10" borderId="26" xfId="3" applyFont="1" applyFill="1" applyBorder="1" applyAlignment="1">
      <alignment horizontal="center"/>
    </xf>
    <xf numFmtId="0" fontId="22" fillId="10" borderId="27" xfId="3" applyFont="1" applyFill="1" applyBorder="1" applyAlignment="1">
      <alignment horizontal="center"/>
    </xf>
    <xf numFmtId="0" fontId="20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1" fillId="0" borderId="0" xfId="3" applyAlignment="1">
      <alignment horizontal="center"/>
    </xf>
    <xf numFmtId="0" fontId="10" fillId="0" borderId="13" xfId="0" applyFont="1" applyBorder="1" applyAlignment="1">
      <alignment horizontal="center" vertical="center"/>
    </xf>
    <xf numFmtId="9" fontId="22" fillId="2" borderId="0" xfId="3" applyNumberFormat="1" applyFont="1" applyFill="1" applyAlignment="1">
      <alignment horizontal="center"/>
    </xf>
  </cellXfs>
  <cellStyles count="5">
    <cellStyle name="Currency" xfId="1" builtinId="4"/>
    <cellStyle name="Normal" xfId="0" builtinId="0"/>
    <cellStyle name="Normal 2" xfId="3" xr:uid="{86C01DED-A4E1-BA4B-8D36-383E34BAB2B0}"/>
    <cellStyle name="Percent" xfId="2" builtinId="5"/>
    <cellStyle name="Percent 2" xfId="4" xr:uid="{F3B9DC1C-109F-9A41-89E5-1CD8F890FB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'Part 2-ii'!$P$2:$P$8</c:f>
              <c:numCache>
                <c:formatCode>0.0%</c:formatCode>
                <c:ptCount val="7"/>
              </c:numCache>
            </c:numRef>
          </c:xVal>
          <c:yVal>
            <c:numRef>
              <c:f>'Part 2-ii'!$O$2:$O$8</c:f>
              <c:numCache>
                <c:formatCode>0.0%</c:formatCode>
                <c:ptCount val="7"/>
                <c:pt idx="1">
                  <c:v>0</c:v>
                </c:pt>
                <c:pt idx="2">
                  <c:v>0.10000000001261561</c:v>
                </c:pt>
                <c:pt idx="3">
                  <c:v>0.10500000000325763</c:v>
                </c:pt>
                <c:pt idx="4">
                  <c:v>0.11</c:v>
                </c:pt>
                <c:pt idx="5">
                  <c:v>0.11499999934567982</c:v>
                </c:pt>
                <c:pt idx="6">
                  <c:v>0.12000000017903727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18-0343-8459-EDA751844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769408"/>
        <c:axId val="402770064"/>
      </c:scatterChart>
      <c:valAx>
        <c:axId val="402769408"/>
        <c:scaling>
          <c:orientation val="minMax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70064"/>
        <c:crosses val="autoZero"/>
        <c:crossBetween val="midCat"/>
      </c:valAx>
      <c:valAx>
        <c:axId val="402770064"/>
        <c:scaling>
          <c:orientation val="minMax"/>
          <c:min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6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71120</xdr:colOff>
      <xdr:row>12</xdr:row>
      <xdr:rowOff>182245</xdr:rowOff>
    </xdr:from>
    <xdr:to>
      <xdr:col>23</xdr:col>
      <xdr:colOff>290195</xdr:colOff>
      <xdr:row>26</xdr:row>
      <xdr:rowOff>200660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2485CE-E1EB-8748-AE41-208ABF885D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A1:P85"/>
  <sheetViews>
    <sheetView tabSelected="1" zoomScaleNormal="146" workbookViewId="0">
      <selection activeCell="P78" sqref="P78"/>
    </sheetView>
  </sheetViews>
  <sheetFormatPr baseColWidth="10" defaultRowHeight="16"/>
  <cols>
    <col min="3" max="3" width="18.33203125" customWidth="1"/>
    <col min="4" max="9" width="16.33203125" customWidth="1"/>
    <col min="10" max="10" width="18" customWidth="1"/>
    <col min="11" max="12" width="15.83203125" customWidth="1"/>
    <col min="13" max="13" width="10.83203125" customWidth="1"/>
    <col min="14" max="14" width="15.83203125" customWidth="1"/>
    <col min="15" max="15" width="6.33203125" customWidth="1"/>
    <col min="16" max="16" width="15.83203125" customWidth="1"/>
  </cols>
  <sheetData>
    <row r="1" spans="1:10" ht="17">
      <c r="A1" s="78" t="s">
        <v>49</v>
      </c>
      <c r="B1" s="78"/>
      <c r="C1" s="78"/>
      <c r="D1" s="78"/>
      <c r="E1" s="78"/>
      <c r="F1" s="78"/>
      <c r="G1" s="78"/>
      <c r="H1" s="78"/>
      <c r="I1" s="78"/>
    </row>
    <row r="2" spans="1:10" ht="17" thickBot="1"/>
    <row r="3" spans="1:10" ht="20" customHeight="1" thickBot="1">
      <c r="C3" s="1"/>
      <c r="D3" s="75" t="s">
        <v>0</v>
      </c>
      <c r="E3" s="76"/>
      <c r="F3" s="77"/>
      <c r="H3" s="70" t="s">
        <v>27</v>
      </c>
      <c r="I3" s="71"/>
      <c r="J3" s="22"/>
    </row>
    <row r="4" spans="1:10" ht="42" thickTop="1" thickBot="1">
      <c r="C4" s="2" t="s">
        <v>1</v>
      </c>
      <c r="D4" s="3" t="s">
        <v>2</v>
      </c>
      <c r="E4" s="3" t="s">
        <v>3</v>
      </c>
      <c r="F4" s="3" t="s">
        <v>4</v>
      </c>
      <c r="H4" s="23" t="s">
        <v>1</v>
      </c>
      <c r="I4" s="24" t="s">
        <v>11</v>
      </c>
    </row>
    <row r="5" spans="1:10" ht="21" thickBot="1">
      <c r="C5" s="4" t="s">
        <v>5</v>
      </c>
      <c r="D5" s="5">
        <v>12</v>
      </c>
      <c r="E5" s="5">
        <v>15</v>
      </c>
      <c r="F5" s="5">
        <v>17</v>
      </c>
      <c r="H5" s="18" t="s">
        <v>5</v>
      </c>
      <c r="I5" s="19">
        <v>45</v>
      </c>
    </row>
    <row r="6" spans="1:10" ht="24" customHeight="1" thickBot="1">
      <c r="C6" s="4" t="s">
        <v>6</v>
      </c>
      <c r="D6" s="6">
        <v>14</v>
      </c>
      <c r="E6" s="6">
        <v>9</v>
      </c>
      <c r="F6" s="6">
        <v>10</v>
      </c>
      <c r="H6" s="18" t="s">
        <v>6</v>
      </c>
      <c r="I6" s="19">
        <v>26</v>
      </c>
    </row>
    <row r="7" spans="1:10" ht="25" customHeight="1" thickBot="1">
      <c r="C7" s="4" t="s">
        <v>7</v>
      </c>
      <c r="D7" s="6">
        <v>13</v>
      </c>
      <c r="E7" s="6">
        <v>20</v>
      </c>
      <c r="F7" s="6">
        <v>11</v>
      </c>
      <c r="H7" s="18" t="s">
        <v>7</v>
      </c>
      <c r="I7" s="19">
        <v>42</v>
      </c>
    </row>
    <row r="8" spans="1:10" ht="21" thickBot="1">
      <c r="C8" s="4" t="s">
        <v>8</v>
      </c>
      <c r="D8" s="6">
        <v>17</v>
      </c>
      <c r="E8" s="6">
        <v>16</v>
      </c>
      <c r="F8" s="6">
        <v>19</v>
      </c>
      <c r="H8" s="18" t="s">
        <v>8</v>
      </c>
      <c r="I8" s="19">
        <v>53</v>
      </c>
    </row>
    <row r="9" spans="1:10" ht="21" thickBot="1">
      <c r="C9" s="4" t="s">
        <v>9</v>
      </c>
      <c r="D9" s="6">
        <v>7</v>
      </c>
      <c r="E9" s="6">
        <v>14</v>
      </c>
      <c r="F9" s="6">
        <v>12</v>
      </c>
      <c r="H9" s="18" t="s">
        <v>9</v>
      </c>
      <c r="I9" s="19">
        <v>29</v>
      </c>
    </row>
    <row r="10" spans="1:10" ht="21" thickBot="1">
      <c r="C10" s="4" t="s">
        <v>10</v>
      </c>
      <c r="D10" s="6">
        <v>22</v>
      </c>
      <c r="E10" s="6">
        <v>16</v>
      </c>
      <c r="F10" s="6">
        <v>18</v>
      </c>
      <c r="H10" s="20" t="s">
        <v>10</v>
      </c>
      <c r="I10" s="21">
        <v>38</v>
      </c>
    </row>
    <row r="11" spans="1:10">
      <c r="C11" s="79" t="s">
        <v>12</v>
      </c>
      <c r="D11" s="79"/>
      <c r="E11" s="79"/>
      <c r="F11" s="79"/>
    </row>
    <row r="14" spans="1:10" ht="17" thickBot="1"/>
    <row r="15" spans="1:10" ht="20" thickBot="1">
      <c r="C15" s="1"/>
      <c r="D15" s="80" t="s">
        <v>13</v>
      </c>
      <c r="E15" s="81"/>
      <c r="F15" s="81"/>
      <c r="G15" s="81"/>
      <c r="H15" s="81"/>
      <c r="I15" s="82"/>
    </row>
    <row r="16" spans="1:10" ht="22" thickTop="1" thickBot="1">
      <c r="C16" s="2" t="s">
        <v>1</v>
      </c>
      <c r="D16" s="7" t="s">
        <v>5</v>
      </c>
      <c r="E16" s="7" t="s">
        <v>6</v>
      </c>
      <c r="F16" s="7" t="s">
        <v>7</v>
      </c>
      <c r="G16" s="7" t="s">
        <v>8</v>
      </c>
      <c r="H16" s="7" t="s">
        <v>9</v>
      </c>
      <c r="I16" s="7" t="s">
        <v>10</v>
      </c>
    </row>
    <row r="17" spans="3:9" ht="21" thickBot="1">
      <c r="C17" s="4" t="s">
        <v>5</v>
      </c>
      <c r="D17" s="6" t="s">
        <v>14</v>
      </c>
      <c r="E17" s="5">
        <v>3</v>
      </c>
      <c r="F17" s="5">
        <v>4</v>
      </c>
      <c r="G17" s="5">
        <v>9</v>
      </c>
      <c r="H17" s="5">
        <v>5</v>
      </c>
      <c r="I17" s="5">
        <v>4</v>
      </c>
    </row>
    <row r="18" spans="3:9" ht="21" thickBot="1">
      <c r="C18" s="4" t="s">
        <v>6</v>
      </c>
      <c r="D18" s="6">
        <v>6</v>
      </c>
      <c r="E18" s="6" t="s">
        <v>15</v>
      </c>
      <c r="F18" s="6">
        <v>7</v>
      </c>
      <c r="G18" s="6">
        <v>6</v>
      </c>
      <c r="H18" s="6">
        <v>9</v>
      </c>
      <c r="I18" s="6">
        <v>4</v>
      </c>
    </row>
    <row r="19" spans="3:9" ht="21" thickBot="1">
      <c r="C19" s="4" t="s">
        <v>7</v>
      </c>
      <c r="D19" s="6">
        <v>5</v>
      </c>
      <c r="E19" s="6">
        <v>7</v>
      </c>
      <c r="F19" s="6" t="s">
        <v>15</v>
      </c>
      <c r="G19" s="6">
        <v>3</v>
      </c>
      <c r="H19" s="6">
        <v>4</v>
      </c>
      <c r="I19" s="6">
        <v>9</v>
      </c>
    </row>
    <row r="20" spans="3:9" ht="21" thickBot="1">
      <c r="C20" s="4" t="s">
        <v>8</v>
      </c>
      <c r="D20" s="6">
        <v>5</v>
      </c>
      <c r="E20" s="6">
        <v>4</v>
      </c>
      <c r="F20" s="6">
        <v>3</v>
      </c>
      <c r="G20" s="6" t="s">
        <v>15</v>
      </c>
      <c r="H20" s="6">
        <v>3</v>
      </c>
      <c r="I20" s="6">
        <v>11</v>
      </c>
    </row>
    <row r="21" spans="3:9" ht="21" thickBot="1">
      <c r="C21" s="4" t="s">
        <v>9</v>
      </c>
      <c r="D21" s="6">
        <v>5</v>
      </c>
      <c r="E21" s="6">
        <v>9</v>
      </c>
      <c r="F21" s="6">
        <v>5</v>
      </c>
      <c r="G21" s="6">
        <v>3</v>
      </c>
      <c r="H21" s="6" t="s">
        <v>15</v>
      </c>
      <c r="I21" s="6">
        <v>14</v>
      </c>
    </row>
    <row r="22" spans="3:9" ht="22" customHeight="1" thickBot="1">
      <c r="C22" s="4" t="s">
        <v>10</v>
      </c>
      <c r="D22" s="6">
        <v>4</v>
      </c>
      <c r="E22" s="6">
        <v>7</v>
      </c>
      <c r="F22" s="6">
        <v>11</v>
      </c>
      <c r="G22" s="6">
        <v>12</v>
      </c>
      <c r="H22" s="6">
        <v>8</v>
      </c>
      <c r="I22" s="6" t="s">
        <v>15</v>
      </c>
    </row>
    <row r="23" spans="3:9">
      <c r="C23" s="83" t="s">
        <v>26</v>
      </c>
      <c r="D23" s="83"/>
      <c r="E23" s="83"/>
      <c r="F23" s="83"/>
      <c r="G23" s="83"/>
      <c r="H23" s="83"/>
      <c r="I23" s="83"/>
    </row>
    <row r="25" spans="3:9" ht="17" thickBot="1"/>
    <row r="26" spans="3:9" ht="20" thickBot="1">
      <c r="C26" s="1"/>
      <c r="D26" s="80" t="s">
        <v>0</v>
      </c>
      <c r="E26" s="81"/>
      <c r="F26" s="82"/>
    </row>
    <row r="27" spans="3:9" ht="42" thickTop="1" thickBot="1">
      <c r="C27" s="2" t="s">
        <v>16</v>
      </c>
      <c r="D27" s="7" t="s">
        <v>2</v>
      </c>
      <c r="E27" s="7" t="s">
        <v>3</v>
      </c>
      <c r="F27" s="7" t="s">
        <v>4</v>
      </c>
    </row>
    <row r="28" spans="3:9" ht="21" thickBot="1">
      <c r="C28" s="4" t="s">
        <v>2</v>
      </c>
      <c r="D28" s="6" t="s">
        <v>14</v>
      </c>
      <c r="E28" s="5">
        <v>12</v>
      </c>
      <c r="F28" s="5">
        <v>10</v>
      </c>
      <c r="H28" s="26"/>
    </row>
    <row r="29" spans="3:9" ht="21" thickBot="1">
      <c r="C29" s="4" t="s">
        <v>3</v>
      </c>
      <c r="D29" s="6">
        <v>12</v>
      </c>
      <c r="E29" s="6" t="s">
        <v>15</v>
      </c>
      <c r="F29" s="6">
        <v>15</v>
      </c>
    </row>
    <row r="30" spans="3:9" ht="21" thickBot="1">
      <c r="C30" s="4" t="s">
        <v>4</v>
      </c>
      <c r="D30" s="6">
        <v>10</v>
      </c>
      <c r="E30" s="6">
        <v>15</v>
      </c>
      <c r="F30" s="6" t="s">
        <v>15</v>
      </c>
    </row>
    <row r="31" spans="3:9">
      <c r="C31" s="79" t="s">
        <v>17</v>
      </c>
      <c r="D31" s="79"/>
      <c r="E31" s="79"/>
      <c r="F31" s="79"/>
    </row>
    <row r="32" spans="3:9" ht="17" thickBot="1"/>
    <row r="33" spans="1:16" ht="17" thickBot="1">
      <c r="A33" s="72" t="s">
        <v>28</v>
      </c>
      <c r="B33" s="73"/>
      <c r="C33" s="73"/>
      <c r="D33" s="73"/>
      <c r="E33" s="73"/>
      <c r="F33" s="73"/>
      <c r="G33" s="73"/>
      <c r="H33" s="73"/>
      <c r="I33" s="74"/>
    </row>
    <row r="34" spans="1:16" ht="17" thickBot="1"/>
    <row r="35" spans="1:16" ht="21" thickBot="1">
      <c r="C35" s="27" t="s">
        <v>29</v>
      </c>
      <c r="D35" s="75" t="s">
        <v>0</v>
      </c>
      <c r="E35" s="76"/>
      <c r="F35" s="77"/>
    </row>
    <row r="36" spans="1:16" ht="42" thickTop="1" thickBot="1">
      <c r="C36" s="2" t="s">
        <v>1</v>
      </c>
      <c r="D36" s="3" t="s">
        <v>2</v>
      </c>
      <c r="E36" s="3" t="s">
        <v>3</v>
      </c>
      <c r="F36" s="3" t="s">
        <v>4</v>
      </c>
      <c r="G36" s="28" t="s">
        <v>30</v>
      </c>
      <c r="H36" s="31" t="s">
        <v>33</v>
      </c>
    </row>
    <row r="37" spans="1:16" ht="21" thickBot="1">
      <c r="C37" s="4" t="s">
        <v>5</v>
      </c>
      <c r="D37" s="6">
        <v>40</v>
      </c>
      <c r="E37" s="6">
        <v>0</v>
      </c>
      <c r="F37" s="6">
        <v>5</v>
      </c>
      <c r="G37" s="32">
        <f t="shared" ref="G37:G42" si="0">SUM(D37:F37)</f>
        <v>45</v>
      </c>
      <c r="H37" s="33">
        <f>SUMPRODUCT(D5:F10,D37:F42)</f>
        <v>2988</v>
      </c>
    </row>
    <row r="38" spans="1:16" ht="21" thickBot="1">
      <c r="C38" s="4" t="s">
        <v>6</v>
      </c>
      <c r="D38" s="6">
        <v>0</v>
      </c>
      <c r="E38" s="6">
        <v>0</v>
      </c>
      <c r="F38" s="6">
        <v>26</v>
      </c>
      <c r="G38" s="32">
        <f t="shared" si="0"/>
        <v>26</v>
      </c>
      <c r="H38" s="32"/>
    </row>
    <row r="39" spans="1:16" ht="21" thickBot="1">
      <c r="C39" s="4" t="s">
        <v>7</v>
      </c>
      <c r="D39" s="6">
        <v>0</v>
      </c>
      <c r="E39" s="6">
        <v>0</v>
      </c>
      <c r="F39" s="6">
        <v>42</v>
      </c>
      <c r="G39" s="32">
        <f t="shared" si="0"/>
        <v>42</v>
      </c>
      <c r="H39" s="32"/>
    </row>
    <row r="40" spans="1:16" ht="21" thickBot="1">
      <c r="C40" s="4" t="s">
        <v>8</v>
      </c>
      <c r="D40" s="6">
        <v>0</v>
      </c>
      <c r="E40" s="6">
        <v>53</v>
      </c>
      <c r="F40" s="6">
        <v>0</v>
      </c>
      <c r="G40" s="32">
        <f t="shared" si="0"/>
        <v>53</v>
      </c>
      <c r="H40" s="32"/>
    </row>
    <row r="41" spans="1:16" ht="21" thickBot="1">
      <c r="C41" s="4" t="s">
        <v>9</v>
      </c>
      <c r="D41" s="6">
        <v>25</v>
      </c>
      <c r="E41" s="6">
        <v>0</v>
      </c>
      <c r="F41" s="6">
        <v>4</v>
      </c>
      <c r="G41" s="32">
        <f t="shared" si="0"/>
        <v>29</v>
      </c>
      <c r="H41" s="32"/>
    </row>
    <row r="42" spans="1:16" ht="21" thickBot="1">
      <c r="C42" s="4" t="s">
        <v>10</v>
      </c>
      <c r="D42" s="6">
        <v>0</v>
      </c>
      <c r="E42" s="6">
        <v>27</v>
      </c>
      <c r="F42" s="6">
        <v>11</v>
      </c>
      <c r="G42" s="32">
        <f t="shared" si="0"/>
        <v>38</v>
      </c>
      <c r="H42" s="32"/>
    </row>
    <row r="43" spans="1:16" ht="40">
      <c r="C43" s="28" t="s">
        <v>31</v>
      </c>
      <c r="D43" s="32">
        <f>SUM(D37:D42)</f>
        <v>65</v>
      </c>
      <c r="E43" s="32">
        <f>SUM(E37:E42)</f>
        <v>80</v>
      </c>
      <c r="F43" s="32">
        <f>SUM(F37:F42)</f>
        <v>88</v>
      </c>
    </row>
    <row r="44" spans="1:16" ht="20">
      <c r="C44" s="29" t="s">
        <v>32</v>
      </c>
      <c r="D44" s="30">
        <v>65</v>
      </c>
      <c r="E44" s="30">
        <v>80</v>
      </c>
      <c r="F44" s="30">
        <v>105</v>
      </c>
    </row>
    <row r="47" spans="1:16">
      <c r="A47" s="86" t="s">
        <v>64</v>
      </c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</row>
    <row r="48" spans="1:16">
      <c r="A48" s="37"/>
      <c r="B48" s="37"/>
      <c r="C48" s="37"/>
      <c r="D48" s="37"/>
      <c r="E48" s="37"/>
      <c r="F48" s="37"/>
      <c r="G48" s="37"/>
      <c r="H48" s="37"/>
      <c r="I48" s="37"/>
    </row>
    <row r="49" spans="2:16">
      <c r="B49" s="90" t="s">
        <v>45</v>
      </c>
      <c r="C49" s="90"/>
      <c r="D49" s="85" t="s">
        <v>35</v>
      </c>
      <c r="E49" s="85"/>
      <c r="F49" s="85"/>
      <c r="G49" s="85"/>
      <c r="H49" s="85"/>
      <c r="I49" s="85"/>
      <c r="J49" s="85"/>
      <c r="K49" s="85"/>
      <c r="L49" s="85"/>
    </row>
    <row r="50" spans="2:16" ht="21" thickBot="1">
      <c r="B50" s="90"/>
      <c r="C50" s="90"/>
      <c r="D50" s="7" t="s">
        <v>5</v>
      </c>
      <c r="E50" s="7" t="s">
        <v>6</v>
      </c>
      <c r="F50" s="7" t="s">
        <v>7</v>
      </c>
      <c r="G50" s="7" t="s">
        <v>8</v>
      </c>
      <c r="H50" s="7" t="s">
        <v>9</v>
      </c>
      <c r="I50" s="7" t="s">
        <v>10</v>
      </c>
      <c r="J50" s="7" t="s">
        <v>2</v>
      </c>
      <c r="K50" s="7" t="s">
        <v>3</v>
      </c>
      <c r="L50" s="7" t="s">
        <v>4</v>
      </c>
    </row>
    <row r="51" spans="2:16" ht="21" thickBot="1">
      <c r="B51" s="88" t="s">
        <v>34</v>
      </c>
      <c r="C51" s="4" t="s">
        <v>5</v>
      </c>
      <c r="D51" s="6" t="s">
        <v>14</v>
      </c>
      <c r="E51" s="5">
        <v>3</v>
      </c>
      <c r="F51" s="5">
        <v>4</v>
      </c>
      <c r="G51" s="5">
        <v>9</v>
      </c>
      <c r="H51" s="5">
        <v>5</v>
      </c>
      <c r="I51" s="5">
        <v>4</v>
      </c>
      <c r="J51" s="5">
        <v>12</v>
      </c>
      <c r="K51" s="5">
        <v>15</v>
      </c>
      <c r="L51" s="5">
        <v>17</v>
      </c>
    </row>
    <row r="52" spans="2:16" ht="21" thickBot="1">
      <c r="B52" s="88"/>
      <c r="C52" s="4" t="s">
        <v>6</v>
      </c>
      <c r="D52" s="6">
        <v>6</v>
      </c>
      <c r="E52" s="6" t="s">
        <v>15</v>
      </c>
      <c r="F52" s="6">
        <v>7</v>
      </c>
      <c r="G52" s="6">
        <v>6</v>
      </c>
      <c r="H52" s="6">
        <v>9</v>
      </c>
      <c r="I52" s="6">
        <v>4</v>
      </c>
      <c r="J52" s="6">
        <v>14</v>
      </c>
      <c r="K52" s="6">
        <v>9</v>
      </c>
      <c r="L52" s="6">
        <v>10</v>
      </c>
    </row>
    <row r="53" spans="2:16" ht="21" thickBot="1">
      <c r="B53" s="88"/>
      <c r="C53" s="4" t="s">
        <v>7</v>
      </c>
      <c r="D53" s="6">
        <v>5</v>
      </c>
      <c r="E53" s="6">
        <v>7</v>
      </c>
      <c r="F53" s="6" t="s">
        <v>15</v>
      </c>
      <c r="G53" s="6">
        <v>3</v>
      </c>
      <c r="H53" s="6">
        <v>4</v>
      </c>
      <c r="I53" s="6">
        <v>9</v>
      </c>
      <c r="J53" s="6">
        <v>13</v>
      </c>
      <c r="K53" s="6">
        <v>20</v>
      </c>
      <c r="L53" s="6">
        <v>11</v>
      </c>
    </row>
    <row r="54" spans="2:16" ht="21" thickBot="1">
      <c r="B54" s="88"/>
      <c r="C54" s="4" t="s">
        <v>8</v>
      </c>
      <c r="D54" s="6">
        <v>5</v>
      </c>
      <c r="E54" s="6">
        <v>4</v>
      </c>
      <c r="F54" s="6">
        <v>3</v>
      </c>
      <c r="G54" s="6" t="s">
        <v>15</v>
      </c>
      <c r="H54" s="6">
        <v>3</v>
      </c>
      <c r="I54" s="6">
        <v>11</v>
      </c>
      <c r="J54" s="6">
        <v>17</v>
      </c>
      <c r="K54" s="6">
        <v>16</v>
      </c>
      <c r="L54" s="6">
        <v>19</v>
      </c>
    </row>
    <row r="55" spans="2:16" ht="21" thickBot="1">
      <c r="B55" s="88"/>
      <c r="C55" s="4" t="s">
        <v>9</v>
      </c>
      <c r="D55" s="6">
        <v>5</v>
      </c>
      <c r="E55" s="6">
        <v>9</v>
      </c>
      <c r="F55" s="6">
        <v>5</v>
      </c>
      <c r="G55" s="6">
        <v>3</v>
      </c>
      <c r="H55" s="6" t="s">
        <v>15</v>
      </c>
      <c r="I55" s="6">
        <v>14</v>
      </c>
      <c r="J55" s="6">
        <v>7</v>
      </c>
      <c r="K55" s="6">
        <v>14</v>
      </c>
      <c r="L55" s="6">
        <v>12</v>
      </c>
    </row>
    <row r="56" spans="2:16" ht="21" thickBot="1">
      <c r="B56" s="88"/>
      <c r="C56" s="4" t="s">
        <v>10</v>
      </c>
      <c r="D56" s="6">
        <v>4</v>
      </c>
      <c r="E56" s="6">
        <v>7</v>
      </c>
      <c r="F56" s="6">
        <v>11</v>
      </c>
      <c r="G56" s="6">
        <v>12</v>
      </c>
      <c r="H56" s="6">
        <v>8</v>
      </c>
      <c r="I56" s="6" t="s">
        <v>15</v>
      </c>
      <c r="J56" s="6">
        <v>22</v>
      </c>
      <c r="K56" s="6">
        <v>16</v>
      </c>
      <c r="L56" s="6">
        <v>18</v>
      </c>
    </row>
    <row r="57" spans="2:16" ht="21" thickBot="1">
      <c r="B57" s="88"/>
      <c r="C57" s="4" t="s">
        <v>2</v>
      </c>
      <c r="D57" s="34" t="s">
        <v>36</v>
      </c>
      <c r="E57" s="34" t="s">
        <v>36</v>
      </c>
      <c r="F57" s="34" t="s">
        <v>36</v>
      </c>
      <c r="G57" s="34" t="s">
        <v>36</v>
      </c>
      <c r="H57" s="34" t="s">
        <v>36</v>
      </c>
      <c r="I57" s="34" t="s">
        <v>36</v>
      </c>
      <c r="J57" s="6" t="s">
        <v>14</v>
      </c>
      <c r="K57" s="5">
        <v>12</v>
      </c>
      <c r="L57" s="5">
        <v>10</v>
      </c>
    </row>
    <row r="58" spans="2:16" ht="21" thickBot="1">
      <c r="B58" s="88"/>
      <c r="C58" s="4" t="s">
        <v>3</v>
      </c>
      <c r="D58" s="34" t="s">
        <v>36</v>
      </c>
      <c r="E58" s="34" t="s">
        <v>36</v>
      </c>
      <c r="F58" s="34" t="s">
        <v>36</v>
      </c>
      <c r="G58" s="34" t="s">
        <v>36</v>
      </c>
      <c r="H58" s="34" t="s">
        <v>36</v>
      </c>
      <c r="I58" s="34" t="s">
        <v>36</v>
      </c>
      <c r="J58" s="6">
        <v>12</v>
      </c>
      <c r="K58" s="6" t="s">
        <v>15</v>
      </c>
      <c r="L58" s="6">
        <v>15</v>
      </c>
    </row>
    <row r="59" spans="2:16" ht="21" thickBot="1">
      <c r="B59" s="88"/>
      <c r="C59" s="4" t="s">
        <v>4</v>
      </c>
      <c r="D59" s="34" t="s">
        <v>36</v>
      </c>
      <c r="E59" s="34" t="s">
        <v>36</v>
      </c>
      <c r="F59" s="34" t="s">
        <v>36</v>
      </c>
      <c r="G59" s="34" t="s">
        <v>36</v>
      </c>
      <c r="H59" s="34" t="s">
        <v>36</v>
      </c>
      <c r="I59" s="34" t="s">
        <v>36</v>
      </c>
      <c r="J59" s="6">
        <v>10</v>
      </c>
      <c r="K59" s="6">
        <v>15</v>
      </c>
      <c r="L59" s="6" t="s">
        <v>15</v>
      </c>
    </row>
    <row r="62" spans="2:16">
      <c r="B62" s="91" t="s">
        <v>39</v>
      </c>
      <c r="C62" s="91"/>
      <c r="D62" s="84" t="s">
        <v>35</v>
      </c>
      <c r="E62" s="84"/>
      <c r="F62" s="84"/>
      <c r="G62" s="84"/>
      <c r="H62" s="84"/>
      <c r="I62" s="84"/>
      <c r="J62" s="84"/>
      <c r="K62" s="84"/>
      <c r="L62" s="84"/>
    </row>
    <row r="63" spans="2:16" ht="41" thickBot="1">
      <c r="B63" s="91"/>
      <c r="C63" s="91"/>
      <c r="D63" s="40" t="s">
        <v>5</v>
      </c>
      <c r="E63" s="40" t="s">
        <v>6</v>
      </c>
      <c r="F63" s="40" t="s">
        <v>7</v>
      </c>
      <c r="G63" s="40" t="s">
        <v>8</v>
      </c>
      <c r="H63" s="40" t="s">
        <v>9</v>
      </c>
      <c r="I63" s="40" t="s">
        <v>10</v>
      </c>
      <c r="J63" s="40" t="s">
        <v>2</v>
      </c>
      <c r="K63" s="40" t="s">
        <v>3</v>
      </c>
      <c r="L63" s="40" t="s">
        <v>4</v>
      </c>
      <c r="M63" s="7" t="s">
        <v>37</v>
      </c>
      <c r="N63" s="7" t="s">
        <v>46</v>
      </c>
      <c r="P63" s="36" t="s">
        <v>41</v>
      </c>
    </row>
    <row r="64" spans="2:16" ht="21" thickBot="1">
      <c r="B64" s="92" t="s">
        <v>34</v>
      </c>
      <c r="C64" s="40" t="s">
        <v>5</v>
      </c>
      <c r="D64" s="41">
        <v>0</v>
      </c>
      <c r="E64" s="41">
        <v>45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6">
        <f t="shared" ref="M64:M69" si="1">SUM(D64:L64)</f>
        <v>45</v>
      </c>
      <c r="N64" s="6">
        <v>45</v>
      </c>
      <c r="P64" s="38">
        <f>SUMPRODUCT(D51:L56,D64:L69)</f>
        <v>812</v>
      </c>
    </row>
    <row r="65" spans="2:16" ht="21" thickBot="1">
      <c r="B65" s="92"/>
      <c r="C65" s="40" t="s">
        <v>6</v>
      </c>
      <c r="D65" s="41">
        <v>0</v>
      </c>
      <c r="E65" s="41">
        <v>9</v>
      </c>
      <c r="F65" s="41">
        <v>0</v>
      </c>
      <c r="G65" s="41">
        <v>0</v>
      </c>
      <c r="H65" s="41">
        <v>0</v>
      </c>
      <c r="I65" s="41">
        <v>0</v>
      </c>
      <c r="J65" s="41">
        <v>0</v>
      </c>
      <c r="K65" s="41">
        <v>9</v>
      </c>
      <c r="L65" s="41">
        <v>8</v>
      </c>
      <c r="M65" s="6">
        <f t="shared" si="1"/>
        <v>26</v>
      </c>
      <c r="N65" s="6">
        <v>26</v>
      </c>
    </row>
    <row r="66" spans="2:16" ht="21" thickBot="1">
      <c r="B66" s="92"/>
      <c r="C66" s="40" t="s">
        <v>7</v>
      </c>
      <c r="D66" s="41">
        <v>0</v>
      </c>
      <c r="E66" s="41">
        <v>0</v>
      </c>
      <c r="F66" s="41">
        <v>42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6">
        <f t="shared" si="1"/>
        <v>42</v>
      </c>
      <c r="N66" s="6">
        <v>42</v>
      </c>
    </row>
    <row r="67" spans="2:16" ht="21" thickBot="1">
      <c r="B67" s="92"/>
      <c r="C67" s="40" t="s">
        <v>8</v>
      </c>
      <c r="D67" s="41">
        <v>0</v>
      </c>
      <c r="E67" s="41">
        <v>0</v>
      </c>
      <c r="F67" s="41">
        <v>17</v>
      </c>
      <c r="G67" s="41">
        <v>0</v>
      </c>
      <c r="H67" s="41">
        <v>36</v>
      </c>
      <c r="I67" s="41">
        <v>0</v>
      </c>
      <c r="J67" s="41">
        <v>0</v>
      </c>
      <c r="K67" s="41">
        <v>0</v>
      </c>
      <c r="L67" s="41">
        <v>0</v>
      </c>
      <c r="M67" s="6">
        <f t="shared" si="1"/>
        <v>53</v>
      </c>
      <c r="N67" s="6">
        <v>53</v>
      </c>
    </row>
    <row r="68" spans="2:16" ht="21" thickBot="1">
      <c r="B68" s="92"/>
      <c r="C68" s="40" t="s">
        <v>9</v>
      </c>
      <c r="D68" s="41">
        <v>0</v>
      </c>
      <c r="E68" s="41">
        <v>0</v>
      </c>
      <c r="F68" s="41">
        <v>0</v>
      </c>
      <c r="G68" s="41">
        <v>0</v>
      </c>
      <c r="H68" s="41">
        <v>16</v>
      </c>
      <c r="I68" s="41">
        <v>0</v>
      </c>
      <c r="J68" s="41">
        <v>13</v>
      </c>
      <c r="K68" s="41">
        <v>0</v>
      </c>
      <c r="L68" s="41">
        <v>0</v>
      </c>
      <c r="M68" s="6">
        <f t="shared" si="1"/>
        <v>29</v>
      </c>
      <c r="N68" s="6">
        <v>29</v>
      </c>
    </row>
    <row r="69" spans="2:16" ht="21" thickBot="1">
      <c r="B69" s="92"/>
      <c r="C69" s="40" t="s">
        <v>10</v>
      </c>
      <c r="D69" s="41">
        <v>0</v>
      </c>
      <c r="E69" s="41">
        <v>38</v>
      </c>
      <c r="F69" s="41">
        <v>0</v>
      </c>
      <c r="G69" s="41">
        <v>0</v>
      </c>
      <c r="H69" s="41">
        <v>0</v>
      </c>
      <c r="I69" s="41">
        <v>0</v>
      </c>
      <c r="J69" s="41">
        <v>0</v>
      </c>
      <c r="K69" s="41">
        <v>0</v>
      </c>
      <c r="L69" s="41">
        <v>0</v>
      </c>
      <c r="M69" s="6">
        <f t="shared" si="1"/>
        <v>38</v>
      </c>
      <c r="N69" s="6">
        <v>38</v>
      </c>
    </row>
    <row r="70" spans="2:16" ht="20">
      <c r="C70" s="35" t="s">
        <v>37</v>
      </c>
      <c r="D70" s="32">
        <f t="shared" ref="D70:L70" si="2">SUM(D64:D69)</f>
        <v>0</v>
      </c>
      <c r="E70" s="32">
        <f t="shared" si="2"/>
        <v>92</v>
      </c>
      <c r="F70" s="32">
        <f t="shared" si="2"/>
        <v>59</v>
      </c>
      <c r="G70" s="32">
        <f t="shared" si="2"/>
        <v>0</v>
      </c>
      <c r="H70" s="32">
        <f t="shared" si="2"/>
        <v>52</v>
      </c>
      <c r="I70" s="32">
        <f t="shared" si="2"/>
        <v>0</v>
      </c>
      <c r="J70" s="32">
        <f t="shared" si="2"/>
        <v>13</v>
      </c>
      <c r="K70" s="32">
        <f t="shared" si="2"/>
        <v>9</v>
      </c>
      <c r="L70" s="32">
        <f t="shared" si="2"/>
        <v>8</v>
      </c>
    </row>
    <row r="71" spans="2:16" ht="20">
      <c r="C71" s="35" t="s">
        <v>38</v>
      </c>
      <c r="D71" s="32"/>
      <c r="E71" s="32"/>
      <c r="F71" s="32"/>
      <c r="G71" s="32"/>
      <c r="H71" s="32"/>
      <c r="I71" s="32"/>
      <c r="J71" s="30">
        <v>65</v>
      </c>
      <c r="K71" s="30">
        <v>80</v>
      </c>
      <c r="L71" s="30">
        <v>105</v>
      </c>
    </row>
    <row r="73" spans="2:16">
      <c r="B73" s="91" t="s">
        <v>40</v>
      </c>
      <c r="C73" s="91"/>
      <c r="D73" s="84" t="s">
        <v>35</v>
      </c>
      <c r="E73" s="84"/>
      <c r="F73" s="84"/>
      <c r="G73" s="26"/>
      <c r="H73" s="26"/>
    </row>
    <row r="74" spans="2:16" ht="20">
      <c r="B74" s="91"/>
      <c r="C74" s="91"/>
      <c r="D74" s="40" t="s">
        <v>2</v>
      </c>
      <c r="E74" s="40" t="s">
        <v>3</v>
      </c>
      <c r="F74" s="40" t="s">
        <v>4</v>
      </c>
      <c r="G74" s="29" t="s">
        <v>37</v>
      </c>
      <c r="H74" s="29" t="s">
        <v>43</v>
      </c>
      <c r="P74" s="38" t="s">
        <v>42</v>
      </c>
    </row>
    <row r="75" spans="2:16" ht="21" customHeight="1">
      <c r="B75" s="89" t="s">
        <v>47</v>
      </c>
      <c r="C75" s="40" t="s">
        <v>5</v>
      </c>
      <c r="D75" s="41">
        <v>0</v>
      </c>
      <c r="E75" s="41">
        <v>0</v>
      </c>
      <c r="F75" s="41">
        <v>0</v>
      </c>
      <c r="G75" s="25">
        <f>SUM(D75:F75)</f>
        <v>0</v>
      </c>
      <c r="H75" s="25" cm="1">
        <f t="array" ref="H75:H83">TRANSPOSE(D70:L70)</f>
        <v>0</v>
      </c>
      <c r="P75" s="38">
        <f>SUMPRODUCT(J51:L59,D75:F83)</f>
        <v>1862</v>
      </c>
    </row>
    <row r="76" spans="2:16" ht="21" customHeight="1">
      <c r="B76" s="89"/>
      <c r="C76" s="40" t="s">
        <v>6</v>
      </c>
      <c r="D76" s="41">
        <v>0</v>
      </c>
      <c r="E76" s="41">
        <v>71</v>
      </c>
      <c r="F76" s="41">
        <v>21</v>
      </c>
      <c r="G76" s="25">
        <f t="shared" ref="G76:G83" si="3">SUM(D76:F76)</f>
        <v>92</v>
      </c>
      <c r="H76" s="25">
        <v>92</v>
      </c>
    </row>
    <row r="77" spans="2:16" ht="21" customHeight="1">
      <c r="B77" s="89"/>
      <c r="C77" s="40" t="s">
        <v>7</v>
      </c>
      <c r="D77" s="41">
        <v>0</v>
      </c>
      <c r="E77" s="41">
        <v>0</v>
      </c>
      <c r="F77" s="41">
        <v>59</v>
      </c>
      <c r="G77" s="25">
        <f t="shared" si="3"/>
        <v>59</v>
      </c>
      <c r="H77" s="25">
        <v>59</v>
      </c>
      <c r="P77" s="39" t="s">
        <v>44</v>
      </c>
    </row>
    <row r="78" spans="2:16" ht="21" customHeight="1">
      <c r="B78" s="89"/>
      <c r="C78" s="40" t="s">
        <v>8</v>
      </c>
      <c r="D78" s="41">
        <v>0</v>
      </c>
      <c r="E78" s="41">
        <v>0</v>
      </c>
      <c r="F78" s="41">
        <v>0</v>
      </c>
      <c r="G78" s="25">
        <f t="shared" si="3"/>
        <v>0</v>
      </c>
      <c r="H78" s="25">
        <v>0</v>
      </c>
      <c r="P78" s="39">
        <f>SUM(P64,P75)</f>
        <v>2674</v>
      </c>
    </row>
    <row r="79" spans="2:16" ht="21" customHeight="1">
      <c r="B79" s="89"/>
      <c r="C79" s="40" t="s">
        <v>9</v>
      </c>
      <c r="D79" s="41">
        <v>52</v>
      </c>
      <c r="E79" s="41">
        <v>0</v>
      </c>
      <c r="F79" s="41">
        <v>0</v>
      </c>
      <c r="G79" s="25">
        <f t="shared" si="3"/>
        <v>52</v>
      </c>
      <c r="H79" s="25">
        <v>52</v>
      </c>
    </row>
    <row r="80" spans="2:16" ht="21" customHeight="1">
      <c r="B80" s="89"/>
      <c r="C80" s="40" t="s">
        <v>10</v>
      </c>
      <c r="D80" s="41">
        <v>0</v>
      </c>
      <c r="E80" s="41">
        <v>0</v>
      </c>
      <c r="F80" s="41">
        <v>0</v>
      </c>
      <c r="G80" s="25">
        <f t="shared" si="3"/>
        <v>0</v>
      </c>
      <c r="H80" s="25">
        <v>0</v>
      </c>
    </row>
    <row r="81" spans="2:8" ht="21" customHeight="1">
      <c r="B81" s="89"/>
      <c r="C81" s="40" t="s">
        <v>2</v>
      </c>
      <c r="D81" s="41">
        <v>13</v>
      </c>
      <c r="E81" s="41">
        <v>0</v>
      </c>
      <c r="F81" s="41">
        <v>0</v>
      </c>
      <c r="G81" s="25">
        <f t="shared" si="3"/>
        <v>13</v>
      </c>
      <c r="H81" s="25">
        <v>13</v>
      </c>
    </row>
    <row r="82" spans="2:8" ht="21" customHeight="1">
      <c r="B82" s="89"/>
      <c r="C82" s="40" t="s">
        <v>3</v>
      </c>
      <c r="D82" s="41">
        <v>0</v>
      </c>
      <c r="E82" s="41">
        <v>9</v>
      </c>
      <c r="F82" s="41">
        <v>0</v>
      </c>
      <c r="G82" s="25">
        <f t="shared" si="3"/>
        <v>9</v>
      </c>
      <c r="H82" s="25">
        <v>9</v>
      </c>
    </row>
    <row r="83" spans="2:8" ht="21" customHeight="1">
      <c r="B83" s="89"/>
      <c r="C83" s="40" t="s">
        <v>4</v>
      </c>
      <c r="D83" s="41">
        <v>0</v>
      </c>
      <c r="E83" s="41">
        <v>0</v>
      </c>
      <c r="F83" s="41">
        <v>8</v>
      </c>
      <c r="G83" s="25">
        <f t="shared" si="3"/>
        <v>8</v>
      </c>
      <c r="H83" s="25">
        <v>8</v>
      </c>
    </row>
    <row r="84" spans="2:8" ht="20">
      <c r="C84" s="35" t="s">
        <v>37</v>
      </c>
      <c r="D84" s="32">
        <f>SUM(D75:D83)</f>
        <v>65</v>
      </c>
      <c r="E84" s="32">
        <f>SUM(E75:E83)</f>
        <v>80</v>
      </c>
      <c r="F84" s="32">
        <f>SUM(F75:F83)</f>
        <v>88</v>
      </c>
    </row>
    <row r="85" spans="2:8" ht="20">
      <c r="C85" s="29" t="s">
        <v>32</v>
      </c>
      <c r="D85" s="30">
        <v>65</v>
      </c>
      <c r="E85" s="30">
        <v>80</v>
      </c>
      <c r="F85" s="30">
        <v>105</v>
      </c>
    </row>
  </sheetData>
  <mergeCells count="20">
    <mergeCell ref="B75:B83"/>
    <mergeCell ref="B49:C50"/>
    <mergeCell ref="B62:C63"/>
    <mergeCell ref="B73:C74"/>
    <mergeCell ref="B64:B69"/>
    <mergeCell ref="D62:L62"/>
    <mergeCell ref="D49:L49"/>
    <mergeCell ref="A47:P47"/>
    <mergeCell ref="D73:F73"/>
    <mergeCell ref="B51:B59"/>
    <mergeCell ref="H3:I3"/>
    <mergeCell ref="A33:I33"/>
    <mergeCell ref="D35:F35"/>
    <mergeCell ref="A1:I1"/>
    <mergeCell ref="C31:F31"/>
    <mergeCell ref="D3:F3"/>
    <mergeCell ref="C11:F11"/>
    <mergeCell ref="D15:I15"/>
    <mergeCell ref="C23:I23"/>
    <mergeCell ref="D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698E-5757-FD44-986B-70161BBC4573}">
  <dimension ref="A1:N22"/>
  <sheetViews>
    <sheetView zoomScale="110" zoomScaleNormal="110" workbookViewId="0">
      <selection activeCell="H30" sqref="H30"/>
    </sheetView>
  </sheetViews>
  <sheetFormatPr baseColWidth="10" defaultColWidth="8.83203125" defaultRowHeight="15"/>
  <cols>
    <col min="1" max="1" width="8.83203125" style="42"/>
    <col min="2" max="2" width="15.6640625" style="42" bestFit="1" customWidth="1"/>
    <col min="3" max="3" width="17" style="42" customWidth="1"/>
    <col min="4" max="4" width="8.83203125" style="42"/>
    <col min="5" max="5" width="15.6640625" style="42" bestFit="1" customWidth="1"/>
    <col min="6" max="6" width="11.1640625" style="42" customWidth="1"/>
    <col min="7" max="7" width="8.83203125" style="42"/>
    <col min="8" max="8" width="15.6640625" style="42" bestFit="1" customWidth="1"/>
    <col min="9" max="9" width="9.83203125" style="42" bestFit="1" customWidth="1"/>
    <col min="10" max="10" width="16" style="42" bestFit="1" customWidth="1"/>
    <col min="11" max="11" width="14.1640625" style="42" bestFit="1" customWidth="1"/>
    <col min="12" max="13" width="11.83203125" style="42" bestFit="1" customWidth="1"/>
    <col min="14" max="16384" width="8.83203125" style="42"/>
  </cols>
  <sheetData>
    <row r="1" spans="1:14" ht="19">
      <c r="A1" s="98" t="s">
        <v>48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14" ht="19">
      <c r="A2" s="49" t="s">
        <v>63</v>
      </c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4" ht="16" thickBot="1">
      <c r="E3" s="95"/>
      <c r="F3" s="95"/>
      <c r="H3" s="93" t="s">
        <v>61</v>
      </c>
      <c r="I3" s="93"/>
      <c r="J3" s="93"/>
      <c r="K3" s="93"/>
      <c r="L3" s="93"/>
      <c r="M3" s="93"/>
      <c r="N3" s="93"/>
    </row>
    <row r="4" spans="1:14" ht="17" customHeight="1" thickBot="1">
      <c r="B4" s="9"/>
      <c r="C4" s="10" t="s">
        <v>18</v>
      </c>
      <c r="E4" s="94" t="s">
        <v>62</v>
      </c>
      <c r="F4" s="94"/>
      <c r="H4" s="13"/>
      <c r="I4" s="99" t="s">
        <v>19</v>
      </c>
      <c r="J4" s="101" t="s">
        <v>20</v>
      </c>
      <c r="K4" s="101" t="s">
        <v>21</v>
      </c>
      <c r="L4" s="101" t="s">
        <v>22</v>
      </c>
      <c r="M4" s="101" t="s">
        <v>23</v>
      </c>
      <c r="N4" s="101" t="s">
        <v>24</v>
      </c>
    </row>
    <row r="5" spans="1:14" ht="18" thickTop="1" thickBot="1">
      <c r="B5" s="11" t="s">
        <v>19</v>
      </c>
      <c r="C5" s="12">
        <v>7.0000000000000007E-2</v>
      </c>
      <c r="E5" s="44" t="s">
        <v>19</v>
      </c>
      <c r="F5" s="52">
        <v>0.17636717382423608</v>
      </c>
      <c r="H5" s="14"/>
      <c r="I5" s="100"/>
      <c r="J5" s="102"/>
      <c r="K5" s="102"/>
      <c r="L5" s="102"/>
      <c r="M5" s="102"/>
      <c r="N5" s="102"/>
    </row>
    <row r="6" spans="1:14" ht="17" thickBot="1">
      <c r="B6" s="11" t="s">
        <v>20</v>
      </c>
      <c r="C6" s="12">
        <v>0.12</v>
      </c>
      <c r="E6" s="44" t="s">
        <v>57</v>
      </c>
      <c r="F6" s="52">
        <v>0.11161482265107515</v>
      </c>
      <c r="H6" s="15" t="s">
        <v>19</v>
      </c>
      <c r="I6" s="16">
        <v>1E-3</v>
      </c>
      <c r="J6" s="17">
        <v>2.9999999999999997E-4</v>
      </c>
      <c r="K6" s="17">
        <v>2.9999999999999997E-4</v>
      </c>
      <c r="L6" s="17">
        <v>3.5E-4</v>
      </c>
      <c r="M6" s="17">
        <v>-3.5E-4</v>
      </c>
      <c r="N6" s="17">
        <v>4.0000000000000002E-4</v>
      </c>
    </row>
    <row r="7" spans="1:14" ht="17" thickBot="1">
      <c r="B7" s="11" t="s">
        <v>21</v>
      </c>
      <c r="C7" s="12">
        <v>0.11</v>
      </c>
      <c r="E7" s="44" t="s">
        <v>54</v>
      </c>
      <c r="F7" s="52">
        <v>0.26467691885498107</v>
      </c>
      <c r="H7" s="15" t="s">
        <v>20</v>
      </c>
      <c r="I7" s="17">
        <v>2.9999999999999997E-4</v>
      </c>
      <c r="J7" s="17">
        <v>8.9999999999999993E-3</v>
      </c>
      <c r="K7" s="17">
        <v>4.0000000000000002E-4</v>
      </c>
      <c r="L7" s="17">
        <v>1.6000000000000001E-3</v>
      </c>
      <c r="M7" s="17">
        <v>-1.6000000000000001E-3</v>
      </c>
      <c r="N7" s="17">
        <v>5.9999999999999995E-4</v>
      </c>
    </row>
    <row r="8" spans="1:14" ht="17" thickBot="1">
      <c r="B8" s="11" t="s">
        <v>22</v>
      </c>
      <c r="C8" s="12">
        <v>0.14000000000000001</v>
      </c>
      <c r="E8" s="44" t="s">
        <v>55</v>
      </c>
      <c r="F8" s="52">
        <v>4.5942614477648636E-2</v>
      </c>
      <c r="H8" s="15" t="s">
        <v>21</v>
      </c>
      <c r="I8" s="17">
        <v>2.9999999999999997E-4</v>
      </c>
      <c r="J8" s="17">
        <v>4.0000000000000002E-4</v>
      </c>
      <c r="K8" s="17">
        <v>8.0000000000000002E-3</v>
      </c>
      <c r="L8" s="17">
        <v>1.5E-3</v>
      </c>
      <c r="M8" s="17">
        <v>-5.4999999999999997E-3</v>
      </c>
      <c r="N8" s="17">
        <v>-6.9999999999999999E-4</v>
      </c>
    </row>
    <row r="9" spans="1:14" ht="17" thickBot="1">
      <c r="B9" s="11" t="s">
        <v>23</v>
      </c>
      <c r="C9" s="12">
        <v>0.14000000000000001</v>
      </c>
      <c r="E9" s="44" t="s">
        <v>58</v>
      </c>
      <c r="F9" s="52">
        <v>0.25176460234191056</v>
      </c>
      <c r="H9" s="15" t="s">
        <v>22</v>
      </c>
      <c r="I9" s="17">
        <v>3.5E-4</v>
      </c>
      <c r="J9" s="17">
        <v>1.6000000000000001E-3</v>
      </c>
      <c r="K9" s="17">
        <v>1.5E-3</v>
      </c>
      <c r="L9" s="17">
        <v>1.2E-2</v>
      </c>
      <c r="M9" s="17">
        <v>-5.0000000000000001E-4</v>
      </c>
      <c r="N9" s="17">
        <v>8.0000000000000004E-4</v>
      </c>
    </row>
    <row r="10" spans="1:14" ht="17" thickBot="1">
      <c r="B10" s="11" t="s">
        <v>24</v>
      </c>
      <c r="C10" s="12">
        <v>0.09</v>
      </c>
      <c r="E10" s="44" t="s">
        <v>56</v>
      </c>
      <c r="F10" s="52">
        <v>0.14963386868948897</v>
      </c>
      <c r="H10" s="15" t="s">
        <v>23</v>
      </c>
      <c r="I10" s="16">
        <v>-3.5E-4</v>
      </c>
      <c r="J10" s="17">
        <v>-1.6000000000000001E-3</v>
      </c>
      <c r="K10" s="17">
        <v>-5.4999999999999997E-3</v>
      </c>
      <c r="L10" s="17">
        <v>-5.0000000000000001E-4</v>
      </c>
      <c r="M10" s="17">
        <v>1.2E-2</v>
      </c>
      <c r="N10" s="17">
        <v>-8.0000000000000004E-4</v>
      </c>
    </row>
    <row r="11" spans="1:14" ht="17" thickBot="1">
      <c r="E11" s="43" t="s">
        <v>59</v>
      </c>
      <c r="F11" s="53">
        <f>SUM(F5:F10)</f>
        <v>1.0000000008393406</v>
      </c>
      <c r="H11" s="15" t="s">
        <v>24</v>
      </c>
      <c r="I11" s="16">
        <v>4.0000000000000002E-4</v>
      </c>
      <c r="J11" s="17">
        <v>5.9999999999999995E-4</v>
      </c>
      <c r="K11" s="17">
        <v>-6.9999999999999999E-4</v>
      </c>
      <c r="L11" s="17">
        <v>8.0000000000000004E-4</v>
      </c>
      <c r="M11" s="17">
        <v>-8.0000000000000004E-4</v>
      </c>
      <c r="N11" s="17">
        <v>5.0000000000000001E-3</v>
      </c>
    </row>
    <row r="12" spans="1:14" ht="20" thickBot="1">
      <c r="H12" s="8"/>
      <c r="I12" s="104" t="s">
        <v>25</v>
      </c>
      <c r="J12" s="104"/>
      <c r="K12" s="104"/>
      <c r="L12" s="104"/>
      <c r="M12" s="104"/>
      <c r="N12" s="104"/>
    </row>
    <row r="13" spans="1:14" ht="16" customHeight="1" thickBot="1">
      <c r="B13" s="96" t="s">
        <v>60</v>
      </c>
      <c r="C13" s="97"/>
      <c r="E13" s="94" t="s">
        <v>53</v>
      </c>
      <c r="F13" s="94"/>
      <c r="J13" s="42" t="s">
        <v>65</v>
      </c>
    </row>
    <row r="14" spans="1:14" ht="17" thickBot="1">
      <c r="B14" s="55" t="s">
        <v>51</v>
      </c>
      <c r="C14" s="56">
        <f>SUMPRODUCT(C5:C10,F5:F10)</f>
        <v>0.11000000049666576</v>
      </c>
      <c r="E14" s="44" t="s">
        <v>19</v>
      </c>
      <c r="F14" s="45">
        <f t="shared" ref="F14:F19" si="0">$F$20*F5</f>
        <v>1763.6717382423608</v>
      </c>
      <c r="H14" s="57">
        <f>SUM(F5:F10)</f>
        <v>1.0000000008393406</v>
      </c>
      <c r="I14" s="50" t="s">
        <v>66</v>
      </c>
      <c r="J14" s="42">
        <v>1</v>
      </c>
    </row>
    <row r="15" spans="1:14" ht="17" thickBot="1">
      <c r="B15" s="55" t="s">
        <v>52</v>
      </c>
      <c r="C15" s="66">
        <f t="array" ref="C15">(MMULT(MMULT(TRANSPOSE(F5:F10), I6:N11), F5:F10))</f>
        <v>7.9443692406836732E-4</v>
      </c>
      <c r="E15" s="44" t="s">
        <v>57</v>
      </c>
      <c r="F15" s="45">
        <f t="shared" si="0"/>
        <v>1116.1482265107516</v>
      </c>
      <c r="H15" s="58">
        <f>SUMPRODUCT(C5:C10,F5:F10)</f>
        <v>0.11000000049666576</v>
      </c>
      <c r="I15" s="50" t="s">
        <v>67</v>
      </c>
      <c r="J15" s="47">
        <v>0.11</v>
      </c>
    </row>
    <row r="16" spans="1:14">
      <c r="E16" s="44" t="s">
        <v>54</v>
      </c>
      <c r="F16" s="45">
        <f t="shared" si="0"/>
        <v>2646.7691885498107</v>
      </c>
      <c r="I16" s="50"/>
      <c r="J16" s="46"/>
    </row>
    <row r="17" spans="2:10">
      <c r="E17" s="44" t="s">
        <v>55</v>
      </c>
      <c r="F17" s="45">
        <f t="shared" si="0"/>
        <v>459.42614477648635</v>
      </c>
      <c r="H17" s="50"/>
      <c r="I17" s="50"/>
      <c r="J17" s="47"/>
    </row>
    <row r="18" spans="2:10">
      <c r="E18" s="44" t="s">
        <v>58</v>
      </c>
      <c r="F18" s="45">
        <f t="shared" si="0"/>
        <v>2517.6460234191054</v>
      </c>
      <c r="H18" s="50"/>
      <c r="I18" s="50"/>
      <c r="J18" s="46"/>
    </row>
    <row r="19" spans="2:10" ht="16" thickBot="1">
      <c r="B19" s="103"/>
      <c r="C19" s="103"/>
      <c r="E19" s="44" t="s">
        <v>56</v>
      </c>
      <c r="F19" s="45">
        <f t="shared" si="0"/>
        <v>1496.3386868948896</v>
      </c>
      <c r="H19" s="50"/>
      <c r="I19" s="50"/>
      <c r="J19" s="47"/>
    </row>
    <row r="20" spans="2:10" ht="16" thickBot="1">
      <c r="E20" s="43" t="s">
        <v>59</v>
      </c>
      <c r="F20" s="54">
        <v>10000</v>
      </c>
      <c r="H20" s="50"/>
      <c r="I20" s="51"/>
      <c r="J20" s="46"/>
    </row>
    <row r="21" spans="2:10">
      <c r="C21" s="57"/>
      <c r="H21" s="50"/>
      <c r="J21" s="47"/>
    </row>
    <row r="22" spans="2:10">
      <c r="C22" s="57"/>
      <c r="H22" s="50"/>
      <c r="J22" s="46"/>
    </row>
  </sheetData>
  <mergeCells count="14">
    <mergeCell ref="B19:C19"/>
    <mergeCell ref="E13:F13"/>
    <mergeCell ref="N4:N5"/>
    <mergeCell ref="I12:N12"/>
    <mergeCell ref="M4:M5"/>
    <mergeCell ref="H3:N3"/>
    <mergeCell ref="E4:F4"/>
    <mergeCell ref="E3:F3"/>
    <mergeCell ref="B13:C13"/>
    <mergeCell ref="A1:K1"/>
    <mergeCell ref="I4:I5"/>
    <mergeCell ref="J4:J5"/>
    <mergeCell ref="K4:K5"/>
    <mergeCell ref="L4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5A82-546D-BA4F-9484-9F1861CD5EE7}">
  <dimension ref="A2:P71"/>
  <sheetViews>
    <sheetView zoomScale="125" workbookViewId="0">
      <selection activeCell="I24" sqref="I24"/>
    </sheetView>
  </sheetViews>
  <sheetFormatPr baseColWidth="10" defaultColWidth="8.83203125" defaultRowHeight="15"/>
  <cols>
    <col min="1" max="1" width="8.83203125" style="42"/>
    <col min="2" max="2" width="16.5" style="42" customWidth="1"/>
    <col min="3" max="3" width="15.6640625" style="42" customWidth="1"/>
    <col min="4" max="5" width="8.83203125" style="42"/>
    <col min="6" max="6" width="14.1640625" style="42" customWidth="1"/>
    <col min="7" max="16384" width="8.83203125" style="42"/>
  </cols>
  <sheetData>
    <row r="2" spans="1:16" ht="17" thickBot="1">
      <c r="B2" s="9"/>
      <c r="C2" s="10" t="s">
        <v>18</v>
      </c>
      <c r="F2" s="93" t="s">
        <v>61</v>
      </c>
      <c r="G2" s="93"/>
      <c r="H2" s="93"/>
      <c r="I2" s="93"/>
      <c r="J2" s="93"/>
      <c r="K2" s="93"/>
      <c r="L2" s="93"/>
      <c r="N2" s="105" t="s">
        <v>75</v>
      </c>
      <c r="O2" s="105"/>
      <c r="P2" s="62"/>
    </row>
    <row r="3" spans="1:16" ht="18" thickTop="1" thickBot="1">
      <c r="B3" s="11" t="s">
        <v>19</v>
      </c>
      <c r="C3" s="12">
        <v>7.0000000000000007E-2</v>
      </c>
      <c r="F3" s="13"/>
      <c r="G3" s="99" t="s">
        <v>19</v>
      </c>
      <c r="H3" s="101" t="s">
        <v>20</v>
      </c>
      <c r="I3" s="101" t="s">
        <v>21</v>
      </c>
      <c r="J3" s="101" t="s">
        <v>22</v>
      </c>
      <c r="K3" s="101" t="s">
        <v>23</v>
      </c>
      <c r="L3" s="101" t="s">
        <v>24</v>
      </c>
      <c r="N3" s="68" t="s">
        <v>52</v>
      </c>
      <c r="O3" s="69" t="s">
        <v>51</v>
      </c>
      <c r="P3" s="62"/>
    </row>
    <row r="4" spans="1:16" ht="17" thickBot="1">
      <c r="B4" s="11" t="s">
        <v>20</v>
      </c>
      <c r="C4" s="12">
        <v>0.12</v>
      </c>
      <c r="F4" s="14"/>
      <c r="G4" s="100"/>
      <c r="H4" s="102"/>
      <c r="I4" s="102"/>
      <c r="J4" s="102"/>
      <c r="K4" s="102"/>
      <c r="L4" s="102"/>
      <c r="N4" s="65">
        <v>6.1006866507582196E-4</v>
      </c>
      <c r="O4" s="62">
        <v>0.10000000001261561</v>
      </c>
      <c r="P4" s="62"/>
    </row>
    <row r="5" spans="1:16" ht="17" thickBot="1">
      <c r="B5" s="11" t="s">
        <v>21</v>
      </c>
      <c r="C5" s="12">
        <v>0.11</v>
      </c>
      <c r="F5" s="15" t="s">
        <v>19</v>
      </c>
      <c r="G5" s="16">
        <v>1E-3</v>
      </c>
      <c r="H5" s="17">
        <v>2.9999999999999997E-4</v>
      </c>
      <c r="I5" s="17">
        <v>2.9999999999999997E-4</v>
      </c>
      <c r="J5" s="17">
        <v>3.5E-4</v>
      </c>
      <c r="K5" s="17">
        <v>-3.5E-4</v>
      </c>
      <c r="L5" s="17">
        <v>4.0000000000000002E-4</v>
      </c>
      <c r="N5" s="65">
        <v>6.8367344016769655E-4</v>
      </c>
      <c r="O5" s="62">
        <v>0.10500000000325763</v>
      </c>
      <c r="P5" s="62"/>
    </row>
    <row r="6" spans="1:16" ht="17" thickBot="1">
      <c r="B6" s="11" t="s">
        <v>22</v>
      </c>
      <c r="C6" s="12">
        <v>0.14000000000000001</v>
      </c>
      <c r="F6" s="15" t="s">
        <v>20</v>
      </c>
      <c r="G6" s="17">
        <v>2.9999999999999997E-4</v>
      </c>
      <c r="H6" s="17">
        <v>8.9999999999999993E-3</v>
      </c>
      <c r="I6" s="17">
        <v>4.0000000000000002E-4</v>
      </c>
      <c r="J6" s="17">
        <v>1.6000000000000001E-3</v>
      </c>
      <c r="K6" s="17">
        <v>-1.6000000000000001E-3</v>
      </c>
      <c r="L6" s="17">
        <v>5.9999999999999995E-4</v>
      </c>
      <c r="N6" s="65">
        <v>7.9000000000000001E-4</v>
      </c>
      <c r="O6" s="62">
        <v>0.11</v>
      </c>
      <c r="P6" s="62"/>
    </row>
    <row r="7" spans="1:16" ht="17" thickBot="1">
      <c r="B7" s="11" t="s">
        <v>23</v>
      </c>
      <c r="C7" s="12">
        <v>0.14000000000000001</v>
      </c>
      <c r="F7" s="15" t="s">
        <v>21</v>
      </c>
      <c r="G7" s="17">
        <v>2.9999999999999997E-4</v>
      </c>
      <c r="H7" s="17">
        <v>4.0000000000000002E-4</v>
      </c>
      <c r="I7" s="17">
        <v>8.0000000000000002E-3</v>
      </c>
      <c r="J7" s="17">
        <v>1.5E-3</v>
      </c>
      <c r="K7" s="17">
        <v>-5.4999999999999997E-3</v>
      </c>
      <c r="L7" s="17">
        <v>-6.9999999999999999E-4</v>
      </c>
      <c r="N7" s="60">
        <v>8.0633343715564372E-4</v>
      </c>
      <c r="O7" s="62">
        <v>0.11499999934567982</v>
      </c>
      <c r="P7" s="62"/>
    </row>
    <row r="8" spans="1:16" ht="17" thickBot="1">
      <c r="B8" s="11" t="s">
        <v>24</v>
      </c>
      <c r="C8" s="12">
        <v>0.09</v>
      </c>
      <c r="F8" s="15" t="s">
        <v>22</v>
      </c>
      <c r="G8" s="17">
        <v>3.5E-4</v>
      </c>
      <c r="H8" s="17">
        <v>1.6000000000000001E-3</v>
      </c>
      <c r="I8" s="17">
        <v>1.5E-3</v>
      </c>
      <c r="J8" s="17">
        <v>1.2E-2</v>
      </c>
      <c r="K8" s="17">
        <v>-5.0000000000000001E-4</v>
      </c>
      <c r="L8" s="17">
        <v>8.0000000000000004E-4</v>
      </c>
      <c r="N8" s="60">
        <v>1.1296047445664673E-3</v>
      </c>
      <c r="O8" s="62">
        <v>0.12000000017903727</v>
      </c>
      <c r="P8" s="62"/>
    </row>
    <row r="9" spans="1:16" ht="17" thickBot="1">
      <c r="F9" s="15" t="s">
        <v>23</v>
      </c>
      <c r="G9" s="16">
        <v>-3.5E-4</v>
      </c>
      <c r="H9" s="17">
        <v>-1.6000000000000001E-3</v>
      </c>
      <c r="I9" s="17">
        <v>-5.4999999999999997E-3</v>
      </c>
      <c r="J9" s="17">
        <v>-5.0000000000000001E-4</v>
      </c>
      <c r="K9" s="17">
        <v>1.2E-2</v>
      </c>
      <c r="L9" s="17">
        <v>-8.0000000000000004E-4</v>
      </c>
      <c r="N9" s="60">
        <v>1.4634977264620524E-3</v>
      </c>
      <c r="O9" s="62">
        <v>0.12500000029148053</v>
      </c>
      <c r="P9" s="61"/>
    </row>
    <row r="10" spans="1:16" ht="17" thickBot="1">
      <c r="B10" s="9" t="s">
        <v>68</v>
      </c>
      <c r="C10" s="10" t="s">
        <v>50</v>
      </c>
      <c r="F10" s="15" t="s">
        <v>24</v>
      </c>
      <c r="G10" s="16">
        <v>4.0000000000000002E-4</v>
      </c>
      <c r="H10" s="17">
        <v>5.9999999999999995E-4</v>
      </c>
      <c r="I10" s="17">
        <v>-6.9999999999999999E-4</v>
      </c>
      <c r="J10" s="17">
        <v>8.0000000000000004E-4</v>
      </c>
      <c r="K10" s="17">
        <v>-8.0000000000000004E-4</v>
      </c>
      <c r="L10" s="17">
        <v>5.0000000000000001E-3</v>
      </c>
      <c r="N10" s="60">
        <v>2.0979200542782742E-3</v>
      </c>
      <c r="O10" s="62">
        <v>0.13000000002223344</v>
      </c>
      <c r="P10" s="61"/>
    </row>
    <row r="11" spans="1:16" ht="18" thickTop="1" thickBot="1">
      <c r="B11" s="11" t="s">
        <v>19</v>
      </c>
      <c r="C11" s="12">
        <v>0.36809116567589706</v>
      </c>
      <c r="N11" s="60">
        <v>3.4962481700943331E-3</v>
      </c>
      <c r="O11" s="67">
        <v>0.1349999999747688</v>
      </c>
      <c r="P11" s="59"/>
    </row>
    <row r="12" spans="1:16" ht="17" thickBot="1">
      <c r="B12" s="11" t="s">
        <v>20</v>
      </c>
      <c r="C12" s="12">
        <v>8.082002377496468E-2</v>
      </c>
    </row>
    <row r="13" spans="1:16" ht="17" thickBot="1">
      <c r="A13" s="42">
        <v>1</v>
      </c>
      <c r="B13" s="11" t="s">
        <v>21</v>
      </c>
      <c r="C13" s="12">
        <v>0.20641790744994162</v>
      </c>
      <c r="F13" s="63" t="s">
        <v>51</v>
      </c>
      <c r="G13" s="63" t="s">
        <v>52</v>
      </c>
    </row>
    <row r="14" spans="1:16" ht="17" thickBot="1">
      <c r="B14" s="11" t="s">
        <v>22</v>
      </c>
      <c r="C14" s="12">
        <v>2.1415500528082977E-2</v>
      </c>
      <c r="E14" s="46">
        <v>0.1</v>
      </c>
      <c r="F14" s="64">
        <f>SUMPRODUCT(C3:C8,C11:C16)</f>
        <v>0.10000000001261561</v>
      </c>
      <c r="G14" s="60" cm="1">
        <f t="array" ref="G14">(MMULT(MMULT(TRANSPOSE(C11:C16), G5:L10), C11:C16))</f>
        <v>6.1006866507582196E-4</v>
      </c>
    </row>
    <row r="15" spans="1:16" ht="17" thickBot="1">
      <c r="B15" s="11" t="s">
        <v>23</v>
      </c>
      <c r="C15" s="12">
        <v>0.1947599887496328</v>
      </c>
      <c r="E15" s="47">
        <v>0.105</v>
      </c>
      <c r="F15" s="64">
        <f>SUMPRODUCT(C3:C8,C20:C25)</f>
        <v>0.10500000000325763</v>
      </c>
      <c r="G15" s="60" cm="1">
        <f t="array" ref="G15">(MMULT(MMULT(TRANSPOSE(C20:C25), G5:L10), C20:C25))</f>
        <v>6.8367344016769655E-4</v>
      </c>
    </row>
    <row r="16" spans="1:16" ht="17" thickBot="1">
      <c r="B16" s="11" t="s">
        <v>24</v>
      </c>
      <c r="C16" s="12">
        <v>0.12849641382148061</v>
      </c>
      <c r="E16" s="47">
        <v>0.115</v>
      </c>
      <c r="F16" s="64">
        <f>SUMPRODUCT(C3:C8,C29:C34)</f>
        <v>0.11499999934567982</v>
      </c>
      <c r="G16" s="60" cm="1">
        <f t="array" ref="G16">(MMULT(MMULT(TRANSPOSE(C29:C34), G5:L10), C29:C34))</f>
        <v>8.0633343715564372E-4</v>
      </c>
    </row>
    <row r="17" spans="1:7" ht="16" thickBot="1">
      <c r="B17" s="43" t="s">
        <v>59</v>
      </c>
      <c r="C17" s="48">
        <f>SUM(C11:C16)</f>
        <v>1.0000009999999997</v>
      </c>
      <c r="D17" s="42">
        <v>1</v>
      </c>
      <c r="E17" s="46">
        <v>0.12</v>
      </c>
      <c r="F17" s="64">
        <f>SUMPRODUCT(C3:C8,C38:C43)</f>
        <v>0.12000000017903727</v>
      </c>
      <c r="G17" s="60" cm="1">
        <f t="array" ref="G17">(MMULT(MMULT(TRANSPOSE(C38:C43), G5:L10), C38:C43))</f>
        <v>1.1296047445664673E-3</v>
      </c>
    </row>
    <row r="18" spans="1:7">
      <c r="E18" s="47">
        <v>0.125</v>
      </c>
      <c r="F18" s="64">
        <f>SUMPRODUCT(C3:C8,C47:C52)</f>
        <v>0.12500000029148053</v>
      </c>
      <c r="G18" s="60" cm="1">
        <f t="array" ref="G18">(MMULT(MMULT(TRANSPOSE(C47:C52), G5:L10), C47:C52))</f>
        <v>1.4634977264620524E-3</v>
      </c>
    </row>
    <row r="19" spans="1:7" ht="17" thickBot="1">
      <c r="B19" s="9" t="s">
        <v>69</v>
      </c>
      <c r="C19" s="10" t="s">
        <v>50</v>
      </c>
      <c r="E19" s="46">
        <v>0.13</v>
      </c>
      <c r="F19" s="64">
        <f>SUMPRODUCT(C3:C8,C56:C61)</f>
        <v>0.13000000002223344</v>
      </c>
      <c r="G19" s="60" cm="1">
        <f t="array" ref="G19">(MMULT(MMULT(TRANSPOSE(C56:C61), G5:L10), C56:C61))</f>
        <v>2.0979200542782742E-3</v>
      </c>
    </row>
    <row r="20" spans="1:7" ht="18" thickTop="1" thickBot="1">
      <c r="B20" s="11" t="s">
        <v>19</v>
      </c>
      <c r="C20" s="12">
        <v>0.27223222527434537</v>
      </c>
      <c r="E20" s="47">
        <v>0.13500000000000001</v>
      </c>
      <c r="F20" s="64">
        <f>SUMPRODUCT(C3:C8,C65:C70)</f>
        <v>0.1349999999747688</v>
      </c>
      <c r="G20" s="60" cm="1">
        <f t="array" ref="G20">(MMULT(MMULT(TRANSPOSE(C65:C70), G5:L10), C65:C70))</f>
        <v>3.4962481700943331E-3</v>
      </c>
    </row>
    <row r="21" spans="1:7" ht="17" thickBot="1">
      <c r="B21" s="11" t="s">
        <v>20</v>
      </c>
      <c r="C21" s="12">
        <v>9.6216392212497379E-2</v>
      </c>
    </row>
    <row r="22" spans="1:7" ht="17" thickBot="1">
      <c r="A22" s="42">
        <v>2</v>
      </c>
      <c r="B22" s="11" t="s">
        <v>21</v>
      </c>
      <c r="C22" s="12">
        <v>0.2355438760400923</v>
      </c>
    </row>
    <row r="23" spans="1:7" ht="17" thickBot="1">
      <c r="B23" s="11" t="s">
        <v>22</v>
      </c>
      <c r="C23" s="12">
        <v>3.3686924435946716E-2</v>
      </c>
    </row>
    <row r="24" spans="1:7" ht="17" thickBot="1">
      <c r="B24" s="11" t="s">
        <v>23</v>
      </c>
      <c r="C24" s="12">
        <v>0.22325677999540897</v>
      </c>
    </row>
    <row r="25" spans="1:7" ht="17" thickBot="1">
      <c r="B25" s="11" t="s">
        <v>24</v>
      </c>
      <c r="C25" s="12">
        <v>0.13906480204170918</v>
      </c>
    </row>
    <row r="26" spans="1:7" ht="16" thickBot="1">
      <c r="B26" s="43" t="s">
        <v>59</v>
      </c>
      <c r="C26" s="48">
        <f>SUM(C20:C25)</f>
        <v>1.0000009999999999</v>
      </c>
      <c r="D26" s="42">
        <v>1</v>
      </c>
    </row>
    <row r="28" spans="1:7" ht="17" thickBot="1">
      <c r="B28" s="9" t="s">
        <v>72</v>
      </c>
      <c r="C28" s="10" t="s">
        <v>50</v>
      </c>
    </row>
    <row r="29" spans="1:7" ht="18" thickTop="1" thickBot="1">
      <c r="B29" s="11" t="s">
        <v>19</v>
      </c>
      <c r="C29" s="12">
        <v>0.4121104567847389</v>
      </c>
    </row>
    <row r="30" spans="1:7" ht="17" thickBot="1">
      <c r="B30" s="11" t="s">
        <v>20</v>
      </c>
      <c r="C30" s="12">
        <v>9.4954470928221402E-2</v>
      </c>
    </row>
    <row r="31" spans="1:7" ht="17" thickBot="1">
      <c r="A31" s="42">
        <v>3</v>
      </c>
      <c r="B31" s="11" t="s">
        <v>21</v>
      </c>
      <c r="C31" s="12">
        <v>0.23973235029946161</v>
      </c>
    </row>
    <row r="32" spans="1:7" ht="17" thickBot="1">
      <c r="B32" s="11" t="s">
        <v>22</v>
      </c>
      <c r="C32" s="12">
        <v>2.6577297324624799E-2</v>
      </c>
    </row>
    <row r="33" spans="1:4" ht="17" thickBot="1">
      <c r="B33" s="11" t="s">
        <v>23</v>
      </c>
      <c r="C33" s="12">
        <v>0.22662542466295307</v>
      </c>
    </row>
    <row r="34" spans="1:4" ht="17" thickBot="1">
      <c r="B34" s="11" t="s">
        <v>24</v>
      </c>
      <c r="C34" s="12">
        <v>0.14376434720177608</v>
      </c>
    </row>
    <row r="35" spans="1:4" ht="16" thickBot="1">
      <c r="B35" s="43" t="s">
        <v>59</v>
      </c>
      <c r="C35" s="48">
        <f>SUM(C29:C33)</f>
        <v>0.99999999999999978</v>
      </c>
      <c r="D35" s="42">
        <v>1</v>
      </c>
    </row>
    <row r="37" spans="1:4" ht="17" thickBot="1">
      <c r="B37" s="9" t="s">
        <v>70</v>
      </c>
      <c r="C37" s="10" t="s">
        <v>50</v>
      </c>
    </row>
    <row r="38" spans="1:4" ht="18" thickTop="1" thickBot="1">
      <c r="B38" s="11" t="s">
        <v>19</v>
      </c>
      <c r="C38" s="12">
        <v>0</v>
      </c>
    </row>
    <row r="39" spans="1:4" ht="17" thickBot="1">
      <c r="B39" s="11" t="s">
        <v>20</v>
      </c>
      <c r="C39" s="12">
        <v>0.14283589959846801</v>
      </c>
    </row>
    <row r="40" spans="1:4" ht="17" thickBot="1">
      <c r="A40" s="42">
        <v>4</v>
      </c>
      <c r="B40" s="11" t="s">
        <v>21</v>
      </c>
      <c r="C40" s="12">
        <v>0.31770129506914158</v>
      </c>
    </row>
    <row r="41" spans="1:4" ht="17" thickBot="1">
      <c r="B41" s="11" t="s">
        <v>22</v>
      </c>
      <c r="C41" s="12">
        <v>7.6625959633972243E-2</v>
      </c>
    </row>
    <row r="42" spans="1:4" ht="17" thickBot="1">
      <c r="B42" s="11" t="s">
        <v>23</v>
      </c>
      <c r="C42" s="12">
        <v>0.31059198616003558</v>
      </c>
    </row>
    <row r="43" spans="1:4" ht="17" thickBot="1">
      <c r="B43" s="11" t="s">
        <v>24</v>
      </c>
      <c r="C43" s="12">
        <v>0.15224485953838254</v>
      </c>
    </row>
    <row r="44" spans="1:4" ht="16" thickBot="1">
      <c r="B44" s="43" t="s">
        <v>59</v>
      </c>
      <c r="C44" s="48">
        <f>SUM(C38:C43)</f>
        <v>0.99999999999999989</v>
      </c>
      <c r="D44" s="42">
        <v>1</v>
      </c>
    </row>
    <row r="46" spans="1:4" ht="17" thickBot="1">
      <c r="B46" s="9" t="s">
        <v>71</v>
      </c>
      <c r="C46" s="10" t="s">
        <v>50</v>
      </c>
    </row>
    <row r="47" spans="1:4" ht="18" thickTop="1" thickBot="1">
      <c r="B47" s="11" t="s">
        <v>19</v>
      </c>
      <c r="C47" s="12">
        <v>0</v>
      </c>
    </row>
    <row r="48" spans="1:4" ht="17" thickBot="1">
      <c r="A48" s="42">
        <v>5</v>
      </c>
      <c r="B48" s="11" t="s">
        <v>20</v>
      </c>
      <c r="C48" s="12">
        <v>0.16089638059566153</v>
      </c>
    </row>
    <row r="49" spans="1:4" ht="17" thickBot="1">
      <c r="B49" s="11" t="s">
        <v>21</v>
      </c>
      <c r="C49" s="12">
        <v>0.31415174708209803</v>
      </c>
    </row>
    <row r="50" spans="1:4" ht="17" thickBot="1">
      <c r="B50" s="11" t="s">
        <v>22</v>
      </c>
      <c r="C50" s="12">
        <v>0.12732591511457489</v>
      </c>
    </row>
    <row r="51" spans="1:4" ht="17" thickBot="1">
      <c r="B51" s="11" t="s">
        <v>23</v>
      </c>
      <c r="C51" s="12">
        <v>0.35047556352479942</v>
      </c>
    </row>
    <row r="52" spans="1:4" ht="17" thickBot="1">
      <c r="B52" s="11" t="s">
        <v>24</v>
      </c>
      <c r="C52" s="12">
        <v>4.7150393682866235E-2</v>
      </c>
    </row>
    <row r="53" spans="1:4" ht="16" thickBot="1">
      <c r="B53" s="43" t="s">
        <v>59</v>
      </c>
      <c r="C53" s="48">
        <f>SUM(C47:C52)</f>
        <v>1.0000000000000002</v>
      </c>
      <c r="D53" s="42">
        <v>1</v>
      </c>
    </row>
    <row r="55" spans="1:4" ht="17" thickBot="1">
      <c r="B55" s="9" t="s">
        <v>73</v>
      </c>
      <c r="C55" s="10" t="s">
        <v>50</v>
      </c>
    </row>
    <row r="56" spans="1:4" ht="18" thickTop="1" thickBot="1">
      <c r="B56" s="11" t="s">
        <v>19</v>
      </c>
      <c r="C56" s="12">
        <v>0</v>
      </c>
    </row>
    <row r="57" spans="1:4" ht="17" thickBot="1">
      <c r="B57" s="11" t="s">
        <v>20</v>
      </c>
      <c r="C57" s="12">
        <v>0.14326515342543436</v>
      </c>
    </row>
    <row r="58" spans="1:4" ht="17" thickBot="1">
      <c r="A58" s="42">
        <v>6</v>
      </c>
      <c r="B58" s="11" t="s">
        <v>21</v>
      </c>
      <c r="C58" s="12">
        <v>0.23782323030859584</v>
      </c>
    </row>
    <row r="59" spans="1:4" ht="17" thickBot="1">
      <c r="B59" s="11" t="s">
        <v>22</v>
      </c>
      <c r="C59" s="12">
        <v>0.22452735962834439</v>
      </c>
    </row>
    <row r="60" spans="1:4" ht="17" thickBot="1">
      <c r="B60" s="11" t="s">
        <v>23</v>
      </c>
      <c r="C60" s="12">
        <v>0.39438425663762539</v>
      </c>
    </row>
    <row r="61" spans="1:4" ht="17" thickBot="1">
      <c r="B61" s="11" t="s">
        <v>24</v>
      </c>
      <c r="C61" s="12">
        <v>0</v>
      </c>
    </row>
    <row r="62" spans="1:4" ht="16" thickBot="1">
      <c r="B62" s="43" t="s">
        <v>59</v>
      </c>
      <c r="C62" s="48">
        <f>SUM(C56:C61)</f>
        <v>1</v>
      </c>
      <c r="D62" s="42">
        <v>1</v>
      </c>
    </row>
    <row r="64" spans="1:4" ht="17" thickBot="1">
      <c r="B64" s="9" t="s">
        <v>74</v>
      </c>
      <c r="C64" s="10" t="s">
        <v>50</v>
      </c>
    </row>
    <row r="65" spans="1:4" ht="18" thickTop="1" thickBot="1">
      <c r="B65" s="11" t="s">
        <v>19</v>
      </c>
      <c r="C65" s="12">
        <v>0</v>
      </c>
    </row>
    <row r="66" spans="1:4" ht="17" thickBot="1">
      <c r="B66" s="11" t="s">
        <v>20</v>
      </c>
      <c r="C66" s="12">
        <v>9.6590851497098465E-2</v>
      </c>
    </row>
    <row r="67" spans="1:4" ht="17" thickBot="1">
      <c r="A67" s="42">
        <v>7</v>
      </c>
      <c r="B67" s="11" t="s">
        <v>21</v>
      </c>
      <c r="C67" s="12">
        <v>0.10227276650964226</v>
      </c>
    </row>
    <row r="68" spans="1:4" ht="17" thickBot="1">
      <c r="B68" s="11" t="s">
        <v>22</v>
      </c>
      <c r="C68" s="12">
        <v>0.35956821865842969</v>
      </c>
    </row>
    <row r="69" spans="1:4" ht="17" thickBot="1">
      <c r="B69" s="11" t="s">
        <v>23</v>
      </c>
      <c r="C69" s="12">
        <v>0.44156816333482968</v>
      </c>
    </row>
    <row r="70" spans="1:4" ht="17" thickBot="1">
      <c r="B70" s="11" t="s">
        <v>24</v>
      </c>
      <c r="C70" s="12">
        <v>0</v>
      </c>
    </row>
    <row r="71" spans="1:4" ht="16" thickBot="1">
      <c r="B71" s="43" t="s">
        <v>59</v>
      </c>
      <c r="C71" s="48">
        <f>SUM(C65:C70)</f>
        <v>1</v>
      </c>
      <c r="D71" s="42">
        <v>1</v>
      </c>
    </row>
  </sheetData>
  <mergeCells count="8">
    <mergeCell ref="N2:O2"/>
    <mergeCell ref="F2:L2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2-ii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Microsoft Office User</cp:lastModifiedBy>
  <dcterms:created xsi:type="dcterms:W3CDTF">2020-12-01T18:44:30Z</dcterms:created>
  <dcterms:modified xsi:type="dcterms:W3CDTF">2023-08-19T05:23:49Z</dcterms:modified>
</cp:coreProperties>
</file>