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ne De Vera\Documents\ADB\Others\ISI 2021\"/>
    </mc:Choice>
  </mc:AlternateContent>
  <xr:revisionPtr revIDLastSave="0" documentId="13_ncr:1_{07B65237-D6AA-499F-A4CA-188785634022}" xr6:coauthVersionLast="46" xr6:coauthVersionMax="46" xr10:uidLastSave="{00000000-0000-0000-0000-000000000000}"/>
  <bookViews>
    <workbookView xWindow="-108" yWindow="-108" windowWidth="23256" windowHeight="12576" xr2:uid="{4558B121-220E-421A-91F8-4588F65AF413}"/>
  </bookViews>
  <sheets>
    <sheet name="Table 1" sheetId="2" r:id="rId1"/>
    <sheet name="Table 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8" i="3"/>
  <c r="F7" i="3"/>
  <c r="F6" i="3"/>
  <c r="F5" i="3"/>
  <c r="C9" i="3"/>
  <c r="C8" i="3"/>
  <c r="C7" i="3"/>
  <c r="C6" i="3"/>
  <c r="C5" i="3"/>
  <c r="J50" i="2"/>
  <c r="J47" i="2"/>
  <c r="L46" i="2"/>
  <c r="K45" i="2"/>
  <c r="J39" i="2"/>
  <c r="L38" i="2"/>
  <c r="K37" i="2"/>
  <c r="G52" i="2"/>
  <c r="G54" i="2" s="1"/>
  <c r="F52" i="2"/>
  <c r="F54" i="2" s="1"/>
  <c r="E52" i="2"/>
  <c r="E54" i="2" s="1"/>
  <c r="D52" i="2"/>
  <c r="D54" i="2" s="1"/>
  <c r="L22" i="2"/>
  <c r="K22" i="2"/>
  <c r="J22" i="2"/>
  <c r="J19" i="2"/>
  <c r="L17" i="2"/>
  <c r="J17" i="2"/>
  <c r="L14" i="2"/>
  <c r="K14" i="2"/>
  <c r="J14" i="2"/>
  <c r="J11" i="2"/>
  <c r="L9" i="2"/>
  <c r="J9" i="2"/>
  <c r="L6" i="2"/>
  <c r="K6" i="2"/>
  <c r="J6" i="2"/>
  <c r="J5" i="2"/>
  <c r="G24" i="2"/>
  <c r="F24" i="2"/>
  <c r="E24" i="2"/>
  <c r="D24" i="2"/>
  <c r="K51" i="2" l="1"/>
  <c r="K23" i="2"/>
  <c r="K19" i="2"/>
  <c r="K15" i="2"/>
  <c r="K11" i="2"/>
  <c r="K13" i="2"/>
  <c r="K5" i="2"/>
  <c r="K40" i="2"/>
  <c r="E26" i="2"/>
  <c r="K21" i="2"/>
  <c r="K17" i="2"/>
  <c r="K9" i="2"/>
  <c r="K8" i="2"/>
  <c r="K4" i="2"/>
  <c r="K48" i="2"/>
  <c r="K44" i="2"/>
  <c r="K20" i="2"/>
  <c r="K16" i="2"/>
  <c r="K12" i="2"/>
  <c r="K36" i="2"/>
  <c r="M10" i="2"/>
  <c r="M33" i="2"/>
  <c r="K35" i="2"/>
  <c r="M41" i="2"/>
  <c r="K43" i="2"/>
  <c r="M49" i="2"/>
  <c r="L47" i="2"/>
  <c r="L43" i="2"/>
  <c r="L39" i="2"/>
  <c r="L35" i="2"/>
  <c r="F26" i="2"/>
  <c r="L7" i="2"/>
  <c r="L15" i="2"/>
  <c r="L19" i="2"/>
  <c r="L11" i="2"/>
  <c r="L45" i="2"/>
  <c r="L41" i="2"/>
  <c r="L37" i="2"/>
  <c r="L33" i="2"/>
  <c r="L23" i="2"/>
  <c r="L48" i="2"/>
  <c r="L44" i="2"/>
  <c r="L40" i="2"/>
  <c r="L36" i="2"/>
  <c r="L32" i="2"/>
  <c r="L12" i="2"/>
  <c r="L20" i="2"/>
  <c r="M38" i="2"/>
  <c r="M46" i="2"/>
  <c r="L51" i="2"/>
  <c r="M9" i="2"/>
  <c r="M17" i="2"/>
  <c r="K34" i="2"/>
  <c r="M40" i="2"/>
  <c r="K42" i="2"/>
  <c r="M48" i="2"/>
  <c r="K50" i="2"/>
  <c r="M22" i="2"/>
  <c r="M18" i="2"/>
  <c r="M14" i="2"/>
  <c r="M12" i="2"/>
  <c r="M4" i="2"/>
  <c r="M20" i="2"/>
  <c r="M16" i="2"/>
  <c r="M8" i="2"/>
  <c r="M39" i="2"/>
  <c r="M7" i="2"/>
  <c r="M51" i="2"/>
  <c r="M47" i="2"/>
  <c r="M43" i="2"/>
  <c r="G26" i="2"/>
  <c r="M23" i="2"/>
  <c r="M19" i="2"/>
  <c r="M15" i="2"/>
  <c r="M11" i="2"/>
  <c r="M35" i="2"/>
  <c r="M6" i="2"/>
  <c r="J13" i="2"/>
  <c r="J21" i="2"/>
  <c r="L34" i="2"/>
  <c r="M37" i="2"/>
  <c r="K39" i="2"/>
  <c r="L42" i="2"/>
  <c r="M45" i="2"/>
  <c r="K47" i="2"/>
  <c r="L50" i="2"/>
  <c r="L8" i="2"/>
  <c r="J10" i="2"/>
  <c r="L16" i="2"/>
  <c r="J18" i="2"/>
  <c r="M34" i="2"/>
  <c r="M42" i="2"/>
  <c r="M50" i="2"/>
  <c r="L5" i="2"/>
  <c r="J7" i="2"/>
  <c r="K10" i="2"/>
  <c r="L13" i="2"/>
  <c r="J15" i="2"/>
  <c r="K18" i="2"/>
  <c r="L21" i="2"/>
  <c r="J23" i="2"/>
  <c r="K33" i="2"/>
  <c r="K41" i="2"/>
  <c r="K49" i="2"/>
  <c r="J48" i="2"/>
  <c r="J44" i="2"/>
  <c r="J40" i="2"/>
  <c r="J36" i="2"/>
  <c r="J32" i="2"/>
  <c r="J16" i="2"/>
  <c r="D26" i="2"/>
  <c r="J20" i="2"/>
  <c r="J12" i="2"/>
  <c r="J4" i="2"/>
  <c r="J8" i="2"/>
  <c r="J46" i="2"/>
  <c r="J42" i="2"/>
  <c r="J38" i="2"/>
  <c r="J34" i="2"/>
  <c r="J49" i="2"/>
  <c r="J45" i="2"/>
  <c r="J41" i="2"/>
  <c r="J37" i="2"/>
  <c r="J33" i="2"/>
  <c r="M5" i="2"/>
  <c r="K7" i="2"/>
  <c r="L10" i="2"/>
  <c r="M13" i="2"/>
  <c r="L18" i="2"/>
  <c r="M21" i="2"/>
  <c r="J35" i="2"/>
  <c r="M36" i="2"/>
  <c r="K38" i="2"/>
  <c r="J43" i="2"/>
  <c r="M44" i="2"/>
  <c r="K46" i="2"/>
  <c r="L49" i="2"/>
  <c r="J51" i="2"/>
  <c r="C52" i="2"/>
  <c r="C54" i="2" s="1"/>
  <c r="K32" i="2"/>
  <c r="L4" i="2"/>
  <c r="C24" i="2"/>
  <c r="I23" i="2" s="1"/>
  <c r="M32" i="2"/>
  <c r="I43" i="2" l="1"/>
  <c r="I38" i="2"/>
  <c r="I7" i="2"/>
  <c r="I47" i="2"/>
  <c r="I39" i="2"/>
  <c r="I44" i="2"/>
  <c r="I11" i="2"/>
  <c r="I46" i="2"/>
  <c r="I19" i="2"/>
  <c r="I35" i="2"/>
  <c r="I20" i="2"/>
  <c r="I16" i="2"/>
  <c r="I12" i="2"/>
  <c r="I8" i="2"/>
  <c r="I14" i="2"/>
  <c r="I6" i="2"/>
  <c r="I40" i="2"/>
  <c r="I22" i="2"/>
  <c r="I18" i="2"/>
  <c r="I10" i="2"/>
  <c r="I41" i="2"/>
  <c r="C26" i="2"/>
  <c r="I50" i="2"/>
  <c r="I9" i="2"/>
  <c r="I5" i="2"/>
  <c r="I49" i="2"/>
  <c r="I45" i="2"/>
  <c r="I33" i="2"/>
  <c r="I21" i="2"/>
  <c r="I17" i="2"/>
  <c r="I13" i="2"/>
  <c r="I37" i="2"/>
  <c r="I32" i="2"/>
  <c r="I48" i="2"/>
  <c r="I4" i="2"/>
  <c r="I36" i="2"/>
  <c r="I42" i="2"/>
  <c r="I15" i="2"/>
  <c r="I34" i="2"/>
  <c r="I51" i="2"/>
</calcChain>
</file>

<file path=xl/sharedStrings.xml><?xml version="1.0" encoding="utf-8"?>
<sst xmlns="http://schemas.openxmlformats.org/spreadsheetml/2006/main" count="120" uniqueCount="51">
  <si>
    <t>Bilateral Trade Discrepancies by Exporter Country</t>
  </si>
  <si>
    <t>Million USD (absolute value)</t>
  </si>
  <si>
    <t>AUS</t>
  </si>
  <si>
    <t>Australia</t>
  </si>
  <si>
    <t>BRN</t>
  </si>
  <si>
    <t>Brunei Darussalam</t>
  </si>
  <si>
    <t>MMR</t>
  </si>
  <si>
    <t>Myanmar</t>
  </si>
  <si>
    <t>KHM</t>
  </si>
  <si>
    <t>Cambodia</t>
  </si>
  <si>
    <t>CAN</t>
  </si>
  <si>
    <t>Canada</t>
  </si>
  <si>
    <t>CHN</t>
  </si>
  <si>
    <t>People's Republic of China</t>
  </si>
  <si>
    <t>HKG</t>
  </si>
  <si>
    <t>Hong Kong, China</t>
  </si>
  <si>
    <t>IND</t>
  </si>
  <si>
    <t>India</t>
  </si>
  <si>
    <t>IDN</t>
  </si>
  <si>
    <t>Indonesia</t>
  </si>
  <si>
    <t>JPN</t>
  </si>
  <si>
    <t>Japan</t>
  </si>
  <si>
    <t>LAO</t>
  </si>
  <si>
    <t>Lao People's Democratic Republic</t>
  </si>
  <si>
    <t>MYS</t>
  </si>
  <si>
    <t>Malaysia</t>
  </si>
  <si>
    <t>NZL</t>
  </si>
  <si>
    <t>New Zealand</t>
  </si>
  <si>
    <t>PHL</t>
  </si>
  <si>
    <t>Philippines</t>
  </si>
  <si>
    <t>RUS</t>
  </si>
  <si>
    <t>Russia</t>
  </si>
  <si>
    <t>SGP</t>
  </si>
  <si>
    <t>Singapore</t>
  </si>
  <si>
    <t>KOR</t>
  </si>
  <si>
    <t>Republic of Korea</t>
  </si>
  <si>
    <t>THA</t>
  </si>
  <si>
    <t>Thailand</t>
  </si>
  <si>
    <t>VNM</t>
  </si>
  <si>
    <t>Viet Nam</t>
  </si>
  <si>
    <t>USA</t>
  </si>
  <si>
    <t>Total Trade Discrepancy</t>
  </si>
  <si>
    <t>Total Exports</t>
  </si>
  <si>
    <t>Bilateral Trade Discrepancies by Importer Country</t>
  </si>
  <si>
    <t>Total Imports</t>
  </si>
  <si>
    <t>DIF by Trade Partner</t>
  </si>
  <si>
    <t>Trade Partner</t>
  </si>
  <si>
    <t>DIF</t>
  </si>
  <si>
    <t>PRC</t>
  </si>
  <si>
    <t>Lao PDR</t>
  </si>
  <si>
    <t xml:space="preserve">Japan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</si>
</sst>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64" fontId="4" fillId="2" borderId="0" xfId="1" applyNumberFormat="1" applyFont="1" applyFill="1" applyAlignment="1">
      <alignment horizontal="left"/>
    </xf>
    <xf numFmtId="9" fontId="4" fillId="2" borderId="0" xfId="2" applyFont="1" applyFill="1" applyAlignment="1">
      <alignment horizontal="right"/>
    </xf>
    <xf numFmtId="0" fontId="4" fillId="2" borderId="2" xfId="0" applyFont="1" applyFill="1" applyBorder="1" applyAlignment="1">
      <alignment horizontal="left"/>
    </xf>
    <xf numFmtId="164" fontId="4" fillId="2" borderId="2" xfId="1" applyNumberFormat="1" applyFont="1" applyFill="1" applyBorder="1" applyAlignment="1">
      <alignment horizontal="left"/>
    </xf>
    <xf numFmtId="9" fontId="4" fillId="2" borderId="2" xfId="2" applyFont="1" applyFill="1" applyBorder="1" applyAlignment="1">
      <alignment horizontal="right"/>
    </xf>
    <xf numFmtId="164" fontId="2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0" fontId="0" fillId="2" borderId="2" xfId="0" applyFill="1" applyBorder="1"/>
    <xf numFmtId="9" fontId="5" fillId="2" borderId="2" xfId="2" applyFont="1" applyFill="1" applyBorder="1" applyAlignment="1">
      <alignment horizontal="center"/>
    </xf>
    <xf numFmtId="9" fontId="5" fillId="2" borderId="0" xfId="2" applyFont="1" applyFill="1" applyAlignment="1">
      <alignment horizontal="center"/>
    </xf>
    <xf numFmtId="0" fontId="4" fillId="2" borderId="0" xfId="0" applyFont="1" applyFill="1"/>
    <xf numFmtId="0" fontId="6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3" fontId="4" fillId="2" borderId="0" xfId="0" applyNumberFormat="1" applyFont="1" applyFill="1"/>
    <xf numFmtId="0" fontId="4" fillId="2" borderId="2" xfId="0" applyFont="1" applyFill="1" applyBorder="1"/>
    <xf numFmtId="43" fontId="4" fillId="2" borderId="2" xfId="0" applyNumberFormat="1" applyFont="1" applyFill="1" applyBorder="1"/>
    <xf numFmtId="0" fontId="2" fillId="2" borderId="0" xfId="0" applyFont="1" applyFill="1" applyAlignment="1">
      <alignment horizontal="left"/>
    </xf>
    <xf numFmtId="9" fontId="2" fillId="2" borderId="0" xfId="2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3CBC-0FE8-4ECA-9DF1-809DB00085D8}">
  <dimension ref="A1:N54"/>
  <sheetViews>
    <sheetView tabSelected="1" topLeftCell="B1" zoomScale="104" workbookViewId="0">
      <selection activeCell="L17" sqref="L17"/>
    </sheetView>
  </sheetViews>
  <sheetFormatPr defaultColWidth="0" defaultRowHeight="14.4" x14ac:dyDescent="0.3"/>
  <cols>
    <col min="1" max="1" width="8.88671875" style="1" hidden="1" customWidth="1"/>
    <col min="2" max="2" width="28.6640625" style="1" customWidth="1"/>
    <col min="3" max="7" width="11.109375" style="1" customWidth="1"/>
    <col min="8" max="8" width="0.5546875" style="1" customWidth="1"/>
    <col min="9" max="18" width="8.88671875" style="1" customWidth="1"/>
    <col min="19" max="16384" width="8.88671875" style="1" hidden="1"/>
  </cols>
  <sheetData>
    <row r="1" spans="1:14" x14ac:dyDescent="0.3">
      <c r="B1" s="2" t="s">
        <v>0</v>
      </c>
    </row>
    <row r="2" spans="1:14" x14ac:dyDescent="0.3">
      <c r="B2" s="3" t="s">
        <v>1</v>
      </c>
    </row>
    <row r="3" spans="1:14" x14ac:dyDescent="0.3">
      <c r="B3" s="4"/>
      <c r="C3" s="5">
        <v>2015</v>
      </c>
      <c r="D3" s="5">
        <v>2016</v>
      </c>
      <c r="E3" s="5">
        <v>2017</v>
      </c>
      <c r="F3" s="5">
        <v>2018</v>
      </c>
      <c r="G3" s="5">
        <v>2019</v>
      </c>
      <c r="I3" s="5">
        <v>2015</v>
      </c>
      <c r="J3" s="5">
        <v>2016</v>
      </c>
      <c r="K3" s="5">
        <v>2017</v>
      </c>
      <c r="L3" s="5">
        <v>2018</v>
      </c>
      <c r="M3" s="5">
        <v>2019</v>
      </c>
    </row>
    <row r="4" spans="1:14" x14ac:dyDescent="0.3">
      <c r="A4" s="1" t="s">
        <v>2</v>
      </c>
      <c r="B4" s="6" t="s">
        <v>3</v>
      </c>
      <c r="C4" s="7">
        <v>31847.624281</v>
      </c>
      <c r="D4" s="7">
        <v>25867.214239000001</v>
      </c>
      <c r="E4" s="7">
        <v>37390.930402000005</v>
      </c>
      <c r="F4" s="7">
        <v>34412.184189999993</v>
      </c>
      <c r="G4" s="7">
        <v>36101.593371999996</v>
      </c>
      <c r="H4" s="7"/>
      <c r="I4" s="8">
        <f>C4/C$24</f>
        <v>2.4272860019899551E-2</v>
      </c>
      <c r="J4" s="8">
        <f t="shared" ref="J4:M23" si="0">D4/D$24</f>
        <v>2.145731678945435E-2</v>
      </c>
      <c r="K4" s="8">
        <f t="shared" si="0"/>
        <v>2.9437497772158944E-2</v>
      </c>
      <c r="L4" s="8">
        <f t="shared" si="0"/>
        <v>2.5988446608830509E-2</v>
      </c>
      <c r="M4" s="8">
        <f t="shared" si="0"/>
        <v>2.8534723024911408E-2</v>
      </c>
    </row>
    <row r="5" spans="1:14" x14ac:dyDescent="0.3">
      <c r="A5" s="1" t="s">
        <v>4</v>
      </c>
      <c r="B5" s="6" t="s">
        <v>5</v>
      </c>
      <c r="C5" s="7">
        <v>700.56693600000006</v>
      </c>
      <c r="D5" s="7">
        <v>642.40661699999998</v>
      </c>
      <c r="E5" s="7">
        <v>478.69195399999995</v>
      </c>
      <c r="F5" s="7">
        <v>448.65315700000031</v>
      </c>
      <c r="G5" s="7">
        <v>1276.2278680000004</v>
      </c>
      <c r="H5" s="7"/>
      <c r="I5" s="8">
        <f t="shared" ref="I5:I23" si="1">C5/C$24</f>
        <v>5.339413396132915E-4</v>
      </c>
      <c r="J5" s="8">
        <f t="shared" si="0"/>
        <v>5.3288777683017929E-4</v>
      </c>
      <c r="K5" s="8">
        <f t="shared" si="0"/>
        <v>3.7686928829863166E-4</v>
      </c>
      <c r="L5" s="8">
        <f t="shared" si="0"/>
        <v>3.3882762431470533E-4</v>
      </c>
      <c r="M5" s="8">
        <f t="shared" si="0"/>
        <v>1.0087313419882926E-3</v>
      </c>
    </row>
    <row r="6" spans="1:14" x14ac:dyDescent="0.3">
      <c r="A6" s="1" t="s">
        <v>6</v>
      </c>
      <c r="B6" s="6" t="s">
        <v>7</v>
      </c>
      <c r="C6" s="7">
        <v>2736.4227560000004</v>
      </c>
      <c r="D6" s="7">
        <v>2349.9212669999997</v>
      </c>
      <c r="E6" s="7">
        <v>2325.3434720000005</v>
      </c>
      <c r="F6" s="7">
        <v>2232.3418660000002</v>
      </c>
      <c r="G6" s="7">
        <v>1789.187954</v>
      </c>
      <c r="H6" s="7"/>
      <c r="I6" s="8">
        <f t="shared" si="1"/>
        <v>2.0855812014612908E-3</v>
      </c>
      <c r="J6" s="8">
        <f t="shared" si="0"/>
        <v>1.9493017141471755E-3</v>
      </c>
      <c r="K6" s="8">
        <f t="shared" si="0"/>
        <v>1.8307191754940368E-3</v>
      </c>
      <c r="L6" s="8">
        <f t="shared" si="0"/>
        <v>1.685888262043447E-3</v>
      </c>
      <c r="M6" s="8">
        <f t="shared" si="0"/>
        <v>1.4141753296267206E-3</v>
      </c>
    </row>
    <row r="7" spans="1:14" x14ac:dyDescent="0.3">
      <c r="A7" s="1" t="s">
        <v>8</v>
      </c>
      <c r="B7" s="6" t="s">
        <v>9</v>
      </c>
      <c r="C7" s="7">
        <v>3394.4572229999994</v>
      </c>
      <c r="D7" s="7">
        <v>4262.071543</v>
      </c>
      <c r="E7" s="7">
        <v>3368.6585199999995</v>
      </c>
      <c r="F7" s="7">
        <v>3822.3239830000002</v>
      </c>
      <c r="G7" s="7">
        <v>7066.0456590000013</v>
      </c>
      <c r="H7" s="7"/>
      <c r="I7" s="8">
        <f t="shared" si="1"/>
        <v>2.587106161842375E-3</v>
      </c>
      <c r="J7" s="8">
        <f t="shared" si="0"/>
        <v>3.5354645626890268E-3</v>
      </c>
      <c r="K7" s="8">
        <f t="shared" si="0"/>
        <v>2.6521104613208553E-3</v>
      </c>
      <c r="L7" s="8">
        <f t="shared" si="0"/>
        <v>2.8866596262934825E-3</v>
      </c>
      <c r="M7" s="8">
        <f t="shared" si="0"/>
        <v>5.5850071126589901E-3</v>
      </c>
    </row>
    <row r="8" spans="1:14" x14ac:dyDescent="0.3">
      <c r="A8" s="1" t="s">
        <v>10</v>
      </c>
      <c r="B8" s="6" t="s">
        <v>11</v>
      </c>
      <c r="C8" s="7">
        <v>26590.557781999978</v>
      </c>
      <c r="D8" s="7">
        <v>20238.501778999987</v>
      </c>
      <c r="E8" s="7">
        <v>21440.994272999957</v>
      </c>
      <c r="F8" s="7">
        <v>24697.423638999946</v>
      </c>
      <c r="G8" s="7">
        <v>26834.916226999994</v>
      </c>
      <c r="H8" s="7"/>
      <c r="I8" s="8">
        <f t="shared" si="1"/>
        <v>2.0266154900558567E-2</v>
      </c>
      <c r="J8" s="8">
        <f t="shared" si="0"/>
        <v>1.6788199146748409E-2</v>
      </c>
      <c r="K8" s="8">
        <f t="shared" si="0"/>
        <v>1.6880275894673866E-2</v>
      </c>
      <c r="L8" s="8">
        <f t="shared" si="0"/>
        <v>1.8651756368441626E-2</v>
      </c>
      <c r="M8" s="8">
        <f t="shared" si="0"/>
        <v>2.1210335345697925E-2</v>
      </c>
    </row>
    <row r="9" spans="1:14" x14ac:dyDescent="0.3">
      <c r="A9" s="1" t="s">
        <v>12</v>
      </c>
      <c r="B9" s="6" t="s">
        <v>13</v>
      </c>
      <c r="C9" s="7">
        <v>298320.74394900003</v>
      </c>
      <c r="D9" s="7">
        <v>249850.24091600004</v>
      </c>
      <c r="E9" s="7">
        <v>238113.15097000002</v>
      </c>
      <c r="F9" s="7">
        <v>225378.68254299994</v>
      </c>
      <c r="G9" s="7">
        <v>201029.75490600007</v>
      </c>
      <c r="H9" s="7"/>
      <c r="I9" s="8">
        <f t="shared" si="1"/>
        <v>0.22736696448740593</v>
      </c>
      <c r="J9" s="8">
        <f t="shared" si="0"/>
        <v>0.20725524286156594</v>
      </c>
      <c r="K9" s="8">
        <f t="shared" si="0"/>
        <v>0.18746405280212533</v>
      </c>
      <c r="L9" s="8">
        <f t="shared" si="0"/>
        <v>0.17020837229330532</v>
      </c>
      <c r="M9" s="8">
        <f t="shared" si="0"/>
        <v>0.15889404982489141</v>
      </c>
      <c r="N9" s="8"/>
    </row>
    <row r="10" spans="1:14" x14ac:dyDescent="0.3">
      <c r="A10" s="1" t="s">
        <v>14</v>
      </c>
      <c r="B10" s="27" t="s">
        <v>15</v>
      </c>
      <c r="C10" s="13">
        <v>373512.692836</v>
      </c>
      <c r="D10" s="13">
        <v>364876.99387100007</v>
      </c>
      <c r="E10" s="13">
        <v>394618.7502040001</v>
      </c>
      <c r="F10" s="13">
        <v>408065.5586380001</v>
      </c>
      <c r="G10" s="13">
        <v>378985.76307799999</v>
      </c>
      <c r="H10" s="7"/>
      <c r="I10" s="28">
        <f t="shared" si="1"/>
        <v>0.28467496441399526</v>
      </c>
      <c r="J10" s="28">
        <f t="shared" si="0"/>
        <v>0.30267199143808976</v>
      </c>
      <c r="K10" s="28">
        <f t="shared" si="0"/>
        <v>0.31067931327435061</v>
      </c>
      <c r="L10" s="28">
        <f t="shared" si="0"/>
        <v>0.308175439402885</v>
      </c>
      <c r="M10" s="28">
        <f t="shared" si="0"/>
        <v>0.29955059513253629</v>
      </c>
      <c r="N10" s="8"/>
    </row>
    <row r="11" spans="1:14" x14ac:dyDescent="0.3">
      <c r="A11" s="1" t="s">
        <v>16</v>
      </c>
      <c r="B11" s="6" t="s">
        <v>17</v>
      </c>
      <c r="C11" s="7">
        <v>21167.119195999996</v>
      </c>
      <c r="D11" s="7">
        <v>19214.756821999996</v>
      </c>
      <c r="E11" s="7">
        <v>23168.717581999997</v>
      </c>
      <c r="F11" s="7">
        <v>19856.188134999997</v>
      </c>
      <c r="G11" s="7">
        <v>18469.330900000001</v>
      </c>
      <c r="H11" s="7"/>
      <c r="I11" s="8">
        <f t="shared" si="1"/>
        <v>1.6132648285968287E-2</v>
      </c>
      <c r="J11" s="8">
        <f t="shared" si="0"/>
        <v>1.5938984397491193E-2</v>
      </c>
      <c r="K11" s="8">
        <f t="shared" si="0"/>
        <v>1.8240494817091356E-2</v>
      </c>
      <c r="L11" s="8">
        <f t="shared" si="0"/>
        <v>1.4995603950977845E-2</v>
      </c>
      <c r="M11" s="8">
        <f t="shared" si="0"/>
        <v>1.4598171229076182E-2</v>
      </c>
    </row>
    <row r="12" spans="1:14" x14ac:dyDescent="0.3">
      <c r="A12" s="1" t="s">
        <v>18</v>
      </c>
      <c r="B12" s="6" t="s">
        <v>19</v>
      </c>
      <c r="C12" s="7">
        <v>21360.814495000006</v>
      </c>
      <c r="D12" s="7">
        <v>21422.773432999995</v>
      </c>
      <c r="E12" s="7">
        <v>22381.300826999995</v>
      </c>
      <c r="F12" s="7">
        <v>23661.797471999998</v>
      </c>
      <c r="G12" s="7">
        <v>24992.269926000008</v>
      </c>
      <c r="H12" s="7"/>
      <c r="I12" s="8">
        <f t="shared" si="1"/>
        <v>1.6280274332974395E-2</v>
      </c>
      <c r="J12" s="8">
        <f t="shared" si="0"/>
        <v>1.7770573661833867E-2</v>
      </c>
      <c r="K12" s="8">
        <f t="shared" si="0"/>
        <v>1.7620569644813927E-2</v>
      </c>
      <c r="L12" s="8">
        <f t="shared" si="0"/>
        <v>1.7869640499272033E-2</v>
      </c>
      <c r="M12" s="8">
        <f t="shared" si="0"/>
        <v>1.9753906503621049E-2</v>
      </c>
    </row>
    <row r="13" spans="1:14" x14ac:dyDescent="0.3">
      <c r="A13" s="1" t="s">
        <v>20</v>
      </c>
      <c r="B13" s="6" t="s">
        <v>21</v>
      </c>
      <c r="C13" s="7">
        <v>66150.587846000009</v>
      </c>
      <c r="D13" s="7">
        <v>57167.320731</v>
      </c>
      <c r="E13" s="7">
        <v>61160.806784000029</v>
      </c>
      <c r="F13" s="7">
        <v>62605.220709000016</v>
      </c>
      <c r="G13" s="7">
        <v>62130.954646000049</v>
      </c>
      <c r="H13" s="7"/>
      <c r="I13" s="8">
        <f t="shared" si="1"/>
        <v>5.0417071768142876E-2</v>
      </c>
      <c r="J13" s="8">
        <f t="shared" si="0"/>
        <v>4.7421314858094636E-2</v>
      </c>
      <c r="K13" s="8">
        <f t="shared" si="0"/>
        <v>4.8151278775110176E-2</v>
      </c>
      <c r="L13" s="8">
        <f t="shared" si="0"/>
        <v>4.7280126912220194E-2</v>
      </c>
      <c r="M13" s="8">
        <f t="shared" si="0"/>
        <v>4.9108347208629798E-2</v>
      </c>
    </row>
    <row r="14" spans="1:14" x14ac:dyDescent="0.3">
      <c r="A14" s="1" t="s">
        <v>22</v>
      </c>
      <c r="B14" s="6" t="s">
        <v>23</v>
      </c>
      <c r="C14" s="7">
        <v>1253.2559470000001</v>
      </c>
      <c r="D14" s="7">
        <v>1608.0570169999999</v>
      </c>
      <c r="E14" s="7">
        <v>1212.4751890000002</v>
      </c>
      <c r="F14" s="7">
        <v>1587.7250059999999</v>
      </c>
      <c r="G14" s="7">
        <v>1628.6858860000002</v>
      </c>
      <c r="H14" s="7"/>
      <c r="I14" s="8">
        <f t="shared" si="1"/>
        <v>9.5517662172327276E-4</v>
      </c>
      <c r="J14" s="8">
        <f t="shared" si="0"/>
        <v>1.3339120521625944E-3</v>
      </c>
      <c r="K14" s="8">
        <f t="shared" si="0"/>
        <v>9.5456933783804319E-4</v>
      </c>
      <c r="L14" s="8">
        <f t="shared" si="0"/>
        <v>1.1990667700751982E-3</v>
      </c>
      <c r="M14" s="8">
        <f t="shared" si="0"/>
        <v>1.2873143900523031E-3</v>
      </c>
    </row>
    <row r="15" spans="1:14" x14ac:dyDescent="0.3">
      <c r="A15" s="1" t="s">
        <v>24</v>
      </c>
      <c r="B15" s="6" t="s">
        <v>25</v>
      </c>
      <c r="C15" s="7">
        <v>61638.53085599999</v>
      </c>
      <c r="D15" s="7">
        <v>60210.279679000007</v>
      </c>
      <c r="E15" s="7">
        <v>63864.778151999984</v>
      </c>
      <c r="F15" s="7">
        <v>72500.685767000017</v>
      </c>
      <c r="G15" s="7">
        <v>81168.72552800001</v>
      </c>
      <c r="H15" s="7"/>
      <c r="I15" s="8">
        <f t="shared" si="1"/>
        <v>4.6978180164996872E-2</v>
      </c>
      <c r="J15" s="8">
        <f t="shared" si="0"/>
        <v>4.9945503722085165E-2</v>
      </c>
      <c r="K15" s="8">
        <f t="shared" si="0"/>
        <v>5.0280087827618336E-2</v>
      </c>
      <c r="L15" s="8">
        <f t="shared" si="0"/>
        <v>5.4753287113545414E-2</v>
      </c>
      <c r="M15" s="8">
        <f t="shared" si="0"/>
        <v>6.4155813771446968E-2</v>
      </c>
    </row>
    <row r="16" spans="1:14" x14ac:dyDescent="0.3">
      <c r="A16" s="1" t="s">
        <v>26</v>
      </c>
      <c r="B16" s="6" t="s">
        <v>27</v>
      </c>
      <c r="C16" s="7">
        <v>2139.8679320000006</v>
      </c>
      <c r="D16" s="7">
        <v>2201.247449</v>
      </c>
      <c r="E16" s="7">
        <v>2720.6809010000006</v>
      </c>
      <c r="F16" s="7">
        <v>3452.1670520000007</v>
      </c>
      <c r="G16" s="7">
        <v>3381.1250519999999</v>
      </c>
      <c r="H16" s="7"/>
      <c r="I16" s="8">
        <f t="shared" si="1"/>
        <v>1.630913323902006E-3</v>
      </c>
      <c r="J16" s="8">
        <f t="shared" si="0"/>
        <v>1.825974123412109E-3</v>
      </c>
      <c r="K16" s="8">
        <f t="shared" si="0"/>
        <v>2.1419642972473072E-3</v>
      </c>
      <c r="L16" s="8">
        <f t="shared" si="0"/>
        <v>2.6071131846881427E-3</v>
      </c>
      <c r="M16" s="8">
        <f t="shared" si="0"/>
        <v>2.6724434535966382E-3</v>
      </c>
    </row>
    <row r="17" spans="1:13" x14ac:dyDescent="0.3">
      <c r="A17" s="1" t="s">
        <v>28</v>
      </c>
      <c r="B17" s="6" t="s">
        <v>29</v>
      </c>
      <c r="C17" s="7">
        <v>23111.266796999997</v>
      </c>
      <c r="D17" s="7">
        <v>22465.402189000008</v>
      </c>
      <c r="E17" s="7">
        <v>21628.690616000007</v>
      </c>
      <c r="F17" s="7">
        <v>23925.345393000003</v>
      </c>
      <c r="G17" s="7">
        <v>17914.167356000002</v>
      </c>
      <c r="H17" s="7"/>
      <c r="I17" s="8">
        <f t="shared" si="1"/>
        <v>1.7614392172442407E-2</v>
      </c>
      <c r="J17" s="8">
        <f t="shared" si="0"/>
        <v>1.8635452860056793E-2</v>
      </c>
      <c r="K17" s="8">
        <f t="shared" si="0"/>
        <v>1.702804730927902E-2</v>
      </c>
      <c r="L17" s="8">
        <f t="shared" si="0"/>
        <v>1.8068674685418441E-2</v>
      </c>
      <c r="M17" s="8">
        <f t="shared" si="0"/>
        <v>1.4159369600618015E-2</v>
      </c>
    </row>
    <row r="18" spans="1:13" x14ac:dyDescent="0.3">
      <c r="A18" s="1" t="s">
        <v>30</v>
      </c>
      <c r="B18" s="6" t="s">
        <v>31</v>
      </c>
      <c r="C18" s="7">
        <v>22144.383356999999</v>
      </c>
      <c r="D18" s="7">
        <v>14527.674883</v>
      </c>
      <c r="E18" s="7">
        <v>14700.768645999999</v>
      </c>
      <c r="F18" s="7">
        <v>23809.382251000006</v>
      </c>
      <c r="G18" s="7">
        <v>25685.791895999999</v>
      </c>
      <c r="H18" s="7"/>
      <c r="I18" s="8">
        <f t="shared" si="1"/>
        <v>1.6877476093942943E-2</v>
      </c>
      <c r="J18" s="8">
        <f t="shared" si="0"/>
        <v>1.2050966110944503E-2</v>
      </c>
      <c r="K18" s="8">
        <f t="shared" si="0"/>
        <v>1.1573765071181578E-2</v>
      </c>
      <c r="L18" s="8">
        <f t="shared" si="0"/>
        <v>1.7981098090227052E-2</v>
      </c>
      <c r="M18" s="8">
        <f t="shared" si="0"/>
        <v>2.0302066722526765E-2</v>
      </c>
    </row>
    <row r="19" spans="1:13" x14ac:dyDescent="0.3">
      <c r="A19" s="1" t="s">
        <v>32</v>
      </c>
      <c r="B19" s="27" t="s">
        <v>33</v>
      </c>
      <c r="C19" s="13">
        <v>106156.88211599999</v>
      </c>
      <c r="D19" s="13">
        <v>100885.94425500001</v>
      </c>
      <c r="E19" s="13">
        <v>104641.151019</v>
      </c>
      <c r="F19" s="13">
        <v>108356.69591400001</v>
      </c>
      <c r="G19" s="13">
        <v>108542.055754</v>
      </c>
      <c r="H19" s="7"/>
      <c r="I19" s="28">
        <f t="shared" si="1"/>
        <v>8.0908111607178812E-2</v>
      </c>
      <c r="J19" s="28">
        <f t="shared" si="0"/>
        <v>8.3686694882628143E-2</v>
      </c>
      <c r="K19" s="28">
        <f t="shared" si="0"/>
        <v>8.2382909889645153E-2</v>
      </c>
      <c r="L19" s="28">
        <f t="shared" si="0"/>
        <v>8.1832126403897198E-2</v>
      </c>
      <c r="M19" s="28">
        <f t="shared" si="0"/>
        <v>8.5791711894274716E-2</v>
      </c>
    </row>
    <row r="20" spans="1:13" x14ac:dyDescent="0.3">
      <c r="A20" s="1" t="s">
        <v>34</v>
      </c>
      <c r="B20" s="6" t="s">
        <v>35</v>
      </c>
      <c r="C20" s="7">
        <v>62854.719814000004</v>
      </c>
      <c r="D20" s="7">
        <v>62711.502239000009</v>
      </c>
      <c r="E20" s="7">
        <v>65321.833973000015</v>
      </c>
      <c r="F20" s="7">
        <v>66556.272666999983</v>
      </c>
      <c r="G20" s="7">
        <v>56530.726426000001</v>
      </c>
      <c r="H20" s="7"/>
      <c r="I20" s="8">
        <f t="shared" si="1"/>
        <v>4.7905105956221224E-2</v>
      </c>
      <c r="J20" s="8">
        <f t="shared" si="0"/>
        <v>5.2020312564466514E-2</v>
      </c>
      <c r="K20" s="8">
        <f t="shared" si="0"/>
        <v>5.1427213000045317E-2</v>
      </c>
      <c r="L20" s="8">
        <f t="shared" si="0"/>
        <v>5.0264003271019764E-2</v>
      </c>
      <c r="M20" s="8">
        <f t="shared" si="0"/>
        <v>4.4681923158938576E-2</v>
      </c>
    </row>
    <row r="21" spans="1:13" x14ac:dyDescent="0.3">
      <c r="A21" s="1" t="s">
        <v>36</v>
      </c>
      <c r="B21" s="6" t="s">
        <v>37</v>
      </c>
      <c r="C21" s="7">
        <v>34748.736625000005</v>
      </c>
      <c r="D21" s="7">
        <v>33916.022011000008</v>
      </c>
      <c r="E21" s="7">
        <v>32494.807904000001</v>
      </c>
      <c r="F21" s="7">
        <v>34836.450574000002</v>
      </c>
      <c r="G21" s="7">
        <v>39695.875027000002</v>
      </c>
      <c r="H21" s="7"/>
      <c r="I21" s="8">
        <f t="shared" si="1"/>
        <v>2.6483960389791998E-2</v>
      </c>
      <c r="J21" s="8">
        <f t="shared" si="0"/>
        <v>2.8133946771543329E-2</v>
      </c>
      <c r="K21" s="8">
        <f t="shared" si="0"/>
        <v>2.5582830515219465E-2</v>
      </c>
      <c r="L21" s="8">
        <f t="shared" si="0"/>
        <v>2.6308857083435312E-2</v>
      </c>
      <c r="M21" s="8">
        <f t="shared" si="0"/>
        <v>3.1375645597001844E-2</v>
      </c>
    </row>
    <row r="22" spans="1:13" x14ac:dyDescent="0.3">
      <c r="A22" s="1" t="s">
        <v>38</v>
      </c>
      <c r="B22" s="6" t="s">
        <v>39</v>
      </c>
      <c r="C22" s="7">
        <v>29098.568999999996</v>
      </c>
      <c r="D22" s="7">
        <v>31340.736631999993</v>
      </c>
      <c r="E22" s="7">
        <v>32375.211130999985</v>
      </c>
      <c r="F22" s="7">
        <v>38059.773669000002</v>
      </c>
      <c r="G22" s="7">
        <v>45060.731548000003</v>
      </c>
      <c r="H22" s="7"/>
      <c r="I22" s="8">
        <f t="shared" si="1"/>
        <v>2.2177650862885985E-2</v>
      </c>
      <c r="J22" s="8">
        <f t="shared" si="0"/>
        <v>2.5997701496350931E-2</v>
      </c>
      <c r="K22" s="8">
        <f t="shared" si="0"/>
        <v>2.5488673196829841E-2</v>
      </c>
      <c r="L22" s="8">
        <f t="shared" si="0"/>
        <v>2.8743144883794137E-2</v>
      </c>
      <c r="M22" s="8">
        <f t="shared" si="0"/>
        <v>3.5616031701784012E-2</v>
      </c>
    </row>
    <row r="23" spans="1:13" x14ac:dyDescent="0.3">
      <c r="A23" s="1" t="s">
        <v>40</v>
      </c>
      <c r="B23" s="9" t="s">
        <v>40</v>
      </c>
      <c r="C23" s="10">
        <v>123139.43316099998</v>
      </c>
      <c r="D23" s="10">
        <v>109760.45254400001</v>
      </c>
      <c r="E23" s="10">
        <v>126772.57957900006</v>
      </c>
      <c r="F23" s="10">
        <v>145869.06688899998</v>
      </c>
      <c r="G23" s="10">
        <v>126897.20979099997</v>
      </c>
      <c r="H23" s="7"/>
      <c r="I23" s="11">
        <f t="shared" si="1"/>
        <v>9.3851465895052874E-2</v>
      </c>
      <c r="J23" s="11">
        <f t="shared" si="0"/>
        <v>9.1048258209405347E-2</v>
      </c>
      <c r="K23" s="11">
        <f t="shared" si="0"/>
        <v>9.9806757649658337E-2</v>
      </c>
      <c r="L23" s="11">
        <f t="shared" si="0"/>
        <v>0.1101618669653152</v>
      </c>
      <c r="M23" s="11">
        <f t="shared" si="0"/>
        <v>0.10029963765612214</v>
      </c>
    </row>
    <row r="24" spans="1:13" x14ac:dyDescent="0.3">
      <c r="B24" s="12" t="s">
        <v>41</v>
      </c>
      <c r="C24" s="13">
        <f>SUM(C4:C23)</f>
        <v>1312067.2329049997</v>
      </c>
      <c r="D24" s="13">
        <f>SUM(D4:D23)</f>
        <v>1205519.5201160002</v>
      </c>
      <c r="E24" s="13">
        <f>SUM(E4:E23)</f>
        <v>1270180.322098</v>
      </c>
      <c r="F24" s="13">
        <f>SUM(F4:F23)</f>
        <v>1324133.939514</v>
      </c>
      <c r="G24" s="13">
        <f>SUM(G4:G23)</f>
        <v>1265181.1388000001</v>
      </c>
      <c r="H24" s="13"/>
    </row>
    <row r="25" spans="1:13" x14ac:dyDescent="0.3">
      <c r="B25" s="12" t="s">
        <v>42</v>
      </c>
      <c r="C25" s="13">
        <v>4917316.4797839997</v>
      </c>
      <c r="D25" s="13">
        <v>4741500.8859129967</v>
      </c>
      <c r="E25" s="13">
        <v>5283998.3082219996</v>
      </c>
      <c r="F25" s="13">
        <v>5750091.2820980083</v>
      </c>
      <c r="G25" s="13">
        <v>5545493.5790490005</v>
      </c>
      <c r="H25" s="13"/>
    </row>
    <row r="26" spans="1:13" x14ac:dyDescent="0.3">
      <c r="B26" s="14"/>
      <c r="C26" s="15">
        <f>C24/C25</f>
        <v>0.26682586697422295</v>
      </c>
      <c r="D26" s="15">
        <f t="shared" ref="D26:G26" si="2">D24/D25</f>
        <v>0.25424850677505928</v>
      </c>
      <c r="E26" s="15">
        <f t="shared" si="2"/>
        <v>0.2403824240673158</v>
      </c>
      <c r="F26" s="15">
        <f t="shared" si="2"/>
        <v>0.23028050765671837</v>
      </c>
      <c r="G26" s="15">
        <f t="shared" si="2"/>
        <v>0.22814581258914138</v>
      </c>
      <c r="H26" s="16"/>
    </row>
    <row r="29" spans="1:13" x14ac:dyDescent="0.3">
      <c r="B29" s="2" t="s">
        <v>43</v>
      </c>
    </row>
    <row r="30" spans="1:13" x14ac:dyDescent="0.3">
      <c r="B30" s="3" t="s">
        <v>1</v>
      </c>
    </row>
    <row r="31" spans="1:13" x14ac:dyDescent="0.3">
      <c r="B31" s="4"/>
      <c r="C31" s="5">
        <v>2015</v>
      </c>
      <c r="D31" s="5">
        <v>2016</v>
      </c>
      <c r="E31" s="5">
        <v>2017</v>
      </c>
      <c r="F31" s="5">
        <v>2018</v>
      </c>
      <c r="G31" s="5">
        <v>2019</v>
      </c>
      <c r="I31" s="5">
        <v>2015</v>
      </c>
      <c r="J31" s="5">
        <v>2016</v>
      </c>
      <c r="K31" s="5">
        <v>2017</v>
      </c>
      <c r="L31" s="5">
        <v>2018</v>
      </c>
      <c r="M31" s="5">
        <v>2019</v>
      </c>
    </row>
    <row r="32" spans="1:13" x14ac:dyDescent="0.3">
      <c r="A32" s="1" t="s">
        <v>2</v>
      </c>
      <c r="B32" s="6" t="s">
        <v>3</v>
      </c>
      <c r="C32" s="7">
        <v>21443.399479000003</v>
      </c>
      <c r="D32" s="7">
        <v>19419.166611000008</v>
      </c>
      <c r="E32" s="7">
        <v>25815.718492999997</v>
      </c>
      <c r="F32" s="7">
        <v>24583.207924999999</v>
      </c>
      <c r="G32" s="7">
        <v>23899.588672999998</v>
      </c>
      <c r="H32" s="7"/>
      <c r="I32" s="8">
        <f>C32/C$24</f>
        <v>1.6343216979455361E-2</v>
      </c>
      <c r="J32" s="8">
        <f t="shared" ref="J32:M51" si="3">D32/D$24</f>
        <v>1.6108545972885958E-2</v>
      </c>
      <c r="K32" s="8">
        <f t="shared" si="3"/>
        <v>2.0324451610429058E-2</v>
      </c>
      <c r="L32" s="8">
        <f t="shared" si="3"/>
        <v>1.8565499449415844E-2</v>
      </c>
      <c r="M32" s="8">
        <f t="shared" si="3"/>
        <v>1.8890250526235552E-2</v>
      </c>
    </row>
    <row r="33" spans="1:13" x14ac:dyDescent="0.3">
      <c r="A33" s="1" t="s">
        <v>4</v>
      </c>
      <c r="B33" s="6" t="s">
        <v>5</v>
      </c>
      <c r="C33" s="7">
        <v>1803.9381839999999</v>
      </c>
      <c r="D33" s="7">
        <v>894.38439200000016</v>
      </c>
      <c r="E33" s="7">
        <v>501.43261300000012</v>
      </c>
      <c r="F33" s="7">
        <v>621.84881399999995</v>
      </c>
      <c r="G33" s="7">
        <v>849.63647200000014</v>
      </c>
      <c r="H33" s="7"/>
      <c r="I33" s="8">
        <f t="shared" ref="I33:I51" si="4">C33/C$24</f>
        <v>1.3748824288569168E-3</v>
      </c>
      <c r="J33" s="8">
        <f t="shared" si="3"/>
        <v>7.4190784726068867E-4</v>
      </c>
      <c r="K33" s="8">
        <f t="shared" si="3"/>
        <v>3.947727769642714E-4</v>
      </c>
      <c r="L33" s="8">
        <f t="shared" si="3"/>
        <v>4.6962682206321108E-4</v>
      </c>
      <c r="M33" s="8">
        <f t="shared" si="3"/>
        <v>6.7155322344266365E-4</v>
      </c>
    </row>
    <row r="34" spans="1:13" x14ac:dyDescent="0.3">
      <c r="A34" s="1" t="s">
        <v>6</v>
      </c>
      <c r="B34" s="6" t="s">
        <v>7</v>
      </c>
      <c r="C34" s="7">
        <v>8620.4507240000021</v>
      </c>
      <c r="D34" s="7">
        <v>6395.2823010000002</v>
      </c>
      <c r="E34" s="7">
        <v>6902.273825000002</v>
      </c>
      <c r="F34" s="7">
        <v>8480.6707080000033</v>
      </c>
      <c r="G34" s="7">
        <v>9687.5626059999995</v>
      </c>
      <c r="H34" s="7"/>
      <c r="I34" s="8">
        <f t="shared" si="4"/>
        <v>6.5701288072820621E-3</v>
      </c>
      <c r="J34" s="8">
        <f t="shared" si="3"/>
        <v>5.305001034230138E-3</v>
      </c>
      <c r="K34" s="8">
        <f t="shared" si="3"/>
        <v>5.4340897153872464E-3</v>
      </c>
      <c r="L34" s="8">
        <f t="shared" si="3"/>
        <v>6.4046924974317052E-3</v>
      </c>
      <c r="M34" s="8">
        <f t="shared" si="3"/>
        <v>7.657055823001334E-3</v>
      </c>
    </row>
    <row r="35" spans="1:13" x14ac:dyDescent="0.3">
      <c r="A35" s="1" t="s">
        <v>8</v>
      </c>
      <c r="B35" s="6" t="s">
        <v>9</v>
      </c>
      <c r="C35" s="7">
        <v>9120.8862699999991</v>
      </c>
      <c r="D35" s="7">
        <v>7123.8529699999999</v>
      </c>
      <c r="E35" s="7">
        <v>7960.2962389999984</v>
      </c>
      <c r="F35" s="7">
        <v>11469.467876999999</v>
      </c>
      <c r="G35" s="7">
        <v>8651.3285210000013</v>
      </c>
      <c r="H35" s="7"/>
      <c r="I35" s="8">
        <f t="shared" si="4"/>
        <v>6.9515387940950104E-3</v>
      </c>
      <c r="J35" s="8">
        <f t="shared" si="3"/>
        <v>5.9093634330487756E-3</v>
      </c>
      <c r="K35" s="8">
        <f t="shared" si="3"/>
        <v>6.2670599603146951E-3</v>
      </c>
      <c r="L35" s="8">
        <f t="shared" si="3"/>
        <v>8.6618638301874992E-3</v>
      </c>
      <c r="M35" s="8">
        <f t="shared" si="3"/>
        <v>6.8380157241401968E-3</v>
      </c>
    </row>
    <row r="36" spans="1:13" x14ac:dyDescent="0.3">
      <c r="A36" s="1" t="s">
        <v>10</v>
      </c>
      <c r="B36" s="6" t="s">
        <v>11</v>
      </c>
      <c r="C36" s="7">
        <v>93601.939190999998</v>
      </c>
      <c r="D36" s="7">
        <v>93357.292077000006</v>
      </c>
      <c r="E36" s="7">
        <v>97450.362523000018</v>
      </c>
      <c r="F36" s="7">
        <v>101925.66357599999</v>
      </c>
      <c r="G36" s="7">
        <v>96988.911425000013</v>
      </c>
      <c r="H36" s="7"/>
      <c r="I36" s="8">
        <f t="shared" si="4"/>
        <v>7.1339285703949318E-2</v>
      </c>
      <c r="J36" s="8">
        <f t="shared" si="3"/>
        <v>7.7441543267600318E-2</v>
      </c>
      <c r="K36" s="8">
        <f t="shared" si="3"/>
        <v>7.6721675519297872E-2</v>
      </c>
      <c r="L36" s="8">
        <f t="shared" si="3"/>
        <v>7.6975342549870762E-2</v>
      </c>
      <c r="M36" s="8">
        <f t="shared" si="3"/>
        <v>7.6660099056639536E-2</v>
      </c>
    </row>
    <row r="37" spans="1:13" x14ac:dyDescent="0.3">
      <c r="A37" s="1" t="s">
        <v>12</v>
      </c>
      <c r="B37" s="6" t="s">
        <v>13</v>
      </c>
      <c r="C37" s="7">
        <v>507440.63347200007</v>
      </c>
      <c r="D37" s="7">
        <v>464621.29460899992</v>
      </c>
      <c r="E37" s="7">
        <v>499743.81494700001</v>
      </c>
      <c r="F37" s="7">
        <v>555416.83723200008</v>
      </c>
      <c r="G37" s="7">
        <v>522996.42248400004</v>
      </c>
      <c r="H37" s="7"/>
      <c r="I37" s="8">
        <f t="shared" si="4"/>
        <v>0.38674895671961446</v>
      </c>
      <c r="J37" s="8">
        <f t="shared" si="3"/>
        <v>0.38541167260758424</v>
      </c>
      <c r="K37" s="8">
        <f t="shared" si="3"/>
        <v>0.39344320349850498</v>
      </c>
      <c r="L37" s="8">
        <f t="shared" si="3"/>
        <v>0.41945668837387856</v>
      </c>
      <c r="M37" s="8">
        <f t="shared" si="3"/>
        <v>0.41337671456282699</v>
      </c>
    </row>
    <row r="38" spans="1:13" x14ac:dyDescent="0.3">
      <c r="A38" s="1" t="s">
        <v>14</v>
      </c>
      <c r="B38" s="6" t="s">
        <v>15</v>
      </c>
      <c r="C38" s="7">
        <v>99741.132547999994</v>
      </c>
      <c r="D38" s="7">
        <v>66818.834705000001</v>
      </c>
      <c r="E38" s="7">
        <v>50013.118805999999</v>
      </c>
      <c r="F38" s="7">
        <v>58329.233233000014</v>
      </c>
      <c r="G38" s="7">
        <v>39882.38141300001</v>
      </c>
      <c r="H38" s="7"/>
      <c r="I38" s="8">
        <f t="shared" si="4"/>
        <v>7.6018309158721098E-2</v>
      </c>
      <c r="J38" s="8">
        <f t="shared" si="3"/>
        <v>5.5427418295616156E-2</v>
      </c>
      <c r="K38" s="8">
        <f t="shared" si="3"/>
        <v>3.937481783955811E-2</v>
      </c>
      <c r="L38" s="8">
        <f t="shared" si="3"/>
        <v>4.4050855802705825E-2</v>
      </c>
      <c r="M38" s="8">
        <f t="shared" si="3"/>
        <v>3.1523060366539832E-2</v>
      </c>
    </row>
    <row r="39" spans="1:13" x14ac:dyDescent="0.3">
      <c r="A39" s="1" t="s">
        <v>16</v>
      </c>
      <c r="B39" s="6" t="s">
        <v>17</v>
      </c>
      <c r="C39" s="7">
        <v>24463.735155999995</v>
      </c>
      <c r="D39" s="7">
        <v>23663.052542999994</v>
      </c>
      <c r="E39" s="7">
        <v>30606.413553000006</v>
      </c>
      <c r="F39" s="7">
        <v>18041.490743000006</v>
      </c>
      <c r="G39" s="7">
        <v>23595.271045999998</v>
      </c>
      <c r="H39" s="7"/>
      <c r="I39" s="8">
        <f t="shared" si="4"/>
        <v>1.8645184135751749E-2</v>
      </c>
      <c r="J39" s="8">
        <f t="shared" si="3"/>
        <v>1.9628925246040839E-2</v>
      </c>
      <c r="K39" s="8">
        <f t="shared" si="3"/>
        <v>2.4096116921766157E-2</v>
      </c>
      <c r="L39" s="8">
        <f t="shared" si="3"/>
        <v>1.3625125226849647E-2</v>
      </c>
      <c r="M39" s="8">
        <f t="shared" si="3"/>
        <v>1.8649717674719415E-2</v>
      </c>
    </row>
    <row r="40" spans="1:13" x14ac:dyDescent="0.3">
      <c r="A40" s="1" t="s">
        <v>18</v>
      </c>
      <c r="B40" s="6" t="s">
        <v>19</v>
      </c>
      <c r="C40" s="7">
        <v>24418.769476000001</v>
      </c>
      <c r="D40" s="7">
        <v>21875.919214000001</v>
      </c>
      <c r="E40" s="7">
        <v>20941.333572</v>
      </c>
      <c r="F40" s="7">
        <v>23149.368391000004</v>
      </c>
      <c r="G40" s="7">
        <v>19536.181462999994</v>
      </c>
      <c r="H40" s="7"/>
      <c r="I40" s="8">
        <f t="shared" si="4"/>
        <v>1.8610913269997073E-2</v>
      </c>
      <c r="J40" s="8">
        <f t="shared" si="3"/>
        <v>1.8146466190688482E-2</v>
      </c>
      <c r="K40" s="8">
        <f t="shared" si="3"/>
        <v>1.6486898125937337E-2</v>
      </c>
      <c r="L40" s="8">
        <f t="shared" si="3"/>
        <v>1.7482648620498746E-2</v>
      </c>
      <c r="M40" s="8">
        <f t="shared" si="3"/>
        <v>1.544141061218292E-2</v>
      </c>
    </row>
    <row r="41" spans="1:13" x14ac:dyDescent="0.3">
      <c r="A41" s="1" t="s">
        <v>20</v>
      </c>
      <c r="B41" s="6" t="s">
        <v>21</v>
      </c>
      <c r="C41" s="7">
        <v>72097.937328</v>
      </c>
      <c r="D41" s="7">
        <v>71372.934030000033</v>
      </c>
      <c r="E41" s="7">
        <v>77069.693880000021</v>
      </c>
      <c r="F41" s="7">
        <v>79136.823489999952</v>
      </c>
      <c r="G41" s="7">
        <v>78600.27103199999</v>
      </c>
      <c r="H41" s="7"/>
      <c r="I41" s="8">
        <f t="shared" si="4"/>
        <v>5.4949880249940096E-2</v>
      </c>
      <c r="J41" s="8">
        <f t="shared" si="3"/>
        <v>5.9205125125748465E-2</v>
      </c>
      <c r="K41" s="8">
        <f t="shared" si="3"/>
        <v>6.0676183167994127E-2</v>
      </c>
      <c r="L41" s="8">
        <f t="shared" si="3"/>
        <v>5.9764968730463726E-2</v>
      </c>
      <c r="M41" s="8">
        <f t="shared" si="3"/>
        <v>6.2125705657097317E-2</v>
      </c>
    </row>
    <row r="42" spans="1:13" x14ac:dyDescent="0.3">
      <c r="A42" s="1" t="s">
        <v>22</v>
      </c>
      <c r="B42" s="6" t="s">
        <v>23</v>
      </c>
      <c r="C42" s="7">
        <v>2846.112936</v>
      </c>
      <c r="D42" s="7">
        <v>1956.167856</v>
      </c>
      <c r="E42" s="7">
        <v>1935.4563420000002</v>
      </c>
      <c r="F42" s="7">
        <v>1466.9297460000003</v>
      </c>
      <c r="G42" s="7">
        <v>1406.1979890000002</v>
      </c>
      <c r="H42" s="7"/>
      <c r="I42" s="8">
        <f t="shared" si="4"/>
        <v>2.1691822374822409E-3</v>
      </c>
      <c r="J42" s="8">
        <f t="shared" si="3"/>
        <v>1.622676218309405E-3</v>
      </c>
      <c r="K42" s="8">
        <f t="shared" si="3"/>
        <v>1.5237650185000041E-3</v>
      </c>
      <c r="L42" s="8">
        <f t="shared" si="3"/>
        <v>1.1078409081020995E-3</v>
      </c>
      <c r="M42" s="8">
        <f t="shared" si="3"/>
        <v>1.1114598106748191E-3</v>
      </c>
    </row>
    <row r="43" spans="1:13" x14ac:dyDescent="0.3">
      <c r="A43" s="1" t="s">
        <v>24</v>
      </c>
      <c r="B43" s="6" t="s">
        <v>25</v>
      </c>
      <c r="C43" s="7">
        <v>38278.714638999998</v>
      </c>
      <c r="D43" s="7">
        <v>29772.677123000005</v>
      </c>
      <c r="E43" s="7">
        <v>31332.239419999998</v>
      </c>
      <c r="F43" s="7">
        <v>30939.383017999993</v>
      </c>
      <c r="G43" s="7">
        <v>40825.961270000007</v>
      </c>
      <c r="H43" s="7"/>
      <c r="I43" s="8">
        <f t="shared" si="4"/>
        <v>2.917435454450646E-2</v>
      </c>
      <c r="J43" s="8">
        <f t="shared" si="3"/>
        <v>2.4696968092341759E-2</v>
      </c>
      <c r="K43" s="8">
        <f t="shared" si="3"/>
        <v>2.4667552216717917E-2</v>
      </c>
      <c r="L43" s="8">
        <f t="shared" si="3"/>
        <v>2.3365750317793189E-2</v>
      </c>
      <c r="M43" s="8">
        <f t="shared" si="3"/>
        <v>3.2268866502959917E-2</v>
      </c>
    </row>
    <row r="44" spans="1:13" x14ac:dyDescent="0.3">
      <c r="A44" s="1" t="s">
        <v>26</v>
      </c>
      <c r="B44" s="6" t="s">
        <v>27</v>
      </c>
      <c r="C44" s="7">
        <v>7179.8088910000015</v>
      </c>
      <c r="D44" s="7">
        <v>7293.7022209999986</v>
      </c>
      <c r="E44" s="7">
        <v>7609.6902000000009</v>
      </c>
      <c r="F44" s="7">
        <v>8613.6075730000011</v>
      </c>
      <c r="G44" s="7">
        <v>9114.3533750000024</v>
      </c>
      <c r="H44" s="7"/>
      <c r="I44" s="8">
        <f t="shared" si="4"/>
        <v>5.472134895940851E-3</v>
      </c>
      <c r="J44" s="8">
        <f t="shared" si="3"/>
        <v>6.0502564241333625E-3</v>
      </c>
      <c r="K44" s="8">
        <f t="shared" si="3"/>
        <v>5.9910314052345082E-3</v>
      </c>
      <c r="L44" s="8">
        <f t="shared" si="3"/>
        <v>6.5050878283215621E-3</v>
      </c>
      <c r="M44" s="8">
        <f t="shared" si="3"/>
        <v>7.2039908717298701E-3</v>
      </c>
    </row>
    <row r="45" spans="1:13" x14ac:dyDescent="0.3">
      <c r="A45" s="1" t="s">
        <v>28</v>
      </c>
      <c r="B45" s="6" t="s">
        <v>29</v>
      </c>
      <c r="C45" s="7">
        <v>28740.633769000004</v>
      </c>
      <c r="D45" s="7">
        <v>19784.865965000012</v>
      </c>
      <c r="E45" s="7">
        <v>19488.539207000002</v>
      </c>
      <c r="F45" s="7">
        <v>17047.367006</v>
      </c>
      <c r="G45" s="7">
        <v>20536.82002599999</v>
      </c>
      <c r="H45" s="7"/>
      <c r="I45" s="8">
        <f t="shared" si="4"/>
        <v>2.1904848355496557E-2</v>
      </c>
      <c r="J45" s="8">
        <f t="shared" si="3"/>
        <v>1.6411900126757157E-2</v>
      </c>
      <c r="K45" s="8">
        <f t="shared" si="3"/>
        <v>1.5343127954312911E-2</v>
      </c>
      <c r="L45" s="8">
        <f t="shared" si="3"/>
        <v>1.2874352433151088E-2</v>
      </c>
      <c r="M45" s="8">
        <f t="shared" si="3"/>
        <v>1.6232315987162731E-2</v>
      </c>
    </row>
    <row r="46" spans="1:13" x14ac:dyDescent="0.3">
      <c r="A46" s="1" t="s">
        <v>30</v>
      </c>
      <c r="B46" s="6" t="s">
        <v>31</v>
      </c>
      <c r="C46" s="7">
        <v>12401.920279000004</v>
      </c>
      <c r="D46" s="7">
        <v>26934.952191</v>
      </c>
      <c r="E46" s="7">
        <v>36843.180114999996</v>
      </c>
      <c r="F46" s="7">
        <v>21241.094762000008</v>
      </c>
      <c r="G46" s="7">
        <v>23323.289078999995</v>
      </c>
      <c r="H46" s="7"/>
      <c r="I46" s="8">
        <f t="shared" si="4"/>
        <v>9.4521987654103429E-3</v>
      </c>
      <c r="J46" s="8">
        <f t="shared" si="3"/>
        <v>2.234302451478198E-2</v>
      </c>
      <c r="K46" s="8">
        <f t="shared" si="3"/>
        <v>2.9006259563323155E-2</v>
      </c>
      <c r="L46" s="8">
        <f t="shared" si="3"/>
        <v>1.604150012935714E-2</v>
      </c>
      <c r="M46" s="8">
        <f t="shared" si="3"/>
        <v>1.8434742950026655E-2</v>
      </c>
    </row>
    <row r="47" spans="1:13" x14ac:dyDescent="0.3">
      <c r="A47" s="1" t="s">
        <v>32</v>
      </c>
      <c r="B47" s="6" t="s">
        <v>33</v>
      </c>
      <c r="C47" s="7">
        <v>40286.637128000017</v>
      </c>
      <c r="D47" s="7">
        <v>35059.655267999995</v>
      </c>
      <c r="E47" s="7">
        <v>38780.454899000011</v>
      </c>
      <c r="F47" s="7">
        <v>46519.728414000005</v>
      </c>
      <c r="G47" s="7">
        <v>55394.672392000015</v>
      </c>
      <c r="H47" s="7"/>
      <c r="I47" s="8">
        <f t="shared" si="4"/>
        <v>3.0704704848701126E-2</v>
      </c>
      <c r="J47" s="8">
        <f t="shared" si="3"/>
        <v>2.9082611009588966E-2</v>
      </c>
      <c r="K47" s="8">
        <f t="shared" si="3"/>
        <v>3.0531456222644842E-2</v>
      </c>
      <c r="L47" s="8">
        <f t="shared" si="3"/>
        <v>3.5132192466174723E-2</v>
      </c>
      <c r="M47" s="8">
        <f t="shared" si="3"/>
        <v>4.3783985307068993E-2</v>
      </c>
    </row>
    <row r="48" spans="1:13" x14ac:dyDescent="0.3">
      <c r="A48" s="1" t="s">
        <v>34</v>
      </c>
      <c r="B48" s="6" t="s">
        <v>35</v>
      </c>
      <c r="C48" s="7">
        <v>38622.58686800002</v>
      </c>
      <c r="D48" s="7">
        <v>35172.987491000014</v>
      </c>
      <c r="E48" s="7">
        <v>35441.826819999987</v>
      </c>
      <c r="F48" s="7">
        <v>33337.630573000002</v>
      </c>
      <c r="G48" s="7">
        <v>37645.846734999999</v>
      </c>
      <c r="H48" s="7"/>
      <c r="I48" s="8">
        <f t="shared" si="4"/>
        <v>2.9436438849621428E-2</v>
      </c>
      <c r="J48" s="8">
        <f t="shared" si="3"/>
        <v>2.9176622115264894E-2</v>
      </c>
      <c r="K48" s="8">
        <f t="shared" si="3"/>
        <v>2.7902988420935006E-2</v>
      </c>
      <c r="L48" s="8">
        <f t="shared" si="3"/>
        <v>2.5176932316405991E-2</v>
      </c>
      <c r="M48" s="8">
        <f t="shared" si="3"/>
        <v>2.9755301893534675E-2</v>
      </c>
    </row>
    <row r="49" spans="1:13" x14ac:dyDescent="0.3">
      <c r="A49" s="1" t="s">
        <v>36</v>
      </c>
      <c r="B49" s="6" t="s">
        <v>37</v>
      </c>
      <c r="C49" s="7">
        <v>29991.917120000002</v>
      </c>
      <c r="D49" s="7">
        <v>32532.317630000005</v>
      </c>
      <c r="E49" s="7">
        <v>35561.18942499999</v>
      </c>
      <c r="F49" s="7">
        <v>39041.027533</v>
      </c>
      <c r="G49" s="7">
        <v>25845.224891000009</v>
      </c>
      <c r="H49" s="7"/>
      <c r="I49" s="8">
        <f t="shared" si="4"/>
        <v>2.2858521551213502E-2</v>
      </c>
      <c r="J49" s="8">
        <f t="shared" si="3"/>
        <v>2.6986139242995921E-2</v>
      </c>
      <c r="K49" s="8">
        <f t="shared" si="3"/>
        <v>2.7996961381248898E-2</v>
      </c>
      <c r="L49" s="8">
        <f t="shared" si="3"/>
        <v>2.9484198212855507E-2</v>
      </c>
      <c r="M49" s="8">
        <f t="shared" si="3"/>
        <v>2.0428082666102427E-2</v>
      </c>
    </row>
    <row r="50" spans="1:13" x14ac:dyDescent="0.3">
      <c r="A50" s="1" t="s">
        <v>38</v>
      </c>
      <c r="B50" s="6" t="s">
        <v>39</v>
      </c>
      <c r="C50" s="7">
        <v>39181.137153000011</v>
      </c>
      <c r="D50" s="7">
        <v>35550.142458000002</v>
      </c>
      <c r="E50" s="7">
        <v>40382.642498000008</v>
      </c>
      <c r="F50" s="7">
        <v>48566.675185</v>
      </c>
      <c r="G50" s="7">
        <v>53337.505509999995</v>
      </c>
      <c r="H50" s="7"/>
      <c r="I50" s="8">
        <f t="shared" si="4"/>
        <v>2.9862141337262494E-2</v>
      </c>
      <c r="J50" s="8">
        <f t="shared" si="3"/>
        <v>2.9489478904978009E-2</v>
      </c>
      <c r="K50" s="8">
        <f t="shared" si="3"/>
        <v>3.1792842162204675E-2</v>
      </c>
      <c r="L50" s="8">
        <f t="shared" si="3"/>
        <v>3.6678068385457702E-2</v>
      </c>
      <c r="M50" s="8">
        <f t="shared" si="3"/>
        <v>4.2157999257394552E-2</v>
      </c>
    </row>
    <row r="51" spans="1:13" x14ac:dyDescent="0.3">
      <c r="A51" s="1" t="s">
        <v>40</v>
      </c>
      <c r="B51" s="9" t="s">
        <v>40</v>
      </c>
      <c r="C51" s="10">
        <v>211784.94229399989</v>
      </c>
      <c r="D51" s="10">
        <v>205920.03846100002</v>
      </c>
      <c r="E51" s="10">
        <v>205800.64472099993</v>
      </c>
      <c r="F51" s="10">
        <v>196205.88371499989</v>
      </c>
      <c r="G51" s="10">
        <v>173063.71239800003</v>
      </c>
      <c r="H51" s="7"/>
      <c r="I51" s="11">
        <f t="shared" si="4"/>
        <v>0.16141317836670202</v>
      </c>
      <c r="J51" s="11">
        <f t="shared" si="3"/>
        <v>0.17081435433014433</v>
      </c>
      <c r="K51" s="11">
        <f t="shared" si="3"/>
        <v>0.16202474651872423</v>
      </c>
      <c r="L51" s="11">
        <f t="shared" si="3"/>
        <v>0.14817676509901542</v>
      </c>
      <c r="M51" s="11">
        <f t="shared" si="3"/>
        <v>0.13678967152651961</v>
      </c>
    </row>
    <row r="52" spans="1:13" x14ac:dyDescent="0.3">
      <c r="B52" s="12" t="s">
        <v>41</v>
      </c>
      <c r="C52" s="13">
        <f>SUM(C32:C51)</f>
        <v>1312067.232905</v>
      </c>
      <c r="D52" s="13">
        <f>SUM(D32:D51)</f>
        <v>1205519.520116</v>
      </c>
      <c r="E52" s="13">
        <f>SUM(E32:E51)</f>
        <v>1270180.322098</v>
      </c>
      <c r="F52" s="13">
        <f>SUM(F32:F51)</f>
        <v>1324133.939514</v>
      </c>
      <c r="G52" s="13">
        <f>SUM(G32:G51)</f>
        <v>1265181.1388000001</v>
      </c>
      <c r="H52" s="13"/>
    </row>
    <row r="53" spans="1:13" x14ac:dyDescent="0.3">
      <c r="B53" s="12" t="s">
        <v>44</v>
      </c>
      <c r="C53" s="13">
        <v>4730471.2038870016</v>
      </c>
      <c r="D53" s="13">
        <v>4610671.4937490039</v>
      </c>
      <c r="E53" s="13">
        <v>5188658.3612480024</v>
      </c>
      <c r="F53" s="13">
        <v>5655770.1431499999</v>
      </c>
      <c r="G53" s="13">
        <v>5450983.9507389953</v>
      </c>
      <c r="H53" s="13"/>
    </row>
    <row r="54" spans="1:13" x14ac:dyDescent="0.3">
      <c r="B54" s="14"/>
      <c r="C54" s="15">
        <f>C52/C53</f>
        <v>0.2773650184841801</v>
      </c>
      <c r="D54" s="15">
        <f t="shared" ref="D54:G54" si="5">D52/D53</f>
        <v>0.26146289575182347</v>
      </c>
      <c r="E54" s="15">
        <f t="shared" si="5"/>
        <v>0.24479937464845725</v>
      </c>
      <c r="F54" s="15">
        <f t="shared" si="5"/>
        <v>0.23412088999368691</v>
      </c>
      <c r="G54" s="15">
        <f t="shared" si="5"/>
        <v>0.23210142429945665</v>
      </c>
      <c r="H54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033F-A971-48E9-8E7D-F8C819CE4FFA}">
  <dimension ref="A1:G20"/>
  <sheetViews>
    <sheetView zoomScale="117" workbookViewId="0">
      <selection activeCell="H12" sqref="H12"/>
    </sheetView>
  </sheetViews>
  <sheetFormatPr defaultRowHeight="13.2" x14ac:dyDescent="0.25"/>
  <cols>
    <col min="1" max="1" width="8.88671875" style="17"/>
    <col min="2" max="2" width="16.77734375" style="17" customWidth="1"/>
    <col min="3" max="3" width="10" style="17" customWidth="1"/>
    <col min="4" max="4" width="0.77734375" style="17" customWidth="1"/>
    <col min="5" max="5" width="16.77734375" style="17" customWidth="1"/>
    <col min="6" max="6" width="9.6640625" style="17" customWidth="1"/>
    <col min="7" max="7" width="9.21875" style="17" bestFit="1" customWidth="1"/>
    <col min="8" max="16384" width="8.88671875" style="17"/>
  </cols>
  <sheetData>
    <row r="1" spans="1:7" x14ac:dyDescent="0.25">
      <c r="A1" s="2" t="s">
        <v>45</v>
      </c>
      <c r="B1" s="2"/>
      <c r="C1" s="2"/>
      <c r="D1" s="2"/>
    </row>
    <row r="2" spans="1:7" ht="13.8" x14ac:dyDescent="0.3">
      <c r="A2" s="18" t="s">
        <v>15</v>
      </c>
      <c r="B2" s="2"/>
      <c r="C2" s="2"/>
      <c r="D2" s="2"/>
    </row>
    <row r="3" spans="1:7" x14ac:dyDescent="0.25">
      <c r="B3" s="19">
        <v>2015</v>
      </c>
      <c r="C3" s="19"/>
      <c r="D3" s="20"/>
      <c r="E3" s="19">
        <v>2019</v>
      </c>
      <c r="F3" s="19"/>
    </row>
    <row r="4" spans="1:7" x14ac:dyDescent="0.25">
      <c r="B4" s="21" t="s">
        <v>46</v>
      </c>
      <c r="C4" s="22" t="s">
        <v>47</v>
      </c>
      <c r="D4" s="20"/>
      <c r="E4" s="21" t="s">
        <v>46</v>
      </c>
      <c r="F4" s="22" t="s">
        <v>47</v>
      </c>
    </row>
    <row r="5" spans="1:7" ht="13.2" customHeight="1" x14ac:dyDescent="0.25">
      <c r="A5" s="23">
        <v>1</v>
      </c>
      <c r="B5" s="17" t="s">
        <v>48</v>
      </c>
      <c r="C5" s="24">
        <f>-21.5558624146915*100</f>
        <v>-2155.5862414691501</v>
      </c>
      <c r="D5" s="24"/>
      <c r="E5" s="17" t="s">
        <v>48</v>
      </c>
      <c r="F5" s="24">
        <f>-31.6907901874794*100</f>
        <v>-3169.0790187479402</v>
      </c>
      <c r="G5" s="24"/>
    </row>
    <row r="6" spans="1:7" ht="13.2" customHeight="1" x14ac:dyDescent="0.25">
      <c r="A6" s="23">
        <v>2</v>
      </c>
      <c r="B6" s="17" t="s">
        <v>11</v>
      </c>
      <c r="C6" s="24">
        <f>-9.75387397053942*100</f>
        <v>-975.38739705394198</v>
      </c>
      <c r="D6" s="24"/>
      <c r="E6" s="17" t="s">
        <v>7</v>
      </c>
      <c r="F6" s="24">
        <f>-16.5900494040366*100</f>
        <v>-1659.0049404036599</v>
      </c>
    </row>
    <row r="7" spans="1:7" ht="13.2" customHeight="1" x14ac:dyDescent="0.25">
      <c r="A7" s="23">
        <v>3</v>
      </c>
      <c r="B7" s="17" t="s">
        <v>31</v>
      </c>
      <c r="C7" s="24">
        <f>-7.59891463555583*100</f>
        <v>-759.89146355558296</v>
      </c>
      <c r="D7" s="24"/>
      <c r="E7" s="17" t="s">
        <v>27</v>
      </c>
      <c r="F7" s="24">
        <f>-9.38050626310153*100</f>
        <v>-938.05062631015301</v>
      </c>
    </row>
    <row r="8" spans="1:7" ht="13.2" customHeight="1" x14ac:dyDescent="0.25">
      <c r="A8" s="23">
        <v>4</v>
      </c>
      <c r="B8" s="17" t="s">
        <v>21</v>
      </c>
      <c r="C8" s="24">
        <f>-7.48387351200946*100</f>
        <v>-748.387351200946</v>
      </c>
      <c r="D8" s="24"/>
      <c r="E8" s="17" t="s">
        <v>3</v>
      </c>
      <c r="F8" s="24">
        <f>-8.97701853218437*100</f>
        <v>-897.70185321843701</v>
      </c>
    </row>
    <row r="9" spans="1:7" ht="13.2" customHeight="1" x14ac:dyDescent="0.25">
      <c r="A9" s="23">
        <v>5</v>
      </c>
      <c r="B9" s="25" t="s">
        <v>27</v>
      </c>
      <c r="C9" s="26">
        <f>-6.61253096351395*100</f>
        <v>-661.25309635139502</v>
      </c>
      <c r="D9" s="24"/>
      <c r="E9" s="25" t="s">
        <v>11</v>
      </c>
      <c r="F9" s="26">
        <f>-7.29528060206762*100</f>
        <v>-729.52806020676201</v>
      </c>
    </row>
    <row r="10" spans="1:7" ht="13.2" customHeight="1" x14ac:dyDescent="0.25"/>
    <row r="11" spans="1:7" ht="13.2" customHeight="1" x14ac:dyDescent="0.25"/>
    <row r="12" spans="1:7" ht="13.2" customHeight="1" x14ac:dyDescent="0.25">
      <c r="A12" s="2" t="s">
        <v>45</v>
      </c>
    </row>
    <row r="13" spans="1:7" ht="13.2" customHeight="1" x14ac:dyDescent="0.3">
      <c r="A13" s="18" t="s">
        <v>33</v>
      </c>
      <c r="B13" s="2"/>
      <c r="C13" s="2"/>
      <c r="D13" s="2"/>
    </row>
    <row r="14" spans="1:7" ht="13.2" customHeight="1" x14ac:dyDescent="0.25">
      <c r="B14" s="19">
        <v>2015</v>
      </c>
      <c r="C14" s="19"/>
      <c r="E14" s="19">
        <v>2019</v>
      </c>
      <c r="F14" s="19"/>
    </row>
    <row r="15" spans="1:7" ht="13.2" customHeight="1" x14ac:dyDescent="0.25">
      <c r="B15" s="21" t="s">
        <v>46</v>
      </c>
      <c r="C15" s="22" t="s">
        <v>47</v>
      </c>
      <c r="D15" s="20"/>
      <c r="E15" s="21" t="s">
        <v>46</v>
      </c>
      <c r="F15" s="22" t="s">
        <v>47</v>
      </c>
    </row>
    <row r="16" spans="1:7" ht="13.2" customHeight="1" x14ac:dyDescent="0.25">
      <c r="A16" s="23">
        <v>1</v>
      </c>
      <c r="B16" s="17" t="s">
        <v>49</v>
      </c>
      <c r="C16" s="24">
        <v>-8.9032103131951903</v>
      </c>
      <c r="D16" s="24"/>
      <c r="E16" s="17" t="s">
        <v>9</v>
      </c>
      <c r="F16" s="24">
        <v>-2.7468299175297601</v>
      </c>
    </row>
    <row r="17" spans="1:6" ht="13.2" customHeight="1" x14ac:dyDescent="0.25">
      <c r="A17" s="23">
        <v>2</v>
      </c>
      <c r="B17" s="17" t="s">
        <v>9</v>
      </c>
      <c r="C17" s="24">
        <v>-6.1581872697276001</v>
      </c>
      <c r="D17" s="24"/>
      <c r="E17" s="17" t="s">
        <v>39</v>
      </c>
      <c r="F17" s="24">
        <v>-2.1833450663812202</v>
      </c>
    </row>
    <row r="18" spans="1:6" ht="13.2" customHeight="1" x14ac:dyDescent="0.25">
      <c r="A18" s="23">
        <v>3</v>
      </c>
      <c r="B18" s="17" t="s">
        <v>39</v>
      </c>
      <c r="C18" s="24">
        <v>-1.01008562201976</v>
      </c>
      <c r="D18" s="24"/>
      <c r="E18" s="17" t="s">
        <v>35</v>
      </c>
      <c r="F18" s="24">
        <v>-1.2836098633823601</v>
      </c>
    </row>
    <row r="19" spans="1:6" ht="13.2" customHeight="1" x14ac:dyDescent="0.25">
      <c r="A19" s="23">
        <v>4</v>
      </c>
      <c r="B19" s="17" t="s">
        <v>37</v>
      </c>
      <c r="C19" s="24">
        <v>-0.96544029782408802</v>
      </c>
      <c r="D19" s="24"/>
      <c r="E19" s="17" t="s">
        <v>50</v>
      </c>
      <c r="F19" s="24">
        <v>-1.2597538555096499</v>
      </c>
    </row>
    <row r="20" spans="1:6" ht="13.2" customHeight="1" x14ac:dyDescent="0.25">
      <c r="A20" s="23">
        <v>5</v>
      </c>
      <c r="B20" s="25" t="s">
        <v>21</v>
      </c>
      <c r="C20" s="26">
        <v>-0.93387005617854901</v>
      </c>
      <c r="D20" s="24"/>
      <c r="E20" s="25" t="s">
        <v>37</v>
      </c>
      <c r="F20" s="26">
        <v>-1.2463379607096901</v>
      </c>
    </row>
  </sheetData>
  <mergeCells count="4">
    <mergeCell ref="B3:C3"/>
    <mergeCell ref="E3:F3"/>
    <mergeCell ref="B14:C14"/>
    <mergeCell ref="E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 De Vera</dc:creator>
  <cp:lastModifiedBy>Janine De Vera</cp:lastModifiedBy>
  <dcterms:created xsi:type="dcterms:W3CDTF">2021-05-12T05:01:04Z</dcterms:created>
  <dcterms:modified xsi:type="dcterms:W3CDTF">2021-05-12T05:29:25Z</dcterms:modified>
</cp:coreProperties>
</file>