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0A4A26E7-1436-4E90-9E64-DBECC9631AB0}" xr6:coauthVersionLast="47" xr6:coauthVersionMax="47" xr10:uidLastSave="{00000000-0000-0000-0000-000000000000}"/>
  <bookViews>
    <workbookView xWindow="22110" yWindow="1830" windowWidth="30000" windowHeight="26985" xr2:uid="{00000000-000D-0000-FFFF-FFFF00000000}"/>
  </bookViews>
  <sheets>
    <sheet name="Henkilöstö" sheetId="1" r:id="rId1"/>
  </sheets>
  <definedNames>
    <definedName name="_xlnm._FilterDatabase" localSheetId="0" hidden="1">Henkilöstö!$A$4:$K$22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E35" i="1"/>
  <c r="E43" i="1" s="1"/>
  <c r="E34" i="1"/>
  <c r="E42" i="1" s="1"/>
  <c r="D35" i="1"/>
  <c r="D43" i="1" s="1"/>
  <c r="D34" i="1"/>
  <c r="D42" i="1" s="1"/>
  <c r="C35" i="1"/>
  <c r="C43" i="1" s="1"/>
  <c r="C34" i="1"/>
  <c r="C42" i="1" s="1"/>
  <c r="B35" i="1"/>
  <c r="B43" i="1" s="1"/>
  <c r="B34" i="1"/>
  <c r="B42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K5" i="1"/>
  <c r="J5" i="1"/>
  <c r="I5" i="1"/>
  <c r="G5" i="1"/>
  <c r="D44" i="1" l="1"/>
  <c r="C44" i="1"/>
  <c r="B44" i="1"/>
  <c r="E44" i="1"/>
</calcChain>
</file>

<file path=xl/sharedStrings.xml><?xml version="1.0" encoding="utf-8"?>
<sst xmlns="http://schemas.openxmlformats.org/spreadsheetml/2006/main" count="90" uniqueCount="57">
  <si>
    <t>Nimi</t>
  </si>
  <si>
    <t>Nimike</t>
  </si>
  <si>
    <t>Osasto</t>
  </si>
  <si>
    <t>Tunti
palkka</t>
  </si>
  <si>
    <t>Nieminen Kalle</t>
  </si>
  <si>
    <t>Mikrotukihenkilö</t>
  </si>
  <si>
    <t>Lahtinen Liisa</t>
  </si>
  <si>
    <t>Jokinen Kaija</t>
  </si>
  <si>
    <t>Siivooja</t>
  </si>
  <si>
    <t>Järvelä Minna</t>
  </si>
  <si>
    <t>Asiakaspalvelu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</si>
  <si>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</si>
  <si>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</si>
  <si>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</si>
  <si>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</si>
  <si>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</si>
  <si>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</si>
  <si>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</si>
  <si>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</si>
  <si>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</si>
  <si>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</si>
  <si>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</si>
  <si>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</si>
  <si>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</si>
  <si>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</si>
  <si>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</si>
  <si>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</si>
  <si>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</si>
  <si>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</si>
  <si>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</si>
  <si>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Pekkarinen Matti</t>
  </si>
  <si>
    <t>Toim.johtaja</t>
  </si>
  <si>
    <t>Merilä Juuso</t>
  </si>
  <si>
    <t>Myyjä</t>
  </si>
  <si>
    <t>Myynti</t>
  </si>
  <si>
    <t>Hallinto</t>
  </si>
  <si>
    <t>Työtunnit
kuukaudessa</t>
  </si>
  <si>
    <t>Vero-
prosentti</t>
  </si>
  <si>
    <t>Henkilöstön palkkakustannukset vuodessa</t>
  </si>
  <si>
    <t xml:space="preserve">Bruttopalkat </t>
  </si>
  <si>
    <t>Henkilöstön palkkakustannukset kuukaudessa</t>
  </si>
  <si>
    <t>Puhelin</t>
  </si>
  <si>
    <t>Henkilöhaku:</t>
  </si>
  <si>
    <t>Nimi:</t>
  </si>
  <si>
    <t xml:space="preserve">Puhelin </t>
  </si>
  <si>
    <t>Osasto:</t>
  </si>
  <si>
    <t>Kaikki yhteensä</t>
  </si>
  <si>
    <t xml:space="preserve">TEL  </t>
  </si>
  <si>
    <t xml:space="preserve">TVM  </t>
  </si>
  <si>
    <t>TEL</t>
  </si>
  <si>
    <t>TVM</t>
  </si>
  <si>
    <t>Nettopalkat</t>
  </si>
  <si>
    <t>Brutto
palkka/kk</t>
  </si>
  <si>
    <t>Netto
palkka/kk</t>
  </si>
  <si>
    <t>Yhteenveto 2021:</t>
  </si>
  <si>
    <t>Yritys Oy:n henkilöstötietokanta</t>
  </si>
  <si>
    <t>*Koko vuoden palkka on kerrottu 12,5 koska työntekijät saavat lomalta paluu rahan joka on 50% kk palkasta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</si>
</sst>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  <numFmt numFmtId="173" formatCode="#,##0.0\ &quot;€&quot;"/>
    <numFmt numFmtId="174" formatCode="#,##0.00\ _€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4" fillId="0" borderId="9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4" fillId="0" borderId="1" xfId="0" applyFont="1" applyBorder="1" applyAlignment="1">
      <alignment vertical="top"/>
    </xf>
    <xf numFmtId="0" fontId="5" fillId="0" borderId="17" xfId="0" applyFont="1" applyBorder="1"/>
    <xf numFmtId="0" fontId="4" fillId="0" borderId="10" xfId="0" applyFont="1" applyBorder="1"/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/>
    <xf numFmtId="0" fontId="4" fillId="0" borderId="14" xfId="0" applyFont="1" applyBorder="1"/>
    <xf numFmtId="0" fontId="4" fillId="0" borderId="8" xfId="0" applyFont="1" applyBorder="1"/>
    <xf numFmtId="0" fontId="4" fillId="0" borderId="20" xfId="0" applyFont="1" applyBorder="1"/>
    <xf numFmtId="0" fontId="4" fillId="0" borderId="1" xfId="0" applyFont="1" applyBorder="1" applyAlignment="1">
      <alignment wrapText="1"/>
    </xf>
    <xf numFmtId="0" fontId="4" fillId="0" borderId="21" xfId="0" applyFont="1" applyBorder="1"/>
    <xf numFmtId="0" fontId="0" fillId="0" borderId="7" xfId="0" applyBorder="1"/>
    <xf numFmtId="0" fontId="4" fillId="0" borderId="23" xfId="0" applyFont="1" applyBorder="1"/>
    <xf numFmtId="0" fontId="4" fillId="0" borderId="0" xfId="0" applyFont="1"/>
    <xf numFmtId="0" fontId="5" fillId="0" borderId="19" xfId="0" applyFont="1" applyBorder="1"/>
    <xf numFmtId="166" fontId="0" fillId="0" borderId="7" xfId="2" applyNumberFormat="1" applyFont="1" applyBorder="1"/>
    <xf numFmtId="0" fontId="0" fillId="0" borderId="7" xfId="0" applyBorder="1" applyAlignment="1">
      <alignment horizontal="center"/>
    </xf>
    <xf numFmtId="166" fontId="0" fillId="3" borderId="7" xfId="2" applyNumberFormat="1" applyFont="1" applyFill="1" applyBorder="1"/>
    <xf numFmtId="167" fontId="0" fillId="0" borderId="7" xfId="1" applyNumberFormat="1" applyFont="1" applyBorder="1"/>
    <xf numFmtId="0" fontId="0" fillId="0" borderId="22" xfId="0" applyBorder="1"/>
    <xf numFmtId="10" fontId="1" fillId="0" borderId="22" xfId="0" applyNumberFormat="1" applyFont="1" applyBorder="1" applyAlignment="1">
      <alignment horizontal="center"/>
    </xf>
    <xf numFmtId="0" fontId="1" fillId="2" borderId="9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166" fontId="0" fillId="0" borderId="15" xfId="2" applyNumberFormat="1" applyFont="1" applyBorder="1"/>
    <xf numFmtId="0" fontId="0" fillId="0" borderId="15" xfId="0" applyBorder="1" applyAlignment="1">
      <alignment horizontal="center"/>
    </xf>
    <xf numFmtId="167" fontId="0" fillId="0" borderId="15" xfId="1" applyNumberFormat="1" applyFont="1" applyBorder="1"/>
    <xf numFmtId="2" fontId="5" fillId="6" borderId="7" xfId="0" applyNumberFormat="1" applyFont="1" applyFill="1" applyBorder="1"/>
    <xf numFmtId="0" fontId="5" fillId="7" borderId="18" xfId="0" applyFont="1" applyFill="1" applyBorder="1"/>
    <xf numFmtId="0" fontId="4" fillId="5" borderId="18" xfId="0" applyFont="1" applyFill="1" applyBorder="1"/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3" fontId="0" fillId="3" borderId="7" xfId="1" applyNumberFormat="1" applyFont="1" applyFill="1" applyBorder="1"/>
    <xf numFmtId="2" fontId="0" fillId="0" borderId="0" xfId="0" applyNumberFormat="1"/>
    <xf numFmtId="174" fontId="5" fillId="4" borderId="7" xfId="0" applyNumberFormat="1" applyFont="1" applyFill="1" applyBorder="1"/>
    <xf numFmtId="174" fontId="5" fillId="4" borderId="13" xfId="0" applyNumberFormat="1" applyFont="1" applyFill="1" applyBorder="1"/>
    <xf numFmtId="174" fontId="5" fillId="4" borderId="15" xfId="0" applyNumberFormat="1" applyFont="1" applyFill="1" applyBorder="1"/>
    <xf numFmtId="174" fontId="5" fillId="4" borderId="16" xfId="0" applyNumberFormat="1" applyFont="1" applyFill="1" applyBorder="1"/>
    <xf numFmtId="2" fontId="4" fillId="0" borderId="24" xfId="0" applyNumberFormat="1" applyFont="1" applyBorder="1"/>
    <xf numFmtId="0" fontId="7" fillId="0" borderId="0" xfId="0" applyFont="1" applyFill="1" applyBorder="1"/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600" b="1" i="0" u="none" strike="noStrike" cap="none" normalizeH="0" baseline="0">
                <a:effectLst/>
              </a:rPr>
              <a:t>Bruttopalkat osastoittain 2021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i-FI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Henkilöstö!$A$42:$A$44</c:f>
              <c:strCache>
                <c:ptCount val="3"/>
                <c:pt idx="0">
                  <c:v>Myynti</c:v>
                </c:pt>
                <c:pt idx="1">
                  <c:v>Hallinto</c:v>
                </c:pt>
                <c:pt idx="2">
                  <c:v>Kaikki yhteensä</c:v>
                </c:pt>
              </c:strCache>
            </c:strRef>
          </c:cat>
          <c:val>
            <c:numRef>
              <c:f>Henkilöstö!$B$42:$B$44</c:f>
              <c:numCache>
                <c:formatCode>0.00</c:formatCode>
                <c:ptCount val="3"/>
                <c:pt idx="0">
                  <c:v>231878.59186340452</c:v>
                </c:pt>
                <c:pt idx="1">
                  <c:v>263466.38680195704</c:v>
                </c:pt>
                <c:pt idx="2">
                  <c:v>495344.97866536153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F-43E0-99E2-0317151E5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18687"/>
        <c:axId val="31919103"/>
      </c:barChart>
      <c:catAx>
        <c:axId val="3191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1919103"/>
        <c:crosses val="autoZero"/>
        <c:auto val="1"/>
        <c:lblAlgn val="ctr"/>
        <c:lblOffset val="100"/>
        <c:noMultiLvlLbl val="0"/>
      </c:catAx>
      <c:valAx>
        <c:axId val="319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19186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37</xdr:row>
      <xdr:rowOff>14287</xdr:rowOff>
    </xdr:from>
    <xdr:to>
      <xdr:col>10</xdr:col>
      <xdr:colOff>238125</xdr:colOff>
      <xdr:row>52</xdr:row>
      <xdr:rowOff>23812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2AC783D7-EAAB-2436-B18E-6C6B780CD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6"/>
  <sheetViews>
    <sheetView tabSelected="1" workbookViewId="0">
      <selection activeCell="L46" sqref="L46"/>
    </sheetView>
  </sheetViews>
  <sheetFormatPr defaultRowHeight="12.75" x14ac:dyDescent="0.2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8" x14ac:dyDescent="0.25">
      <c r="A1" s="55" t="s">
        <v>55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3" spans="1:16" ht="13.5" thickBot="1" x14ac:dyDescent="0.25">
      <c r="A3" s="35"/>
      <c r="B3" s="35"/>
      <c r="C3" s="35"/>
      <c r="D3" s="35"/>
      <c r="E3" s="35"/>
      <c r="F3" s="35"/>
      <c r="G3" s="35"/>
      <c r="H3" s="35"/>
      <c r="I3" s="36">
        <v>4.1000000000000002E-2</v>
      </c>
      <c r="J3" s="36">
        <v>3.3999999999999998E-3</v>
      </c>
      <c r="K3" s="35"/>
    </row>
    <row r="4" spans="1:16" ht="25.5" x14ac:dyDescent="0.2">
      <c r="A4" s="37" t="s">
        <v>0</v>
      </c>
      <c r="B4" s="38" t="s">
        <v>1</v>
      </c>
      <c r="C4" s="38" t="s">
        <v>41</v>
      </c>
      <c r="D4" s="38" t="s">
        <v>2</v>
      </c>
      <c r="E4" s="39" t="s">
        <v>3</v>
      </c>
      <c r="F4" s="39" t="s">
        <v>36</v>
      </c>
      <c r="G4" s="39" t="s">
        <v>52</v>
      </c>
      <c r="H4" s="39" t="s">
        <v>37</v>
      </c>
      <c r="I4" s="39" t="s">
        <v>47</v>
      </c>
      <c r="J4" s="39" t="s">
        <v>48</v>
      </c>
      <c r="K4" s="40" t="s">
        <v>53</v>
      </c>
    </row>
    <row r="5" spans="1:16" x14ac:dyDescent="0.2">
      <c r="A5" s="41" t="s">
        <v>4</v>
      </c>
      <c r="B5" s="27" t="s">
        <v>5</v>
      </c>
      <c r="C5" s="56">
        <v>2225</v>
      </c>
      <c r="D5" s="56" t="s">
        <v>35</v>
      </c>
      <c r="E5" s="31">
        <v>12.614094484613327</v>
      </c>
      <c r="F5" s="32">
        <v>160</v>
      </c>
      <c r="G5" s="33">
        <f>E5*F5</f>
        <v>2018.2551175381323</v>
      </c>
      <c r="H5" s="34">
        <v>0.27</v>
      </c>
      <c r="I5" s="58">
        <f>(G5-(G5*H5))*0.041</f>
        <v>60.406375667916294</v>
      </c>
      <c r="J5" s="58">
        <f>(G5-(G5*H5)-I5)*0.034</f>
        <v>48.039275244587287</v>
      </c>
      <c r="K5" s="58">
        <f>G5-(G5*H5)-I5-J5</f>
        <v>1364.8805848903328</v>
      </c>
      <c r="N5" s="3"/>
    </row>
    <row r="6" spans="1:16" x14ac:dyDescent="0.2">
      <c r="A6" s="41" t="s">
        <v>6</v>
      </c>
      <c r="B6" s="27" t="s">
        <v>33</v>
      </c>
      <c r="C6" s="56">
        <v>4332</v>
      </c>
      <c r="D6" s="56" t="s">
        <v>34</v>
      </c>
      <c r="E6" s="31">
        <v>11.773154852305773</v>
      </c>
      <c r="F6" s="32">
        <v>155</v>
      </c>
      <c r="G6" s="33">
        <f t="shared" ref="G6:G22" si="0">E6*F6</f>
        <v>1824.8390021073947</v>
      </c>
      <c r="H6" s="34">
        <v>0.32600000000000001</v>
      </c>
      <c r="I6" s="58">
        <f t="shared" ref="I6:I22" si="1">(G6-(G6*H6))*0.041</f>
        <v>50.427600984235745</v>
      </c>
      <c r="J6" s="58">
        <f t="shared" ref="J6:J22" si="2">(G6-(G6*H6)-I6)*0.034</f>
        <v>40.103472138829041</v>
      </c>
      <c r="K6" s="58">
        <f t="shared" ref="K6:K22" si="3">G6-(G6*H6)-I6-J6</f>
        <v>1139.410414297319</v>
      </c>
      <c r="N6" s="3"/>
      <c r="O6" s="2"/>
      <c r="P6" s="2"/>
    </row>
    <row r="7" spans="1:16" x14ac:dyDescent="0.2">
      <c r="A7" s="41" t="s">
        <v>7</v>
      </c>
      <c r="B7" s="27" t="s">
        <v>8</v>
      </c>
      <c r="C7" s="56">
        <v>3312</v>
      </c>
      <c r="D7" s="56" t="s">
        <v>35</v>
      </c>
      <c r="E7" s="31">
        <v>8.0730204701525299</v>
      </c>
      <c r="F7" s="32">
        <v>120</v>
      </c>
      <c r="G7" s="33">
        <f t="shared" si="0"/>
        <v>968.7624564183036</v>
      </c>
      <c r="H7" s="34">
        <v>0.26500000000000001</v>
      </c>
      <c r="I7" s="58">
        <f t="shared" si="1"/>
        <v>29.19365662416558</v>
      </c>
      <c r="J7" s="58">
        <f t="shared" si="2"/>
        <v>23.21678946067178</v>
      </c>
      <c r="K7" s="58">
        <f t="shared" si="3"/>
        <v>659.62995938261588</v>
      </c>
      <c r="N7" s="3"/>
      <c r="O7" s="2"/>
      <c r="P7" s="2"/>
    </row>
    <row r="8" spans="1:16" x14ac:dyDescent="0.2">
      <c r="A8" s="41" t="s">
        <v>9</v>
      </c>
      <c r="B8" s="27" t="s">
        <v>5</v>
      </c>
      <c r="C8" s="56">
        <v>4432</v>
      </c>
      <c r="D8" s="56" t="s">
        <v>35</v>
      </c>
      <c r="E8" s="31">
        <v>10.091275587690662</v>
      </c>
      <c r="F8" s="32">
        <v>160</v>
      </c>
      <c r="G8" s="33">
        <f t="shared" si="0"/>
        <v>1614.6040940305058</v>
      </c>
      <c r="H8" s="34">
        <v>0.22900000000000001</v>
      </c>
      <c r="I8" s="58">
        <f t="shared" si="1"/>
        <v>51.039250016398327</v>
      </c>
      <c r="J8" s="58">
        <f t="shared" si="2"/>
        <v>40.589897220358147</v>
      </c>
      <c r="K8" s="58">
        <f t="shared" si="3"/>
        <v>1153.2306092607637</v>
      </c>
      <c r="N8" s="3"/>
      <c r="O8" s="2"/>
      <c r="P8" s="2"/>
    </row>
    <row r="9" spans="1:16" x14ac:dyDescent="0.2">
      <c r="A9" s="41" t="s">
        <v>11</v>
      </c>
      <c r="B9" s="27" t="s">
        <v>12</v>
      </c>
      <c r="C9" s="56">
        <v>4223</v>
      </c>
      <c r="D9" s="56" t="s">
        <v>34</v>
      </c>
      <c r="E9" s="31">
        <v>14.295973749228438</v>
      </c>
      <c r="F9" s="32">
        <v>155</v>
      </c>
      <c r="G9" s="33">
        <f t="shared" si="0"/>
        <v>2215.8759311304079</v>
      </c>
      <c r="H9" s="34">
        <v>0.28999999999999998</v>
      </c>
      <c r="I9" s="58">
        <f t="shared" si="1"/>
        <v>64.504148355206183</v>
      </c>
      <c r="J9" s="58">
        <f t="shared" si="2"/>
        <v>51.298103933411049</v>
      </c>
      <c r="K9" s="58">
        <f t="shared" si="3"/>
        <v>1457.4696588139725</v>
      </c>
      <c r="N9" s="3"/>
      <c r="O9" s="2"/>
      <c r="P9" s="2"/>
    </row>
    <row r="10" spans="1:16" x14ac:dyDescent="0.2">
      <c r="A10" s="41" t="s">
        <v>13</v>
      </c>
      <c r="B10" s="27" t="s">
        <v>14</v>
      </c>
      <c r="C10" s="56">
        <v>2345</v>
      </c>
      <c r="D10" s="56" t="s">
        <v>35</v>
      </c>
      <c r="E10" s="31">
        <v>8.7457721759985727</v>
      </c>
      <c r="F10" s="32">
        <v>168</v>
      </c>
      <c r="G10" s="33">
        <f t="shared" si="0"/>
        <v>1469.2897255677601</v>
      </c>
      <c r="H10" s="34">
        <v>0.27</v>
      </c>
      <c r="I10" s="58">
        <f t="shared" si="1"/>
        <v>43.975841486243063</v>
      </c>
      <c r="J10" s="58">
        <f t="shared" si="2"/>
        <v>34.972592378059545</v>
      </c>
      <c r="K10" s="58">
        <f t="shared" si="3"/>
        <v>993.63306580016229</v>
      </c>
      <c r="N10" s="3"/>
      <c r="O10" s="2"/>
      <c r="P10" s="2"/>
    </row>
    <row r="11" spans="1:16" x14ac:dyDescent="0.2">
      <c r="A11" s="41" t="s">
        <v>15</v>
      </c>
      <c r="B11" s="27" t="s">
        <v>16</v>
      </c>
      <c r="C11" s="56">
        <v>4773</v>
      </c>
      <c r="D11" s="56" t="s">
        <v>35</v>
      </c>
      <c r="E11" s="31">
        <v>15.136913381535992</v>
      </c>
      <c r="F11" s="32">
        <v>153</v>
      </c>
      <c r="G11" s="33">
        <f t="shared" si="0"/>
        <v>2315.9477473750067</v>
      </c>
      <c r="H11" s="34">
        <v>0.33</v>
      </c>
      <c r="I11" s="58">
        <f t="shared" si="1"/>
        <v>63.619084620391426</v>
      </c>
      <c r="J11" s="58">
        <f t="shared" si="2"/>
        <v>50.59424080810934</v>
      </c>
      <c r="K11" s="58">
        <f t="shared" si="3"/>
        <v>1437.4716653127534</v>
      </c>
      <c r="N11" s="3"/>
      <c r="O11" s="2"/>
      <c r="P11" s="2"/>
    </row>
    <row r="12" spans="1:16" x14ac:dyDescent="0.2">
      <c r="A12" s="41" t="s">
        <v>17</v>
      </c>
      <c r="B12" s="27" t="s">
        <v>18</v>
      </c>
      <c r="C12" s="56">
        <v>5634</v>
      </c>
      <c r="D12" s="56" t="s">
        <v>34</v>
      </c>
      <c r="E12" s="31">
        <v>15.977853013843548</v>
      </c>
      <c r="F12" s="32">
        <v>155</v>
      </c>
      <c r="G12" s="33">
        <f t="shared" si="0"/>
        <v>2476.56721714575</v>
      </c>
      <c r="H12" s="34">
        <v>0.36</v>
      </c>
      <c r="I12" s="58">
        <f t="shared" si="1"/>
        <v>64.985123777904491</v>
      </c>
      <c r="J12" s="58">
        <f t="shared" si="2"/>
        <v>51.680608436642778</v>
      </c>
      <c r="K12" s="58">
        <f t="shared" si="3"/>
        <v>1468.3372867587329</v>
      </c>
      <c r="N12" s="3"/>
      <c r="O12" s="2"/>
      <c r="P12" s="2"/>
    </row>
    <row r="13" spans="1:16" x14ac:dyDescent="0.2">
      <c r="A13" s="41" t="s">
        <v>19</v>
      </c>
      <c r="B13" s="27" t="s">
        <v>20</v>
      </c>
      <c r="C13" s="56">
        <v>8867</v>
      </c>
      <c r="D13" s="56" t="s">
        <v>35</v>
      </c>
      <c r="E13" s="31">
        <v>8.5775842495370629</v>
      </c>
      <c r="F13" s="32">
        <v>132</v>
      </c>
      <c r="G13" s="33">
        <f t="shared" si="0"/>
        <v>1132.2411209388922</v>
      </c>
      <c r="H13" s="34">
        <v>0.24</v>
      </c>
      <c r="I13" s="58">
        <f t="shared" si="1"/>
        <v>35.280633328455885</v>
      </c>
      <c r="J13" s="58">
        <f t="shared" si="2"/>
        <v>28.057569031893475</v>
      </c>
      <c r="K13" s="58">
        <f t="shared" si="3"/>
        <v>797.16504955320875</v>
      </c>
      <c r="N13" s="3"/>
      <c r="O13" s="2"/>
      <c r="P13" s="2"/>
    </row>
    <row r="14" spans="1:16" x14ac:dyDescent="0.2">
      <c r="A14" s="41" t="s">
        <v>21</v>
      </c>
      <c r="B14" s="27" t="s">
        <v>22</v>
      </c>
      <c r="C14" s="56">
        <v>3376</v>
      </c>
      <c r="D14" s="56" t="s">
        <v>34</v>
      </c>
      <c r="E14" s="31">
        <v>15.809665087382037</v>
      </c>
      <c r="F14" s="32">
        <v>144</v>
      </c>
      <c r="G14" s="33">
        <f t="shared" si="0"/>
        <v>2276.5917725830132</v>
      </c>
      <c r="H14" s="34">
        <v>0.36499999999999999</v>
      </c>
      <c r="I14" s="58">
        <f t="shared" si="1"/>
        <v>59.271066799198749</v>
      </c>
      <c r="J14" s="58">
        <f t="shared" si="2"/>
        <v>47.136400098894505</v>
      </c>
      <c r="K14" s="58">
        <f t="shared" si="3"/>
        <v>1339.2283086921202</v>
      </c>
      <c r="N14" s="3"/>
      <c r="O14" s="2"/>
      <c r="P14" s="2"/>
    </row>
    <row r="15" spans="1:16" x14ac:dyDescent="0.2">
      <c r="A15" s="41" t="s">
        <v>23</v>
      </c>
      <c r="B15" s="27" t="s">
        <v>24</v>
      </c>
      <c r="C15" s="56">
        <v>6654</v>
      </c>
      <c r="D15" s="56" t="s">
        <v>35</v>
      </c>
      <c r="E15" s="31">
        <v>16.14604094030506</v>
      </c>
      <c r="F15" s="32">
        <v>168</v>
      </c>
      <c r="G15" s="33">
        <f t="shared" si="0"/>
        <v>2712.5348779712499</v>
      </c>
      <c r="H15" s="34">
        <v>0.35199999999999998</v>
      </c>
      <c r="I15" s="58">
        <f t="shared" si="1"/>
        <v>72.066626637940175</v>
      </c>
      <c r="J15" s="58">
        <f t="shared" si="2"/>
        <v>57.312303125772623</v>
      </c>
      <c r="K15" s="58">
        <f t="shared" si="3"/>
        <v>1628.3436711616573</v>
      </c>
      <c r="N15" s="3"/>
      <c r="O15" s="2"/>
      <c r="P15" s="2"/>
    </row>
    <row r="16" spans="1:16" x14ac:dyDescent="0.2">
      <c r="A16" s="41" t="s">
        <v>25</v>
      </c>
      <c r="B16" s="27" t="s">
        <v>33</v>
      </c>
      <c r="C16" s="56">
        <v>4435</v>
      </c>
      <c r="D16" s="56" t="s">
        <v>34</v>
      </c>
      <c r="E16" s="31">
        <v>18.500671910766211</v>
      </c>
      <c r="F16" s="32">
        <v>120</v>
      </c>
      <c r="G16" s="33">
        <f t="shared" si="0"/>
        <v>2220.0806292919456</v>
      </c>
      <c r="H16" s="34">
        <v>0.41</v>
      </c>
      <c r="I16" s="58">
        <f t="shared" si="1"/>
        <v>53.703750422572163</v>
      </c>
      <c r="J16" s="58">
        <f t="shared" si="2"/>
        <v>42.708889909228979</v>
      </c>
      <c r="K16" s="58">
        <f t="shared" si="3"/>
        <v>1213.4349309504469</v>
      </c>
      <c r="N16" s="3"/>
      <c r="O16" s="2"/>
      <c r="P16" s="2"/>
    </row>
    <row r="17" spans="1:16" x14ac:dyDescent="0.2">
      <c r="A17" s="41" t="s">
        <v>26</v>
      </c>
      <c r="B17" s="27" t="s">
        <v>33</v>
      </c>
      <c r="C17" s="56">
        <v>3645</v>
      </c>
      <c r="D17" s="56" t="s">
        <v>34</v>
      </c>
      <c r="E17" s="31">
        <v>12.277718631690306</v>
      </c>
      <c r="F17" s="32">
        <v>170</v>
      </c>
      <c r="G17" s="33">
        <f t="shared" si="0"/>
        <v>2087.2121673873521</v>
      </c>
      <c r="H17" s="34">
        <v>0.32800000000000001</v>
      </c>
      <c r="I17" s="58">
        <f t="shared" si="1"/>
        <v>57.506869635856326</v>
      </c>
      <c r="J17" s="58">
        <f t="shared" si="2"/>
        <v>45.733390032847112</v>
      </c>
      <c r="K17" s="58">
        <f t="shared" si="3"/>
        <v>1299.3663168155972</v>
      </c>
      <c r="N17" s="3"/>
      <c r="O17" s="2"/>
      <c r="P17" s="2"/>
    </row>
    <row r="18" spans="1:16" x14ac:dyDescent="0.2">
      <c r="A18" s="41" t="s">
        <v>27</v>
      </c>
      <c r="B18" s="27" t="s">
        <v>33</v>
      </c>
      <c r="C18" s="56">
        <v>6654</v>
      </c>
      <c r="D18" s="56" t="s">
        <v>34</v>
      </c>
      <c r="E18" s="31">
        <v>10.427651440613683</v>
      </c>
      <c r="F18" s="32">
        <v>147</v>
      </c>
      <c r="G18" s="33">
        <f t="shared" si="0"/>
        <v>1532.8647617702115</v>
      </c>
      <c r="H18" s="34">
        <v>0.318</v>
      </c>
      <c r="I18" s="58">
        <f t="shared" si="1"/>
        <v>42.861964468618659</v>
      </c>
      <c r="J18" s="58">
        <f t="shared" si="2"/>
        <v>34.086761303994635</v>
      </c>
      <c r="K18" s="58">
        <f t="shared" si="3"/>
        <v>968.46504175467101</v>
      </c>
      <c r="N18" s="3"/>
      <c r="O18" s="2"/>
      <c r="P18" s="2"/>
    </row>
    <row r="19" spans="1:16" x14ac:dyDescent="0.2">
      <c r="A19" s="41" t="s">
        <v>28</v>
      </c>
      <c r="B19" s="27" t="s">
        <v>33</v>
      </c>
      <c r="C19" s="56">
        <v>1196</v>
      </c>
      <c r="D19" s="56" t="s">
        <v>34</v>
      </c>
      <c r="E19" s="31">
        <v>9.2503359553831057</v>
      </c>
      <c r="F19" s="32">
        <v>137</v>
      </c>
      <c r="G19" s="33">
        <f t="shared" si="0"/>
        <v>1267.2960258874855</v>
      </c>
      <c r="H19" s="34">
        <v>0.307</v>
      </c>
      <c r="I19" s="58">
        <f t="shared" si="1"/>
        <v>36.007681983541126</v>
      </c>
      <c r="J19" s="58">
        <f t="shared" si="2"/>
        <v>28.635767774520534</v>
      </c>
      <c r="K19" s="58">
        <f t="shared" si="3"/>
        <v>813.59269618196572</v>
      </c>
      <c r="N19" s="3"/>
      <c r="O19" s="2"/>
      <c r="P19" s="2"/>
    </row>
    <row r="20" spans="1:16" x14ac:dyDescent="0.2">
      <c r="A20" s="41" t="s">
        <v>29</v>
      </c>
      <c r="B20" s="27" t="s">
        <v>10</v>
      </c>
      <c r="C20" s="56">
        <v>5647</v>
      </c>
      <c r="D20" s="56" t="s">
        <v>35</v>
      </c>
      <c r="E20" s="31">
        <v>10.259463514152174</v>
      </c>
      <c r="F20" s="32">
        <v>154</v>
      </c>
      <c r="G20" s="33">
        <f t="shared" si="0"/>
        <v>1579.9573811794348</v>
      </c>
      <c r="H20" s="34">
        <v>0.24299999999999999</v>
      </c>
      <c r="I20" s="58">
        <f t="shared" si="1"/>
        <v>49.037137239666123</v>
      </c>
      <c r="J20" s="58">
        <f t="shared" si="2"/>
        <v>38.997680410647646</v>
      </c>
      <c r="K20" s="58">
        <f t="shared" si="3"/>
        <v>1107.9929199025182</v>
      </c>
      <c r="N20" s="3"/>
      <c r="O20" s="2"/>
      <c r="P20" s="2"/>
    </row>
    <row r="21" spans="1:16" x14ac:dyDescent="0.2">
      <c r="A21" s="41" t="s">
        <v>30</v>
      </c>
      <c r="B21" s="27" t="s">
        <v>31</v>
      </c>
      <c r="C21" s="56">
        <v>4432</v>
      </c>
      <c r="D21" s="56" t="s">
        <v>35</v>
      </c>
      <c r="E21" s="31">
        <v>50.456377938453308</v>
      </c>
      <c r="F21" s="32">
        <v>144</v>
      </c>
      <c r="G21" s="33">
        <f t="shared" si="0"/>
        <v>7265.7184231372767</v>
      </c>
      <c r="H21" s="34">
        <v>0.54</v>
      </c>
      <c r="I21" s="58">
        <f t="shared" si="1"/>
        <v>137.03144946036903</v>
      </c>
      <c r="J21" s="58">
        <f t="shared" si="2"/>
        <v>108.97676685621445</v>
      </c>
      <c r="K21" s="58">
        <f t="shared" si="3"/>
        <v>3096.2222583265634</v>
      </c>
      <c r="N21" s="3"/>
      <c r="O21" s="2"/>
      <c r="P21" s="2"/>
    </row>
    <row r="22" spans="1:16" ht="13.5" thickBot="1" x14ac:dyDescent="0.25">
      <c r="A22" s="42" t="s">
        <v>32</v>
      </c>
      <c r="B22" s="43" t="s">
        <v>18</v>
      </c>
      <c r="C22" s="57">
        <v>1123</v>
      </c>
      <c r="D22" s="57" t="s">
        <v>34</v>
      </c>
      <c r="E22" s="44">
        <v>17.659732278458659</v>
      </c>
      <c r="F22" s="45">
        <v>150</v>
      </c>
      <c r="G22" s="33">
        <f t="shared" si="0"/>
        <v>2648.9598417687989</v>
      </c>
      <c r="H22" s="46">
        <v>0.34</v>
      </c>
      <c r="I22" s="58">
        <f t="shared" si="1"/>
        <v>71.680853318263701</v>
      </c>
      <c r="J22" s="58">
        <f t="shared" si="2"/>
        <v>57.005509836470885</v>
      </c>
      <c r="K22" s="58">
        <f t="shared" si="3"/>
        <v>1619.6271324126726</v>
      </c>
      <c r="N22" s="3"/>
      <c r="O22" s="2"/>
      <c r="P22" s="2"/>
    </row>
    <row r="23" spans="1:16" x14ac:dyDescent="0.2">
      <c r="E23" s="4"/>
      <c r="F23" s="3"/>
      <c r="G23" s="11"/>
      <c r="H23" s="12"/>
      <c r="I23" s="12"/>
      <c r="J23" s="12"/>
      <c r="K23" s="9"/>
      <c r="N23" s="3"/>
      <c r="O23" s="2"/>
      <c r="P23" s="2"/>
    </row>
    <row r="24" spans="1:16" x14ac:dyDescent="0.2">
      <c r="E24" s="4"/>
      <c r="F24" s="3"/>
      <c r="G24" s="11"/>
      <c r="H24" s="12"/>
      <c r="I24" s="12"/>
      <c r="J24" s="12"/>
      <c r="K24" s="9"/>
      <c r="N24" s="3"/>
      <c r="O24" s="2"/>
      <c r="P24" s="2"/>
    </row>
    <row r="25" spans="1:16" x14ac:dyDescent="0.2">
      <c r="E25" s="4"/>
      <c r="F25" s="3"/>
      <c r="G25" s="11"/>
      <c r="H25" s="12"/>
      <c r="I25" s="12"/>
      <c r="J25" s="12"/>
      <c r="K25" s="9"/>
      <c r="N25" s="3"/>
      <c r="O25" s="2"/>
      <c r="P25" s="2"/>
    </row>
    <row r="26" spans="1:16" x14ac:dyDescent="0.2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 x14ac:dyDescent="0.2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/>
    <row r="30" spans="1:16" ht="16.5" thickBot="1" x14ac:dyDescent="0.3">
      <c r="A30" s="50" t="s">
        <v>54</v>
      </c>
      <c r="B30" s="51"/>
      <c r="C30" s="51"/>
      <c r="D30" s="51"/>
      <c r="E30" s="52"/>
      <c r="I30" s="53" t="s">
        <v>42</v>
      </c>
      <c r="J30" s="54"/>
    </row>
    <row r="31" spans="1:16" ht="15.75" thickBot="1" x14ac:dyDescent="0.25">
      <c r="A31" s="14"/>
      <c r="B31" s="15"/>
      <c r="C31" s="15"/>
      <c r="D31" s="15"/>
      <c r="E31" s="15"/>
      <c r="I31" s="6"/>
      <c r="J31" s="5"/>
    </row>
    <row r="32" spans="1:16" ht="16.5" thickBot="1" x14ac:dyDescent="0.3">
      <c r="A32" s="16" t="s">
        <v>40</v>
      </c>
      <c r="B32" s="17"/>
      <c r="C32" s="17"/>
      <c r="D32" s="17"/>
      <c r="E32" s="17"/>
      <c r="I32" s="23" t="s">
        <v>43</v>
      </c>
      <c r="J32" s="49" t="s">
        <v>4</v>
      </c>
    </row>
    <row r="33" spans="1:10" ht="16.5" thickBot="1" x14ac:dyDescent="0.3">
      <c r="A33" s="10" t="s">
        <v>2</v>
      </c>
      <c r="B33" s="18" t="s">
        <v>39</v>
      </c>
      <c r="C33" s="19" t="s">
        <v>49</v>
      </c>
      <c r="D33" s="19" t="s">
        <v>50</v>
      </c>
      <c r="E33" s="20" t="s">
        <v>51</v>
      </c>
      <c r="I33" s="25" t="s">
        <v>44</v>
      </c>
      <c r="J33" s="48">
        <f>VLOOKUP($J$32,$A$5:$D$22,3,FALSE)</f>
        <v>2225</v>
      </c>
    </row>
    <row r="34" spans="1:10" ht="16.5" thickBot="1" x14ac:dyDescent="0.3">
      <c r="A34" s="21" t="s">
        <v>34</v>
      </c>
      <c r="B34" s="60">
        <f ca="1">SUMIF(D5:K22,D6,G5:G22)</f>
        <v>18550.287349072361</v>
      </c>
      <c r="C34" s="60">
        <f ca="1">SUMIF(D5:K22,D6,I5:I22)</f>
        <v>500.94905974539722</v>
      </c>
      <c r="D34" s="60">
        <f ca="1">SUMIF(D5:K22,D6,J5:J22)</f>
        <v>398.38890346483959</v>
      </c>
      <c r="E34" s="61">
        <f ca="1">SUMIF(D5:K22,D6,K5:K22)</f>
        <v>11318.931786677498</v>
      </c>
      <c r="I34" s="24" t="s">
        <v>45</v>
      </c>
      <c r="J34" s="48" t="str">
        <f>VLOOKUP($J$32,$A$5:$D$22,4,FALSE)</f>
        <v>Hallinto</v>
      </c>
    </row>
    <row r="35" spans="1:10" ht="16.5" thickBot="1" x14ac:dyDescent="0.3">
      <c r="A35" s="22" t="s">
        <v>35</v>
      </c>
      <c r="B35" s="62">
        <f ca="1">SUMIF(D5:K22,D5,G5:G22)</f>
        <v>21077.310944156561</v>
      </c>
      <c r="C35" s="62">
        <f ca="1">SUMIF(D5:K22,D5,I5:I22)</f>
        <v>541.65005508154582</v>
      </c>
      <c r="D35" s="62">
        <f ca="1">SUMIF(D5:K22,D5,J5:J22)</f>
        <v>430.7571145363143</v>
      </c>
      <c r="E35" s="63">
        <f ca="1">SUMIF(D5:K22,D7,K5:K22)</f>
        <v>12238.569783590576</v>
      </c>
    </row>
    <row r="36" spans="1:10" x14ac:dyDescent="0.2">
      <c r="B36" s="59"/>
    </row>
    <row r="38" spans="1:10" ht="16.5" thickBot="1" x14ac:dyDescent="0.3">
      <c r="A38" s="29"/>
      <c r="B38" s="13"/>
      <c r="C38" s="13"/>
      <c r="D38" s="13"/>
      <c r="E38" s="13"/>
    </row>
    <row r="39" spans="1:10" ht="15.75" thickBot="1" x14ac:dyDescent="0.25">
      <c r="A39" s="30"/>
      <c r="B39" s="17"/>
      <c r="C39" s="17"/>
      <c r="D39" s="17"/>
      <c r="E39" s="17"/>
    </row>
    <row r="40" spans="1:10" ht="16.5" thickBot="1" x14ac:dyDescent="0.25">
      <c r="A40" s="16" t="s">
        <v>38</v>
      </c>
      <c r="B40" s="17"/>
      <c r="C40" s="17"/>
      <c r="D40" s="17"/>
      <c r="E40" s="17"/>
    </row>
    <row r="41" spans="1:10" ht="15.75" x14ac:dyDescent="0.25">
      <c r="A41" s="10" t="s">
        <v>2</v>
      </c>
      <c r="B41" s="18" t="s">
        <v>39</v>
      </c>
      <c r="C41" s="19" t="s">
        <v>49</v>
      </c>
      <c r="D41" s="19" t="s">
        <v>50</v>
      </c>
      <c r="E41" s="20" t="s">
        <v>51</v>
      </c>
    </row>
    <row r="42" spans="1:10" ht="15.75" x14ac:dyDescent="0.25">
      <c r="A42" s="21" t="s">
        <v>34</v>
      </c>
      <c r="B42" s="47">
        <f ca="1">B34*12.5</f>
        <v>231878.59186340452</v>
      </c>
      <c r="C42" s="47">
        <f t="shared" ref="C42:E43" ca="1" si="4">C34*12.5</f>
        <v>6261.8632468174656</v>
      </c>
      <c r="D42" s="47">
        <f t="shared" ca="1" si="4"/>
        <v>4979.8612933104951</v>
      </c>
      <c r="E42" s="47">
        <f t="shared" ca="1" si="4"/>
        <v>141486.64733346872</v>
      </c>
    </row>
    <row r="43" spans="1:10" ht="16.5" thickBot="1" x14ac:dyDescent="0.3">
      <c r="A43" s="26" t="s">
        <v>35</v>
      </c>
      <c r="B43" s="47">
        <f ca="1">B35*12.5</f>
        <v>263466.38680195704</v>
      </c>
      <c r="C43" s="47">
        <f t="shared" ca="1" si="4"/>
        <v>6770.6256885193225</v>
      </c>
      <c r="D43" s="47">
        <f t="shared" ca="1" si="4"/>
        <v>5384.4639317039291</v>
      </c>
      <c r="E43" s="47">
        <f t="shared" ca="1" si="4"/>
        <v>152982.1222948822</v>
      </c>
    </row>
    <row r="44" spans="1:10" ht="16.5" thickBot="1" x14ac:dyDescent="0.3">
      <c r="A44" s="28" t="s">
        <v>46</v>
      </c>
      <c r="B44" s="64">
        <f ca="1">SUM(B42:B43)</f>
        <v>495344.97866536153</v>
      </c>
      <c r="C44" s="64">
        <f t="shared" ref="C44:E44" ca="1" si="5">SUM(C42:C43)</f>
        <v>13032.488935336787</v>
      </c>
      <c r="D44" s="64">
        <f t="shared" ca="1" si="5"/>
        <v>10364.325225014425</v>
      </c>
      <c r="E44" s="64">
        <f t="shared" ca="1" si="5"/>
        <v>294468.76962835091</v>
      </c>
    </row>
    <row r="46" spans="1:10" x14ac:dyDescent="0.2">
      <c r="A46" s="65" t="s">
        <v>56</v>
      </c>
    </row>
  </sheetData>
  <mergeCells count="3">
    <mergeCell ref="A30:E30"/>
    <mergeCell ref="I30:J30"/>
    <mergeCell ref="A1:K1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Henkilöstö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creator/>
  <cp:lastModifiedBy/>
  <dcterms:created xsi:type="dcterms:W3CDTF">2009-04-23T21:09:39Z</dcterms:created>
  <dcterms:modified xsi:type="dcterms:W3CDTF">2022-10-23T09:25:45Z</dcterms:modified>
</cp:coreProperties>
</file>