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5195" windowHeight="6345" activeTab="4"/>
  </bookViews>
  <sheets>
    <sheet name="Report 1- 3" sheetId="1" r:id="rId1"/>
    <sheet name="Report 4 - 5" sheetId="2" r:id="rId2"/>
    <sheet name="Report 6 - 9" sheetId="3" r:id="rId3"/>
    <sheet name="Report 10 - 12" sheetId="4" r:id="rId4"/>
    <sheet name="Report 13 - 16" sheetId="5" r:id="rId5"/>
    <sheet name="Report 17" sheetId="6" r:id="rId6"/>
  </sheets>
  <calcPr calcId="145621"/>
</workbook>
</file>

<file path=xl/calcChain.xml><?xml version="1.0" encoding="utf-8"?>
<calcChain xmlns="http://schemas.openxmlformats.org/spreadsheetml/2006/main">
  <c r="F28" i="6" l="1"/>
  <c r="F27" i="6"/>
  <c r="F25" i="6"/>
  <c r="F21" i="6" l="1"/>
  <c r="E21" i="6"/>
  <c r="D21" i="6"/>
  <c r="M12" i="6"/>
  <c r="O11" i="6"/>
  <c r="N11" i="6"/>
  <c r="M11" i="6"/>
  <c r="G11" i="6"/>
  <c r="O10" i="6"/>
  <c r="J10" i="6"/>
  <c r="O9" i="6"/>
  <c r="N9" i="6"/>
  <c r="M9" i="6"/>
  <c r="G9" i="6"/>
  <c r="G21" i="6" s="1"/>
  <c r="C79" i="5"/>
  <c r="D55" i="5"/>
  <c r="D56" i="5"/>
  <c r="D57" i="5"/>
  <c r="D58" i="5"/>
  <c r="D59" i="5"/>
  <c r="D60" i="5"/>
  <c r="D61" i="5"/>
  <c r="G18" i="5"/>
  <c r="C55" i="4"/>
  <c r="C52" i="4"/>
  <c r="C37" i="4"/>
  <c r="E16" i="4"/>
  <c r="H72" i="3"/>
  <c r="G69" i="3"/>
  <c r="H69" i="3" s="1"/>
  <c r="F76" i="3"/>
  <c r="G76" i="3" s="1"/>
  <c r="H76" i="3" s="1"/>
  <c r="F75" i="3"/>
  <c r="G75" i="3" s="1"/>
  <c r="H75" i="3" s="1"/>
  <c r="F74" i="3"/>
  <c r="G74" i="3" s="1"/>
  <c r="H74" i="3" s="1"/>
  <c r="F73" i="3"/>
  <c r="G73" i="3" s="1"/>
  <c r="H73" i="3" s="1"/>
  <c r="F72" i="3"/>
  <c r="G72" i="3" s="1"/>
  <c r="F71" i="3"/>
  <c r="G71" i="3" s="1"/>
  <c r="H71" i="3" s="1"/>
  <c r="F70" i="3"/>
  <c r="G70" i="3" s="1"/>
  <c r="H70" i="3" s="1"/>
  <c r="F68" i="3"/>
  <c r="G68" i="3" s="1"/>
  <c r="H68" i="3" s="1"/>
  <c r="F51" i="3"/>
  <c r="F52" i="3"/>
  <c r="G52" i="3" s="1"/>
  <c r="F53" i="3"/>
  <c r="F54" i="3"/>
  <c r="G54" i="3" s="1"/>
  <c r="F55" i="3"/>
  <c r="F56" i="3"/>
  <c r="G56" i="3" s="1"/>
  <c r="F57" i="3"/>
  <c r="F58" i="3"/>
  <c r="G58" i="3" s="1"/>
  <c r="F59" i="3"/>
  <c r="G13" i="3"/>
  <c r="G9" i="3"/>
  <c r="E18" i="1"/>
  <c r="H9" i="6" l="1"/>
  <c r="H11" i="6"/>
  <c r="I11" i="6" s="1"/>
  <c r="I9" i="6"/>
  <c r="G59" i="3"/>
  <c r="H59" i="3" s="1"/>
  <c r="G57" i="3"/>
  <c r="H57" i="3" s="1"/>
  <c r="G55" i="3"/>
  <c r="H55" i="3" s="1"/>
  <c r="G53" i="3"/>
  <c r="H53" i="3" s="1"/>
  <c r="G51" i="3"/>
  <c r="H51" i="3" s="1"/>
  <c r="H58" i="3"/>
  <c r="H56" i="3"/>
  <c r="H54" i="3"/>
  <c r="H52" i="3"/>
  <c r="H21" i="6" l="1"/>
  <c r="J11" i="6"/>
  <c r="K11" i="6" s="1"/>
  <c r="I21" i="6"/>
  <c r="J9" i="6"/>
  <c r="K9" i="6" s="1"/>
  <c r="K21" i="6" l="1"/>
  <c r="J21" i="6"/>
</calcChain>
</file>

<file path=xl/comments1.xml><?xml version="1.0" encoding="utf-8"?>
<comments xmlns="http://schemas.openxmlformats.org/spreadsheetml/2006/main">
  <authors>
    <author>Ajith Nawarathna</author>
  </authors>
  <commentList>
    <comment ref="D37" authorId="0">
      <text>
        <r>
          <rPr>
            <sz val="9"/>
            <color indexed="81"/>
            <rFont val="Tahoma"/>
            <family val="2"/>
          </rPr>
          <t>Last occupied tenant's rate</t>
        </r>
      </text>
    </comment>
    <comment ref="E37" authorId="0">
      <text>
        <r>
          <rPr>
            <sz val="9"/>
            <color indexed="81"/>
            <rFont val="Tahoma"/>
            <family val="2"/>
          </rPr>
          <t xml:space="preserve">Last occupied tenant's rate
</t>
        </r>
      </text>
    </comment>
    <comment ref="E77" authorId="0">
      <text>
        <r>
          <rPr>
            <sz val="9"/>
            <color indexed="81"/>
            <rFont val="Tahoma"/>
            <family val="2"/>
          </rPr>
          <t xml:space="preserve">80/100*100
</t>
        </r>
      </text>
    </comment>
    <comment ref="F77" authorId="0">
      <text>
        <r>
          <rPr>
            <sz val="9"/>
            <color indexed="81"/>
            <rFont val="Tahoma"/>
            <family val="2"/>
          </rPr>
          <t>20/100*100</t>
        </r>
      </text>
    </comment>
  </commentList>
</comments>
</file>

<file path=xl/sharedStrings.xml><?xml version="1.0" encoding="utf-8"?>
<sst xmlns="http://schemas.openxmlformats.org/spreadsheetml/2006/main" count="364" uniqueCount="196">
  <si>
    <t>ASIAN HOTELS &amp; PROPERTIES PLC</t>
  </si>
  <si>
    <t>CRESCAT BOULEVARD</t>
  </si>
  <si>
    <t>OCCUPIED SHOPS</t>
  </si>
  <si>
    <t>AS AT 31.03.2013</t>
  </si>
  <si>
    <t>Column1</t>
  </si>
  <si>
    <t>Level</t>
  </si>
  <si>
    <t>Shop No.</t>
  </si>
  <si>
    <t>SAP Code</t>
  </si>
  <si>
    <t>Customer</t>
  </si>
  <si>
    <t>Lobby</t>
  </si>
  <si>
    <t>A</t>
  </si>
  <si>
    <t>B</t>
  </si>
  <si>
    <t>C</t>
  </si>
  <si>
    <t>Basement</t>
  </si>
  <si>
    <t>X</t>
  </si>
  <si>
    <t>Y</t>
  </si>
  <si>
    <t>Z</t>
  </si>
  <si>
    <t>Total Sq. Ft</t>
  </si>
  <si>
    <t>Sq. Ft</t>
  </si>
  <si>
    <t>SUMMARY</t>
  </si>
  <si>
    <t>Total Area</t>
  </si>
  <si>
    <t>Occupied Area</t>
  </si>
  <si>
    <t>Rent/Sq. Ft</t>
  </si>
  <si>
    <t>SC/Sq. Ft</t>
  </si>
  <si>
    <t>XXX</t>
  </si>
  <si>
    <t>%</t>
  </si>
  <si>
    <t>REPORT 01</t>
  </si>
  <si>
    <t>REPORT 02</t>
  </si>
  <si>
    <t>UNOCCUPIED SHOPS</t>
  </si>
  <si>
    <t>Loss of rent/Sq.</t>
  </si>
  <si>
    <t>Loss of SC</t>
  </si>
  <si>
    <t>Total</t>
  </si>
  <si>
    <t>Unoccupied Area</t>
  </si>
  <si>
    <t>* There should be an option to generate this report level wise as well.Then summary will be generated based on the particular level total sqr. ft.</t>
  </si>
  <si>
    <t>REPORT 03</t>
  </si>
  <si>
    <t>Occupied Shops/Sq. Ft</t>
  </si>
  <si>
    <t>Unoccupied Shops/Sq. Ft</t>
  </si>
  <si>
    <t>-</t>
  </si>
  <si>
    <t>3 months</t>
  </si>
  <si>
    <t>2 months</t>
  </si>
  <si>
    <t>Occupancy %</t>
  </si>
  <si>
    <t>REPORT 04</t>
  </si>
  <si>
    <t xml:space="preserve">Level </t>
  </si>
  <si>
    <t>Normal Service Charge</t>
  </si>
  <si>
    <t>D</t>
  </si>
  <si>
    <t>E</t>
  </si>
  <si>
    <t>Special Service Charge</t>
  </si>
  <si>
    <t>P</t>
  </si>
  <si>
    <t>Q</t>
  </si>
  <si>
    <t>R</t>
  </si>
  <si>
    <t>REPORT 05</t>
  </si>
  <si>
    <t>CUSTOMER RENT CHARGES HISTORY</t>
  </si>
  <si>
    <t>AS AT 31.03.13</t>
  </si>
  <si>
    <t>Shop Level</t>
  </si>
  <si>
    <t>Period</t>
  </si>
  <si>
    <t>Total Rent</t>
  </si>
  <si>
    <t>Increase of rent</t>
  </si>
  <si>
    <t>SC Total</t>
  </si>
  <si>
    <t>Increase of service</t>
  </si>
  <si>
    <t>14/03/03 - 13/03/14</t>
  </si>
  <si>
    <t>REPORT 06</t>
  </si>
  <si>
    <t>Shop No</t>
  </si>
  <si>
    <t>REPORT 07</t>
  </si>
  <si>
    <t>Increased rent</t>
  </si>
  <si>
    <t>Old rent</t>
  </si>
  <si>
    <t>Increase %</t>
  </si>
  <si>
    <t>New Service</t>
  </si>
  <si>
    <t>Old Service</t>
  </si>
  <si>
    <t>REPORT 08</t>
  </si>
  <si>
    <t>Start Reading</t>
  </si>
  <si>
    <t>End Reading</t>
  </si>
  <si>
    <t>REPORT 09</t>
  </si>
  <si>
    <t>Unit Consumption</t>
  </si>
  <si>
    <t>REPORT 10</t>
  </si>
  <si>
    <t>REPORT 11</t>
  </si>
  <si>
    <t>Consumption Unit</t>
  </si>
  <si>
    <t>Total Charge</t>
  </si>
  <si>
    <t>REPORT 12</t>
  </si>
  <si>
    <t>For the period</t>
  </si>
  <si>
    <t>Promotion Type</t>
  </si>
  <si>
    <t>Lobby Promotion</t>
  </si>
  <si>
    <t>Advertising</t>
  </si>
  <si>
    <t>Column Ad.</t>
  </si>
  <si>
    <t>TV</t>
  </si>
  <si>
    <t>Branding</t>
  </si>
  <si>
    <t>Hordings</t>
  </si>
  <si>
    <t>New Magazine</t>
  </si>
  <si>
    <t>Others</t>
  </si>
  <si>
    <t>TOTAL</t>
  </si>
  <si>
    <t>REPORT 13</t>
  </si>
  <si>
    <t>As at 31.03.2013</t>
  </si>
  <si>
    <t>Location</t>
  </si>
  <si>
    <t>No</t>
  </si>
  <si>
    <t>Area</t>
  </si>
  <si>
    <t>Charges for the period</t>
  </si>
  <si>
    <t>Front</t>
  </si>
  <si>
    <t>Ther should be a facility to get the report level wise</t>
  </si>
  <si>
    <t>REPORT 14</t>
  </si>
  <si>
    <t>May</t>
  </si>
  <si>
    <t>Promotion Income &amp; Customers</t>
  </si>
  <si>
    <t>REPORT 15</t>
  </si>
  <si>
    <t>Amount</t>
  </si>
  <si>
    <t>There should be a facility to generate this report based on the promotion type</t>
  </si>
  <si>
    <t>REPORT 16</t>
  </si>
  <si>
    <t>Back</t>
  </si>
  <si>
    <t>Rate</t>
  </si>
  <si>
    <t>Unoccupied from</t>
  </si>
  <si>
    <t>% of total Sq Ft</t>
  </si>
  <si>
    <t>Eg</t>
  </si>
  <si>
    <t>Lobby level total area</t>
  </si>
  <si>
    <t>Occupied area</t>
  </si>
  <si>
    <t>Unoccupied period  (from)</t>
  </si>
  <si>
    <t>Total Sq/Ft</t>
  </si>
  <si>
    <t>* There should be a facility to generate the report, full &amp; level wise</t>
  </si>
  <si>
    <t>unoccupied area</t>
  </si>
  <si>
    <t>STATUS OF OCCUPANCY &amp; UNOCCUPANCY</t>
  </si>
  <si>
    <t>Unoccupied Period(MONTHS)</t>
  </si>
  <si>
    <t>There should be a option to generate full report &amp; level wise report</t>
  </si>
  <si>
    <t>There should be a facility to run this report level wise as well. Also there sould be a facility to generate the report seperately for normal service charge applicable customers &amp; special rates applicable customers</t>
  </si>
  <si>
    <t xml:space="preserve">SERVICE CHARGE  </t>
  </si>
  <si>
    <t xml:space="preserve">AS AT 31.03.2013 </t>
  </si>
  <si>
    <t>14/03/14-13/03/15</t>
  </si>
  <si>
    <t>FOR THE MONTH MARCH 2013</t>
  </si>
  <si>
    <t>LOBBY</t>
  </si>
  <si>
    <t>BASEMENT</t>
  </si>
  <si>
    <t>NEW APPLICABLE PERIOD</t>
  </si>
  <si>
    <t>01/04/13-31/03/15</t>
  </si>
  <si>
    <t>RENTAL INCREASED CUSTOMERS</t>
  </si>
  <si>
    <t xml:space="preserve">This cloumn should be blank. </t>
  </si>
  <si>
    <t>Last month finish reading should be the current month start reading</t>
  </si>
  <si>
    <t>Date</t>
  </si>
  <si>
    <t>………….</t>
  </si>
  <si>
    <t>Name of the Technician</t>
  </si>
  <si>
    <t>…………</t>
  </si>
  <si>
    <t>Authorized By</t>
  </si>
  <si>
    <t>………………..</t>
  </si>
  <si>
    <t>Boulevard Water Charges from 25/02/13 to 24/03/13</t>
  </si>
  <si>
    <t>Boulevard Water or Electricty Charges from 25/02/13 to 24/03/13</t>
  </si>
  <si>
    <t>Name</t>
  </si>
  <si>
    <t>Start</t>
  </si>
  <si>
    <t>Finish</t>
  </si>
  <si>
    <t>Consump (units)</t>
  </si>
  <si>
    <t>Charges @ 80/=</t>
  </si>
  <si>
    <t>VAT 12%</t>
  </si>
  <si>
    <t>a</t>
  </si>
  <si>
    <t>b</t>
  </si>
  <si>
    <t>Boulevard Electricty Charges from 25/02/13 to 24/03/13</t>
  </si>
  <si>
    <t>Meter Ratio</t>
  </si>
  <si>
    <t>Total Units</t>
  </si>
  <si>
    <t>Charges 26.70</t>
  </si>
  <si>
    <t>ELECTRICITY/WATER CONSUMPTION</t>
  </si>
  <si>
    <t xml:space="preserve">Total charges </t>
  </si>
  <si>
    <t>FOR THE PERIOD 01.04.13-31.03.14</t>
  </si>
  <si>
    <t>Electricity consumption</t>
  </si>
  <si>
    <t>;</t>
  </si>
  <si>
    <t>Promotional Income</t>
  </si>
  <si>
    <t>BACK</t>
  </si>
  <si>
    <t>FRONT</t>
  </si>
  <si>
    <t>Sq Area</t>
  </si>
  <si>
    <t>Ther should be a facility to get the report level wise AS WELL</t>
  </si>
  <si>
    <t xml:space="preserve">UNUTILIZED ADVERTISING SPACES </t>
  </si>
  <si>
    <t>ADVERTISING SPACES UTILIZATION</t>
  </si>
  <si>
    <t>CUSTOMER</t>
  </si>
  <si>
    <t>PERIOD ,FROM -TO</t>
  </si>
  <si>
    <t xml:space="preserve"> Sq Area</t>
  </si>
  <si>
    <t>Lobby promotion</t>
  </si>
  <si>
    <t>promotion Income</t>
  </si>
  <si>
    <t>Hoardings</t>
  </si>
  <si>
    <t>Customer Name</t>
  </si>
  <si>
    <t>Charges2</t>
  </si>
  <si>
    <t>June</t>
  </si>
  <si>
    <t xml:space="preserve">Total </t>
  </si>
  <si>
    <t>c</t>
  </si>
  <si>
    <t>Report 17</t>
  </si>
  <si>
    <t xml:space="preserve">Rental Income for the month </t>
  </si>
  <si>
    <t>SHOP NO</t>
  </si>
  <si>
    <t>SAP CODE</t>
  </si>
  <si>
    <t>TOTAL SQ FT</t>
  </si>
  <si>
    <t>RENT</t>
  </si>
  <si>
    <t>SC</t>
  </si>
  <si>
    <t>RENT+SC</t>
  </si>
  <si>
    <t>NBT</t>
  </si>
  <si>
    <t>RENT+SC+NBT</t>
  </si>
  <si>
    <t>VAT</t>
  </si>
  <si>
    <t>Occ. Sq.ft</t>
  </si>
  <si>
    <t>Rent/Sq.ft</t>
  </si>
  <si>
    <t>SC/Sq.ft</t>
  </si>
  <si>
    <t>Mr Silva</t>
  </si>
  <si>
    <t>Vacant</t>
  </si>
  <si>
    <t>Mr Perera</t>
  </si>
  <si>
    <t>SC/sq.ft (Rs.)</t>
  </si>
  <si>
    <t>Total Rent&amp;SC / sq.ft</t>
  </si>
  <si>
    <t>Rent/sq.ft without keels (Rs.)</t>
  </si>
  <si>
    <t>Rent/sq.ft with keells(Rs.)</t>
  </si>
  <si>
    <t>vat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</si>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</sst>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right" indent="1"/>
    </xf>
    <xf numFmtId="43" fontId="0" fillId="0" borderId="0" xfId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Border="1" applyAlignment="1">
      <alignment horizontal="center"/>
    </xf>
    <xf numFmtId="9" fontId="0" fillId="0" borderId="0" xfId="2" applyFont="1"/>
    <xf numFmtId="17" fontId="0" fillId="0" borderId="0" xfId="0" applyNumberFormat="1"/>
    <xf numFmtId="0" fontId="2" fillId="3" borderId="0" xfId="0" applyFont="1" applyFill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43" fontId="0" fillId="0" borderId="3" xfId="1" applyFont="1" applyBorder="1"/>
    <xf numFmtId="43" fontId="0" fillId="0" borderId="0" xfId="0" applyNumberFormat="1"/>
    <xf numFmtId="0" fontId="10" fillId="0" borderId="0" xfId="0" applyFont="1"/>
    <xf numFmtId="0" fontId="11" fillId="0" borderId="0" xfId="0" applyFont="1"/>
    <xf numFmtId="164" fontId="0" fillId="0" borderId="0" xfId="1" applyNumberFormat="1" applyFont="1"/>
    <xf numFmtId="0" fontId="12" fillId="0" borderId="0" xfId="0" applyFont="1" applyFill="1" applyBorder="1"/>
    <xf numFmtId="9" fontId="0" fillId="0" borderId="0" xfId="0" applyNumberFormat="1"/>
    <xf numFmtId="43" fontId="12" fillId="0" borderId="0" xfId="0" applyNumberFormat="1" applyFont="1" applyFill="1" applyBorder="1"/>
    <xf numFmtId="3" fontId="0" fillId="0" borderId="0" xfId="2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24</xdr:row>
      <xdr:rowOff>114301</xdr:rowOff>
    </xdr:from>
    <xdr:to>
      <xdr:col>4</xdr:col>
      <xdr:colOff>685800</xdr:colOff>
      <xdr:row>25</xdr:row>
      <xdr:rowOff>95251</xdr:rowOff>
    </xdr:to>
    <xdr:sp macro="" textlink="">
      <xdr:nvSpPr>
        <xdr:cNvPr id="3" name="Down Arrow 2"/>
        <xdr:cNvSpPr/>
      </xdr:nvSpPr>
      <xdr:spPr>
        <a:xfrm>
          <a:off x="4314825" y="4686301"/>
          <a:ext cx="3143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390525</xdr:colOff>
      <xdr:row>36</xdr:row>
      <xdr:rowOff>123825</xdr:rowOff>
    </xdr:from>
    <xdr:to>
      <xdr:col>3</xdr:col>
      <xdr:colOff>466725</xdr:colOff>
      <xdr:row>37</xdr:row>
      <xdr:rowOff>171450</xdr:rowOff>
    </xdr:to>
    <xdr:sp macro="" textlink="">
      <xdr:nvSpPr>
        <xdr:cNvPr id="4" name="Up Arrow 3"/>
        <xdr:cNvSpPr/>
      </xdr:nvSpPr>
      <xdr:spPr>
        <a:xfrm>
          <a:off x="3419475" y="6981825"/>
          <a:ext cx="76200" cy="2381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9:G18" totalsRowShown="0" headerRowDxfId="34">
  <autoFilter ref="A9:G18"/>
  <tableColumns count="7">
    <tableColumn id="1" name="Level"/>
    <tableColumn id="2" name="Shop No."/>
    <tableColumn id="3" name="SAP Code"/>
    <tableColumn id="4" name="Customer"/>
    <tableColumn id="5" name="Sq. Ft"/>
    <tableColumn id="6" name="Rent/Sq. Ft"/>
    <tableColumn id="7" name="SC/Sq. F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8:E16" totalsRowShown="0" headerRowDxfId="15">
  <autoFilter ref="A8:E16"/>
  <tableColumns count="5">
    <tableColumn id="1" name="Level"/>
    <tableColumn id="2" name="Shop No"/>
    <tableColumn id="3" name="Customer"/>
    <tableColumn id="4" name="Unit Consumption"/>
    <tableColumn id="5" name="Total charges 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A27:C37" totalsRowShown="0" headerRowDxfId="14">
  <autoFilter ref="A27:C37"/>
  <tableColumns count="3">
    <tableColumn id="1" name="Period"/>
    <tableColumn id="2" name="Consumption Unit"/>
    <tableColumn id="3" name="Total Charge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A46:C55" totalsRowShown="0" headerRowDxfId="13">
  <autoFilter ref="A46:C55"/>
  <tableColumns count="3">
    <tableColumn id="1" name="Promotion Type"/>
    <tableColumn id="2" name="Column1"/>
    <tableColumn id="3" name="Total" dataDxfId="12">
      <calculatedColumnFormula>SUM(B44:B47)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8:G18" totalsRowShown="0" headerRowDxfId="11">
  <autoFilter ref="A8:G18"/>
  <tableColumns count="7">
    <tableColumn id="1" name="Location"/>
    <tableColumn id="2" name="Area"/>
    <tableColumn id="3" name="No"/>
    <tableColumn id="4" name="Sq Area"/>
    <tableColumn id="5" name="CUSTOMER"/>
    <tableColumn id="6" name="PERIOD ,FROM -TO"/>
    <tableColumn id="7" name="Charges for the period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A51:D61" totalsRowShown="0">
  <autoFilter ref="A51:D61"/>
  <tableColumns count="4">
    <tableColumn id="1" name="Promotion Type"/>
    <tableColumn id="2" name="Period"/>
    <tableColumn id="3" name="Column1"/>
    <tableColumn id="4" name="Charges2" dataDxfId="10">
      <calculatedColumnFormula>SUM(C51:C52)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A70:C79" totalsRowShown="0" headerRowDxfId="9">
  <autoFilter ref="A70:C79"/>
  <tableColumns count="3">
    <tableColumn id="1" name="Promotion Type"/>
    <tableColumn id="2" name="Customer"/>
    <tableColumn id="3" name="Amount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A29:F38" totalsRowShown="0">
  <autoFilter ref="A29:F38"/>
  <tableColumns count="6">
    <tableColumn id="1" name="Location"/>
    <tableColumn id="2" name="Area"/>
    <tableColumn id="3" name="No"/>
    <tableColumn id="4" name=" Sq Area"/>
    <tableColumn id="5" name="Rate"/>
    <tableColumn id="6" name="Unoccupied from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20" name="Table121" displayName="Table121" ref="A7:O21" totalsRowShown="0" headerRowDxfId="8">
  <autoFilter ref="A7:O21"/>
  <tableColumns count="15">
    <tableColumn id="1" name="SHOP NO"/>
    <tableColumn id="2" name="CUSTOMER"/>
    <tableColumn id="3" name="SAP CODE"/>
    <tableColumn id="4" name="TOTAL SQ FT"/>
    <tableColumn id="5" name="RENT"/>
    <tableColumn id="6" name="SC"/>
    <tableColumn id="15" name="RENT+SC" dataDxfId="7">
      <calculatedColumnFormula>+Table121[[#This Row],[RENT]]+Table121[[#This Row],[SC]]</calculatedColumnFormula>
    </tableColumn>
    <tableColumn id="7" name="NBT" dataDxfId="6">
      <calculatedColumnFormula>+Table121[[#This Row],[RENT+SC]]*0.020408</calculatedColumnFormula>
    </tableColumn>
    <tableColumn id="8" name="RENT+SC+NBT" dataDxfId="5">
      <calculatedColumnFormula>+Table121[[#This Row],[RENT+SC]]+Table121[[#This Row],[NBT]]</calculatedColumnFormula>
    </tableColumn>
    <tableColumn id="9" name="VAT" dataDxfId="4">
      <calculatedColumnFormula>+Table121[[#This Row],[RENT+SC+NBT]]*0.12</calculatedColumnFormula>
    </tableColumn>
    <tableColumn id="10" name="TOTAL" dataDxfId="3">
      <calculatedColumnFormula>+Table121[[#This Row],[RENT+SC+NBT]]+Table121[[#This Row],[VAT]]</calculatedColumnFormula>
    </tableColumn>
    <tableColumn id="11" name="Column1"/>
    <tableColumn id="12" name="Occ. Sq.ft" dataDxfId="2">
      <calculatedColumnFormula>+Table121[[#This Row],[TOTAL SQ FT]]</calculatedColumnFormula>
    </tableColumn>
    <tableColumn id="13" name="Rent/Sq.ft" dataDxfId="1">
      <calculatedColumnFormula>+Table121[[#This Row],[RENT]]/Table121[[#This Row],[TOTAL SQ FT]]</calculatedColumnFormula>
    </tableColumn>
    <tableColumn id="14" name="SC/Sq.ft" dataDxfId="0">
      <calculatedColumnFormula>+Table121[[#This Row],[SC]]/Table121[[#This Row],[TOTAL SQ FT]]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7:F46" totalsRowShown="0" headerRowDxfId="33">
  <autoFilter ref="A37:F46"/>
  <tableColumns count="6">
    <tableColumn id="1" name="Level"/>
    <tableColumn id="2" name="Shop No."/>
    <tableColumn id="3" name="Sq. Ft"/>
    <tableColumn id="4" name="Loss of rent/Sq."/>
    <tableColumn id="6" name="Loss of SC"/>
    <tableColumn id="8" name="Unoccupied period  (from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7:G77" totalsRowShown="0" headerRowDxfId="32">
  <autoFilter ref="A67:G77"/>
  <tableColumns count="7">
    <tableColumn id="1" name="Level"/>
    <tableColumn id="2" name="Shop No."/>
    <tableColumn id="3" name="Customer"/>
    <tableColumn id="4" name="Sq. Ft"/>
    <tableColumn id="5" name="Occupied Shops/Sq. Ft"/>
    <tableColumn id="6" name="Unoccupied Shops/Sq. Ft"/>
    <tableColumn id="7" name="Unoccupied Period(MONTHS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9:F24" totalsRowShown="0" headerRowDxfId="31">
  <autoFilter ref="A9:F24"/>
  <tableColumns count="6">
    <tableColumn id="1" name="Column1"/>
    <tableColumn id="2" name="Level "/>
    <tableColumn id="3" name="Shop No."/>
    <tableColumn id="4" name="Customer"/>
    <tableColumn id="5" name="Sq. Ft"/>
    <tableColumn id="6" name="SC/Sq. F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9:F48" totalsRowShown="0" headerRowDxfId="30">
  <autoFilter ref="A39:F48"/>
  <tableColumns count="6">
    <tableColumn id="1" name="Period"/>
    <tableColumn id="2" name="Sq. Ft"/>
    <tableColumn id="3" name="Total Rent"/>
    <tableColumn id="4" name="Increase of rent"/>
    <tableColumn id="5" name="SC Total"/>
    <tableColumn id="6" name="Increase of serv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68" displayName="Table68" ref="A8:K17" totalsRowShown="0" headerRowDxfId="29">
  <autoFilter ref="A8:K17"/>
  <tableColumns count="11">
    <tableColumn id="1" name="Level"/>
    <tableColumn id="2" name="Shop No"/>
    <tableColumn id="3" name="Sq. Ft"/>
    <tableColumn id="4" name="Customer"/>
    <tableColumn id="5" name="Increased rent"/>
    <tableColumn id="6" name="Old rent"/>
    <tableColumn id="7" name="Increase %" dataDxfId="28">
      <calculatedColumnFormula>25/Table68[[#This Row],[Old rent]]</calculatedColumnFormula>
    </tableColumn>
    <tableColumn id="8" name="New Service"/>
    <tableColumn id="9" name="Old Service"/>
    <tableColumn id="10" name="%"/>
    <tableColumn id="11" name="NEW APPLICABLE PERIOD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27:E36" totalsRowShown="0">
  <autoFilter ref="A27:E36"/>
  <tableColumns count="5">
    <tableColumn id="1" name="Level"/>
    <tableColumn id="2" name="Shop No" dataDxfId="27"/>
    <tableColumn id="3" name="Customer" dataDxfId="26"/>
    <tableColumn id="4" name="Start Reading" dataDxfId="25"/>
    <tableColumn id="5" name="End Reading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7" name="Table17" displayName="Table17" ref="A50:H59" totalsRowShown="0">
  <autoFilter ref="A50:H59"/>
  <tableColumns count="8">
    <tableColumn id="1" name="Shop No."/>
    <tableColumn id="2" name="Name"/>
    <tableColumn id="3" name="Start"/>
    <tableColumn id="4" name="Finish"/>
    <tableColumn id="5" name="Consump (units)"/>
    <tableColumn id="6" name="Charges @ 80/=" dataDxfId="23">
      <calculatedColumnFormula>+Table17[[#This Row],[Consump (units)]]*80</calculatedColumnFormula>
    </tableColumn>
    <tableColumn id="7" name="VAT 12%" dataDxfId="22">
      <calculatedColumnFormula>+Table17[[#This Row],[Charges @ 80/=]]*0.12</calculatedColumnFormula>
    </tableColumn>
    <tableColumn id="8" name="Total" dataDxfId="21">
      <calculatedColumnFormula>+Table17[[#This Row],[Charges @ 80/=]]+Table17[[#This Row],[VAT 12%]]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8" name="Table1719" displayName="Table1719" ref="A67:J76" totalsRowShown="0">
  <autoFilter ref="A67:J76"/>
  <tableColumns count="10">
    <tableColumn id="1" name="Shop No."/>
    <tableColumn id="2" name="Name"/>
    <tableColumn id="3" name="Start"/>
    <tableColumn id="4" name="Finish"/>
    <tableColumn id="5" name="Consump (units)"/>
    <tableColumn id="6" name="Meter Ratio" dataDxfId="20">
      <calculatedColumnFormula>+Table1719[[#This Row],[Consump (units)]]*80</calculatedColumnFormula>
    </tableColumn>
    <tableColumn id="7" name="Total Units" dataDxfId="19">
      <calculatedColumnFormula>+Table1719[[#This Row],[Consump (units)]]*Table1719[[#This Row],[Meter Ratio]]</calculatedColumnFormula>
    </tableColumn>
    <tableColumn id="8" name="Charges 26.70" dataDxfId="18">
      <calculatedColumnFormula>+Table1719[[#This Row],[Total Units]]*26.7</calculatedColumnFormula>
    </tableColumn>
    <tableColumn id="9" name="vat" dataDxfId="17"/>
    <tableColumn id="10" name="total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84"/>
  <sheetViews>
    <sheetView topLeftCell="A52" workbookViewId="0">
      <selection activeCell="G38" sqref="G38"/>
    </sheetView>
  </sheetViews>
  <sheetFormatPr defaultRowHeight="15" x14ac:dyDescent="0.25"/>
  <cols>
    <col min="1" max="1" width="11" customWidth="1"/>
    <col min="2" max="2" width="11.85546875" customWidth="1"/>
    <col min="3" max="3" width="13.85546875" customWidth="1"/>
    <col min="4" max="4" width="15" customWidth="1"/>
    <col min="5" max="5" width="15.42578125" customWidth="1"/>
    <col min="6" max="6" width="17.7109375" customWidth="1"/>
    <col min="7" max="7" width="18.42578125" customWidth="1"/>
    <col min="8" max="8" width="15.85546875" customWidth="1"/>
    <col min="30" max="30" width="14.140625" customWidth="1"/>
  </cols>
  <sheetData>
    <row r="2" spans="1:7" x14ac:dyDescent="0.25">
      <c r="A2" s="23" t="s">
        <v>26</v>
      </c>
      <c r="B2" s="23"/>
      <c r="C2" s="23"/>
      <c r="D2" s="23"/>
      <c r="E2" s="23"/>
      <c r="F2" s="23"/>
      <c r="G2" s="23"/>
    </row>
    <row r="4" spans="1:7" x14ac:dyDescent="0.25">
      <c r="A4" s="42" t="s">
        <v>0</v>
      </c>
      <c r="B4" s="42"/>
      <c r="C4" s="42"/>
      <c r="D4" s="42"/>
      <c r="E4" s="42"/>
      <c r="F4" s="42"/>
      <c r="G4" s="42"/>
    </row>
    <row r="5" spans="1:7" x14ac:dyDescent="0.25">
      <c r="A5" s="42" t="s">
        <v>1</v>
      </c>
      <c r="B5" s="42"/>
      <c r="C5" s="42"/>
      <c r="D5" s="42"/>
      <c r="E5" s="42"/>
      <c r="F5" s="42"/>
      <c r="G5" s="42"/>
    </row>
    <row r="6" spans="1:7" x14ac:dyDescent="0.25">
      <c r="A6" s="42" t="s">
        <v>2</v>
      </c>
      <c r="B6" s="42"/>
      <c r="C6" s="42"/>
      <c r="D6" s="42"/>
      <c r="E6" s="42"/>
      <c r="F6" s="42"/>
      <c r="G6" s="42"/>
    </row>
    <row r="7" spans="1:7" x14ac:dyDescent="0.25">
      <c r="A7" s="42" t="s">
        <v>3</v>
      </c>
      <c r="B7" s="42"/>
      <c r="C7" s="42"/>
      <c r="D7" s="42"/>
      <c r="E7" s="42"/>
      <c r="F7" s="42"/>
      <c r="G7" s="42"/>
    </row>
    <row r="9" spans="1:7" x14ac:dyDescent="0.25">
      <c r="A9" s="4" t="s">
        <v>5</v>
      </c>
      <c r="B9" s="4" t="s">
        <v>6</v>
      </c>
      <c r="C9" s="4" t="s">
        <v>7</v>
      </c>
      <c r="D9" s="4" t="s">
        <v>8</v>
      </c>
      <c r="E9" s="4" t="s">
        <v>18</v>
      </c>
      <c r="F9" s="4" t="s">
        <v>22</v>
      </c>
      <c r="G9" s="4" t="s">
        <v>23</v>
      </c>
    </row>
    <row r="10" spans="1:7" x14ac:dyDescent="0.25">
      <c r="A10" t="s">
        <v>9</v>
      </c>
      <c r="B10" s="2">
        <v>1</v>
      </c>
      <c r="C10" s="2">
        <v>800266</v>
      </c>
      <c r="D10" s="2" t="s">
        <v>10</v>
      </c>
      <c r="E10">
        <v>500</v>
      </c>
      <c r="F10">
        <v>500</v>
      </c>
      <c r="G10">
        <v>350</v>
      </c>
    </row>
    <row r="11" spans="1:7" x14ac:dyDescent="0.25">
      <c r="B11" s="2">
        <v>2</v>
      </c>
      <c r="C11" s="2">
        <v>800209</v>
      </c>
      <c r="D11" s="2" t="s">
        <v>11</v>
      </c>
      <c r="E11">
        <v>600</v>
      </c>
      <c r="F11">
        <v>600</v>
      </c>
      <c r="G11">
        <v>250</v>
      </c>
    </row>
    <row r="12" spans="1:7" x14ac:dyDescent="0.25">
      <c r="B12" s="2">
        <v>3</v>
      </c>
      <c r="C12" s="2"/>
      <c r="D12" s="2" t="s">
        <v>12</v>
      </c>
      <c r="E12">
        <v>700</v>
      </c>
      <c r="F12">
        <v>700</v>
      </c>
      <c r="G12">
        <v>150</v>
      </c>
    </row>
    <row r="13" spans="1:7" x14ac:dyDescent="0.25">
      <c r="B13" s="2"/>
      <c r="C13" s="2"/>
      <c r="D13" s="2"/>
    </row>
    <row r="14" spans="1:7" x14ac:dyDescent="0.25">
      <c r="A14" t="s">
        <v>13</v>
      </c>
      <c r="B14" s="2">
        <v>1</v>
      </c>
      <c r="C14" s="2">
        <v>800500</v>
      </c>
      <c r="D14" s="2" t="s">
        <v>14</v>
      </c>
      <c r="E14">
        <v>200</v>
      </c>
      <c r="F14">
        <v>500</v>
      </c>
      <c r="G14">
        <v>100</v>
      </c>
    </row>
    <row r="15" spans="1:7" x14ac:dyDescent="0.25">
      <c r="B15" s="2">
        <v>2</v>
      </c>
      <c r="C15" s="2"/>
      <c r="D15" s="2" t="s">
        <v>15</v>
      </c>
      <c r="E15">
        <v>300</v>
      </c>
      <c r="F15">
        <v>600</v>
      </c>
      <c r="G15">
        <v>25</v>
      </c>
    </row>
    <row r="16" spans="1:7" x14ac:dyDescent="0.25">
      <c r="B16" s="2">
        <v>3</v>
      </c>
      <c r="C16" s="2"/>
      <c r="D16" s="2" t="s">
        <v>16</v>
      </c>
      <c r="E16">
        <v>200</v>
      </c>
      <c r="F16">
        <v>700</v>
      </c>
      <c r="G16">
        <v>600</v>
      </c>
    </row>
    <row r="18" spans="1:7" ht="15.75" thickBot="1" x14ac:dyDescent="0.3">
      <c r="A18" s="3"/>
      <c r="D18" s="3" t="s">
        <v>17</v>
      </c>
      <c r="E18" s="10">
        <f>SUBTOTAL(109,E10:E17)</f>
        <v>2500</v>
      </c>
    </row>
    <row r="19" spans="1:7" ht="15.75" thickTop="1" x14ac:dyDescent="0.25"/>
    <row r="21" spans="1:7" x14ac:dyDescent="0.25">
      <c r="A21" s="43" t="s">
        <v>19</v>
      </c>
      <c r="B21" s="43"/>
      <c r="C21" s="4" t="s">
        <v>18</v>
      </c>
      <c r="D21" s="4" t="s">
        <v>107</v>
      </c>
    </row>
    <row r="22" spans="1:7" x14ac:dyDescent="0.25">
      <c r="A22" s="41" t="s">
        <v>20</v>
      </c>
      <c r="B22" s="41"/>
      <c r="C22" s="2" t="s">
        <v>24</v>
      </c>
      <c r="D22" s="2">
        <v>100</v>
      </c>
    </row>
    <row r="23" spans="1:7" x14ac:dyDescent="0.25">
      <c r="A23" s="41" t="s">
        <v>21</v>
      </c>
      <c r="B23" s="41"/>
      <c r="C23" s="2" t="s">
        <v>24</v>
      </c>
      <c r="D23" s="2">
        <v>80</v>
      </c>
    </row>
    <row r="25" spans="1:7" ht="15" customHeight="1" x14ac:dyDescent="0.25">
      <c r="A25" s="5" t="s">
        <v>33</v>
      </c>
      <c r="B25" s="6"/>
      <c r="C25" s="6"/>
      <c r="D25" s="6"/>
      <c r="E25" s="6"/>
      <c r="F25" s="6"/>
      <c r="G25" s="6"/>
    </row>
    <row r="26" spans="1:7" x14ac:dyDescent="0.25">
      <c r="A26" t="s">
        <v>108</v>
      </c>
      <c r="C26" s="4" t="s">
        <v>18</v>
      </c>
      <c r="D26" s="4" t="s">
        <v>107</v>
      </c>
    </row>
    <row r="27" spans="1:7" x14ac:dyDescent="0.25">
      <c r="A27" t="s">
        <v>109</v>
      </c>
      <c r="C27" s="21" t="s">
        <v>24</v>
      </c>
      <c r="D27" s="21">
        <v>100</v>
      </c>
    </row>
    <row r="28" spans="1:7" x14ac:dyDescent="0.25">
      <c r="A28" t="s">
        <v>110</v>
      </c>
      <c r="C28" s="21" t="s">
        <v>24</v>
      </c>
      <c r="D28" s="21">
        <v>60</v>
      </c>
    </row>
    <row r="31" spans="1:7" x14ac:dyDescent="0.25">
      <c r="A31" s="23" t="s">
        <v>27</v>
      </c>
      <c r="B31" s="23"/>
      <c r="C31" s="23"/>
      <c r="D31" s="23"/>
      <c r="E31" s="23"/>
      <c r="F31" s="23"/>
      <c r="G31" s="23"/>
    </row>
    <row r="33" spans="1:7" x14ac:dyDescent="0.25">
      <c r="A33" s="42" t="s">
        <v>0</v>
      </c>
      <c r="B33" s="42"/>
      <c r="C33" s="42"/>
      <c r="D33" s="42"/>
      <c r="E33" s="42"/>
      <c r="F33" s="42"/>
      <c r="G33" s="42"/>
    </row>
    <row r="34" spans="1:7" x14ac:dyDescent="0.25">
      <c r="A34" s="42" t="s">
        <v>1</v>
      </c>
      <c r="B34" s="42"/>
      <c r="C34" s="42"/>
      <c r="D34" s="42"/>
      <c r="E34" s="42"/>
      <c r="F34" s="42"/>
      <c r="G34" s="42"/>
    </row>
    <row r="35" spans="1:7" x14ac:dyDescent="0.25">
      <c r="A35" s="42" t="s">
        <v>28</v>
      </c>
      <c r="B35" s="42"/>
      <c r="C35" s="42"/>
      <c r="D35" s="42"/>
      <c r="E35" s="42"/>
      <c r="F35" s="42"/>
      <c r="G35" s="42"/>
    </row>
    <row r="36" spans="1:7" x14ac:dyDescent="0.25">
      <c r="A36" s="42" t="s">
        <v>3</v>
      </c>
      <c r="B36" s="42"/>
      <c r="C36" s="42"/>
      <c r="D36" s="42"/>
      <c r="E36" s="42"/>
      <c r="F36" s="42"/>
      <c r="G36" s="42"/>
    </row>
    <row r="37" spans="1:7" ht="30" x14ac:dyDescent="0.25">
      <c r="A37" s="7" t="s">
        <v>5</v>
      </c>
      <c r="B37" s="7" t="s">
        <v>6</v>
      </c>
      <c r="C37" s="7" t="s">
        <v>18</v>
      </c>
      <c r="D37" s="7" t="s">
        <v>29</v>
      </c>
      <c r="E37" s="7" t="s">
        <v>30</v>
      </c>
      <c r="F37" s="8" t="s">
        <v>111</v>
      </c>
    </row>
    <row r="38" spans="1:7" x14ac:dyDescent="0.25">
      <c r="A38" t="s">
        <v>9</v>
      </c>
      <c r="B38" s="2">
        <v>1</v>
      </c>
      <c r="C38" s="2">
        <v>500</v>
      </c>
    </row>
    <row r="39" spans="1:7" x14ac:dyDescent="0.25">
      <c r="B39" s="2">
        <v>2</v>
      </c>
      <c r="C39" s="2">
        <v>400</v>
      </c>
    </row>
    <row r="40" spans="1:7" x14ac:dyDescent="0.25">
      <c r="B40" s="2">
        <v>3</v>
      </c>
      <c r="C40" s="2">
        <v>200</v>
      </c>
    </row>
    <row r="42" spans="1:7" x14ac:dyDescent="0.25">
      <c r="A42" t="s">
        <v>13</v>
      </c>
      <c r="B42" s="2">
        <v>1</v>
      </c>
      <c r="C42" s="2">
        <v>300</v>
      </c>
    </row>
    <row r="43" spans="1:7" x14ac:dyDescent="0.25">
      <c r="B43" s="2">
        <v>2</v>
      </c>
      <c r="C43" s="2">
        <v>200</v>
      </c>
    </row>
    <row r="44" spans="1:7" x14ac:dyDescent="0.25">
      <c r="B44" s="2">
        <v>3</v>
      </c>
      <c r="C44" s="2">
        <v>500</v>
      </c>
    </row>
    <row r="46" spans="1:7" ht="15.75" thickBot="1" x14ac:dyDescent="0.3">
      <c r="A46" s="9" t="s">
        <v>112</v>
      </c>
      <c r="B46" s="1"/>
      <c r="C46" s="10"/>
      <c r="D46" s="1"/>
      <c r="E46" s="1"/>
      <c r="F46" s="1"/>
    </row>
    <row r="47" spans="1:7" ht="15.75" thickTop="1" x14ac:dyDescent="0.25"/>
    <row r="50" spans="1:7" x14ac:dyDescent="0.25">
      <c r="A50" s="43" t="s">
        <v>19</v>
      </c>
      <c r="B50" s="43"/>
      <c r="C50" s="4" t="s">
        <v>18</v>
      </c>
      <c r="D50" s="4" t="s">
        <v>25</v>
      </c>
    </row>
    <row r="51" spans="1:7" x14ac:dyDescent="0.25">
      <c r="A51" s="41" t="s">
        <v>20</v>
      </c>
      <c r="B51" s="41"/>
      <c r="C51" s="2" t="s">
        <v>24</v>
      </c>
      <c r="D51" s="2">
        <v>100</v>
      </c>
    </row>
    <row r="52" spans="1:7" x14ac:dyDescent="0.25">
      <c r="A52" s="41" t="s">
        <v>32</v>
      </c>
      <c r="B52" s="41"/>
      <c r="C52" s="2" t="s">
        <v>24</v>
      </c>
      <c r="D52" s="2">
        <v>20</v>
      </c>
    </row>
    <row r="54" spans="1:7" x14ac:dyDescent="0.25">
      <c r="A54" t="s">
        <v>113</v>
      </c>
    </row>
    <row r="56" spans="1:7" x14ac:dyDescent="0.25">
      <c r="A56" t="s">
        <v>108</v>
      </c>
      <c r="C56" s="4" t="s">
        <v>18</v>
      </c>
      <c r="D56" s="4" t="s">
        <v>107</v>
      </c>
    </row>
    <row r="57" spans="1:7" x14ac:dyDescent="0.25">
      <c r="A57" t="s">
        <v>109</v>
      </c>
      <c r="C57" s="21" t="s">
        <v>24</v>
      </c>
      <c r="D57" s="21">
        <v>100</v>
      </c>
    </row>
    <row r="58" spans="1:7" x14ac:dyDescent="0.25">
      <c r="A58" t="s">
        <v>114</v>
      </c>
      <c r="C58" s="21" t="s">
        <v>24</v>
      </c>
      <c r="D58" s="21">
        <v>60</v>
      </c>
    </row>
    <row r="59" spans="1:7" x14ac:dyDescent="0.25">
      <c r="C59" s="21"/>
      <c r="D59" s="21"/>
    </row>
    <row r="60" spans="1:7" x14ac:dyDescent="0.25">
      <c r="C60" s="21"/>
      <c r="D60" s="21"/>
    </row>
    <row r="61" spans="1:7" x14ac:dyDescent="0.25">
      <c r="A61" s="23" t="s">
        <v>34</v>
      </c>
      <c r="B61" s="23"/>
      <c r="C61" s="23"/>
      <c r="D61" s="23"/>
      <c r="E61" s="23"/>
      <c r="F61" s="23"/>
      <c r="G61" s="23"/>
    </row>
    <row r="62" spans="1:7" x14ac:dyDescent="0.25">
      <c r="A62" s="42" t="s">
        <v>0</v>
      </c>
      <c r="B62" s="42"/>
      <c r="C62" s="42"/>
      <c r="D62" s="42"/>
      <c r="E62" s="42"/>
      <c r="F62" s="42"/>
      <c r="G62" s="42"/>
    </row>
    <row r="63" spans="1:7" x14ac:dyDescent="0.25">
      <c r="A63" s="42" t="s">
        <v>1</v>
      </c>
      <c r="B63" s="42"/>
      <c r="C63" s="42"/>
      <c r="D63" s="42"/>
      <c r="E63" s="42"/>
      <c r="F63" s="42"/>
      <c r="G63" s="42"/>
    </row>
    <row r="64" spans="1:7" x14ac:dyDescent="0.25">
      <c r="A64" s="42" t="s">
        <v>115</v>
      </c>
      <c r="B64" s="42"/>
      <c r="C64" s="42"/>
      <c r="D64" s="42"/>
      <c r="E64" s="42"/>
      <c r="F64" s="42"/>
      <c r="G64" s="42"/>
    </row>
    <row r="65" spans="1:7" x14ac:dyDescent="0.25">
      <c r="A65" s="42" t="s">
        <v>3</v>
      </c>
      <c r="B65" s="42"/>
      <c r="C65" s="42"/>
      <c r="D65" s="42"/>
      <c r="E65" s="42"/>
      <c r="F65" s="42"/>
      <c r="G65" s="42"/>
    </row>
    <row r="67" spans="1:7" ht="30" x14ac:dyDescent="0.25">
      <c r="A67" s="7" t="s">
        <v>5</v>
      </c>
      <c r="B67" s="7" t="s">
        <v>6</v>
      </c>
      <c r="C67" s="7" t="s">
        <v>8</v>
      </c>
      <c r="D67" s="7" t="s">
        <v>18</v>
      </c>
      <c r="E67" s="8" t="s">
        <v>35</v>
      </c>
      <c r="F67" s="8" t="s">
        <v>36</v>
      </c>
      <c r="G67" s="8" t="s">
        <v>116</v>
      </c>
    </row>
    <row r="68" spans="1:7" x14ac:dyDescent="0.25">
      <c r="A68" t="s">
        <v>9</v>
      </c>
      <c r="B68" s="2">
        <v>1</v>
      </c>
      <c r="C68" s="2" t="s">
        <v>10</v>
      </c>
      <c r="D68" s="2">
        <v>500</v>
      </c>
      <c r="E68" s="2">
        <v>500</v>
      </c>
      <c r="F68" s="2" t="s">
        <v>37</v>
      </c>
    </row>
    <row r="69" spans="1:7" x14ac:dyDescent="0.25">
      <c r="B69" s="2">
        <v>2</v>
      </c>
      <c r="C69" s="2" t="s">
        <v>37</v>
      </c>
      <c r="D69" s="2">
        <v>500</v>
      </c>
      <c r="E69" s="2" t="s">
        <v>37</v>
      </c>
      <c r="F69" s="2">
        <v>500</v>
      </c>
      <c r="G69" t="s">
        <v>38</v>
      </c>
    </row>
    <row r="70" spans="1:7" x14ac:dyDescent="0.25">
      <c r="B70" s="2">
        <v>3</v>
      </c>
      <c r="C70" s="2" t="s">
        <v>11</v>
      </c>
      <c r="D70" s="2">
        <v>600</v>
      </c>
      <c r="E70" s="2">
        <v>600</v>
      </c>
      <c r="F70" s="2" t="s">
        <v>37</v>
      </c>
    </row>
    <row r="71" spans="1:7" x14ac:dyDescent="0.25">
      <c r="C71" s="2"/>
      <c r="D71" s="2"/>
      <c r="E71" s="2"/>
      <c r="F71" s="2"/>
    </row>
    <row r="72" spans="1:7" x14ac:dyDescent="0.25">
      <c r="A72" t="s">
        <v>13</v>
      </c>
      <c r="B72" s="2">
        <v>1</v>
      </c>
      <c r="C72" s="2" t="s">
        <v>37</v>
      </c>
      <c r="D72" s="2">
        <v>700</v>
      </c>
      <c r="E72" s="2" t="s">
        <v>37</v>
      </c>
      <c r="F72" s="2">
        <v>700</v>
      </c>
    </row>
    <row r="73" spans="1:7" x14ac:dyDescent="0.25">
      <c r="B73" s="2">
        <v>2</v>
      </c>
      <c r="C73" s="2" t="s">
        <v>37</v>
      </c>
      <c r="D73" s="2">
        <v>800</v>
      </c>
      <c r="E73" s="2" t="s">
        <v>37</v>
      </c>
      <c r="F73" s="2">
        <v>800</v>
      </c>
    </row>
    <row r="74" spans="1:7" x14ac:dyDescent="0.25">
      <c r="B74" s="2">
        <v>3</v>
      </c>
      <c r="C74" s="2" t="s">
        <v>44</v>
      </c>
      <c r="D74" s="2">
        <v>900</v>
      </c>
      <c r="E74" s="2">
        <v>700</v>
      </c>
      <c r="F74" s="2" t="s">
        <v>37</v>
      </c>
      <c r="G74" t="s">
        <v>39</v>
      </c>
    </row>
    <row r="76" spans="1:7" ht="15.75" thickBot="1" x14ac:dyDescent="0.3">
      <c r="A76" s="3" t="s">
        <v>112</v>
      </c>
      <c r="D76" s="10"/>
      <c r="E76" s="10"/>
      <c r="F76" s="10"/>
      <c r="G76" s="1"/>
    </row>
    <row r="77" spans="1:7" ht="15.75" thickTop="1" x14ac:dyDescent="0.25">
      <c r="A77" s="9" t="s">
        <v>40</v>
      </c>
      <c r="B77" s="11"/>
      <c r="C77" s="11"/>
      <c r="D77" s="24">
        <v>100</v>
      </c>
      <c r="E77" s="12">
        <v>80</v>
      </c>
      <c r="F77" s="12">
        <v>20</v>
      </c>
      <c r="G77" s="11"/>
    </row>
    <row r="84" spans="1:1" x14ac:dyDescent="0.25">
      <c r="A84" t="s">
        <v>117</v>
      </c>
    </row>
  </sheetData>
  <mergeCells count="18">
    <mergeCell ref="A62:G62"/>
    <mergeCell ref="A63:G63"/>
    <mergeCell ref="A64:G64"/>
    <mergeCell ref="A65:G65"/>
    <mergeCell ref="A34:G34"/>
    <mergeCell ref="A35:G35"/>
    <mergeCell ref="A36:G36"/>
    <mergeCell ref="A50:B50"/>
    <mergeCell ref="A51:B51"/>
    <mergeCell ref="A52:B52"/>
    <mergeCell ref="A22:B22"/>
    <mergeCell ref="A23:B23"/>
    <mergeCell ref="A33:G33"/>
    <mergeCell ref="A4:G4"/>
    <mergeCell ref="A5:G5"/>
    <mergeCell ref="A6:G6"/>
    <mergeCell ref="A7:G7"/>
    <mergeCell ref="A21:B21"/>
  </mergeCells>
  <pageMargins left="0.7" right="0.7" top="0.75" bottom="0.75" header="0.3" footer="0.3"/>
  <pageSetup orientation="portrait" horizontalDpi="180" verticalDpi="180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A21" workbookViewId="0">
      <selection activeCell="A5" sqref="A5:G5"/>
    </sheetView>
  </sheetViews>
  <sheetFormatPr defaultRowHeight="15" x14ac:dyDescent="0.25"/>
  <cols>
    <col min="1" max="1" width="22.42578125" customWidth="1"/>
    <col min="2" max="2" width="12.28515625" customWidth="1"/>
    <col min="3" max="3" width="14" customWidth="1"/>
    <col min="4" max="4" width="14.140625" customWidth="1"/>
    <col min="5" max="5" width="13.85546875" customWidth="1"/>
    <col min="6" max="6" width="16.42578125" customWidth="1"/>
    <col min="7" max="7" width="13.5703125" customWidth="1"/>
  </cols>
  <sheetData>
    <row r="3" spans="1:7" x14ac:dyDescent="0.25">
      <c r="A3" s="44" t="s">
        <v>41</v>
      </c>
      <c r="B3" s="44"/>
      <c r="C3" s="44"/>
      <c r="D3" s="44"/>
      <c r="E3" s="44"/>
      <c r="F3" s="44"/>
    </row>
    <row r="4" spans="1:7" x14ac:dyDescent="0.25">
      <c r="A4" s="42" t="s">
        <v>0</v>
      </c>
      <c r="B4" s="42"/>
      <c r="C4" s="42"/>
      <c r="D4" s="42"/>
      <c r="E4" s="42"/>
      <c r="F4" s="42"/>
      <c r="G4" s="42"/>
    </row>
    <row r="5" spans="1:7" x14ac:dyDescent="0.25">
      <c r="A5" s="42" t="s">
        <v>1</v>
      </c>
      <c r="B5" s="42"/>
      <c r="C5" s="42"/>
      <c r="D5" s="42"/>
      <c r="E5" s="42"/>
      <c r="F5" s="42"/>
      <c r="G5" s="42"/>
    </row>
    <row r="6" spans="1:7" x14ac:dyDescent="0.25">
      <c r="A6" s="42" t="s">
        <v>119</v>
      </c>
      <c r="B6" s="42"/>
      <c r="C6" s="42"/>
      <c r="D6" s="42"/>
      <c r="E6" s="42"/>
      <c r="F6" s="42"/>
      <c r="G6" s="42"/>
    </row>
    <row r="7" spans="1:7" x14ac:dyDescent="0.25">
      <c r="A7" s="42" t="s">
        <v>120</v>
      </c>
      <c r="B7" s="42"/>
      <c r="C7" s="42"/>
      <c r="D7" s="42"/>
      <c r="E7" s="42"/>
      <c r="F7" s="42"/>
      <c r="G7" s="42"/>
    </row>
    <row r="8" spans="1:7" x14ac:dyDescent="0.25">
      <c r="A8" s="19"/>
      <c r="B8" s="19"/>
      <c r="C8" s="19"/>
      <c r="D8" s="19"/>
      <c r="E8" s="19"/>
      <c r="F8" s="19"/>
    </row>
    <row r="9" spans="1:7" x14ac:dyDescent="0.25">
      <c r="A9" s="7" t="s">
        <v>4</v>
      </c>
      <c r="B9" s="7" t="s">
        <v>42</v>
      </c>
      <c r="C9" s="7" t="s">
        <v>6</v>
      </c>
      <c r="D9" s="7" t="s">
        <v>8</v>
      </c>
      <c r="E9" s="8" t="s">
        <v>18</v>
      </c>
      <c r="F9" s="8" t="s">
        <v>23</v>
      </c>
    </row>
    <row r="10" spans="1:7" x14ac:dyDescent="0.25">
      <c r="A10" s="3" t="s">
        <v>43</v>
      </c>
      <c r="B10" s="2" t="s">
        <v>9</v>
      </c>
      <c r="C10" s="2">
        <v>1</v>
      </c>
      <c r="D10" s="2" t="s">
        <v>10</v>
      </c>
      <c r="E10" s="2">
        <v>500</v>
      </c>
      <c r="F10" s="2">
        <v>150</v>
      </c>
    </row>
    <row r="11" spans="1:7" x14ac:dyDescent="0.25">
      <c r="B11" s="2"/>
      <c r="C11" s="2">
        <v>2</v>
      </c>
      <c r="D11" s="2" t="s">
        <v>11</v>
      </c>
      <c r="E11" s="2">
        <v>600</v>
      </c>
      <c r="F11" s="2">
        <v>150</v>
      </c>
    </row>
    <row r="12" spans="1:7" x14ac:dyDescent="0.25">
      <c r="B12" s="2"/>
      <c r="C12" s="2">
        <v>3</v>
      </c>
      <c r="D12" s="2" t="s">
        <v>12</v>
      </c>
      <c r="E12" s="2">
        <v>700</v>
      </c>
      <c r="F12" s="2">
        <v>150</v>
      </c>
    </row>
    <row r="13" spans="1:7" x14ac:dyDescent="0.25">
      <c r="B13" s="2"/>
      <c r="C13" s="2"/>
      <c r="D13" s="2"/>
      <c r="E13" s="2"/>
      <c r="F13" s="2"/>
    </row>
    <row r="14" spans="1:7" x14ac:dyDescent="0.25">
      <c r="B14" s="2" t="s">
        <v>13</v>
      </c>
      <c r="C14" s="2">
        <v>1</v>
      </c>
      <c r="D14" s="2" t="s">
        <v>12</v>
      </c>
      <c r="E14" s="2">
        <v>200</v>
      </c>
      <c r="F14" s="2">
        <v>150</v>
      </c>
    </row>
    <row r="15" spans="1:7" x14ac:dyDescent="0.25">
      <c r="B15" s="2"/>
      <c r="C15" s="2">
        <v>2</v>
      </c>
      <c r="D15" s="2" t="s">
        <v>44</v>
      </c>
      <c r="E15" s="2">
        <v>300</v>
      </c>
      <c r="F15" s="2">
        <v>150</v>
      </c>
    </row>
    <row r="16" spans="1:7" x14ac:dyDescent="0.25">
      <c r="A16" s="13"/>
      <c r="B16" s="14"/>
      <c r="C16" s="14">
        <v>3</v>
      </c>
      <c r="D16" s="14" t="s">
        <v>45</v>
      </c>
      <c r="E16" s="14">
        <v>400</v>
      </c>
      <c r="F16" s="14">
        <v>150</v>
      </c>
    </row>
    <row r="18" spans="1:7" x14ac:dyDescent="0.25">
      <c r="A18" s="3" t="s">
        <v>46</v>
      </c>
      <c r="B18" s="2" t="s">
        <v>9</v>
      </c>
      <c r="C18" s="2">
        <v>1</v>
      </c>
      <c r="D18" s="2" t="s">
        <v>14</v>
      </c>
      <c r="E18" s="15">
        <v>600</v>
      </c>
      <c r="F18" s="15">
        <v>130</v>
      </c>
    </row>
    <row r="19" spans="1:7" x14ac:dyDescent="0.25">
      <c r="A19" s="9"/>
      <c r="B19" s="2"/>
      <c r="C19" s="2">
        <v>2</v>
      </c>
      <c r="D19" s="2" t="s">
        <v>15</v>
      </c>
      <c r="E19" s="12">
        <v>700</v>
      </c>
      <c r="F19" s="15">
        <v>130</v>
      </c>
    </row>
    <row r="20" spans="1:7" x14ac:dyDescent="0.25">
      <c r="B20" s="2"/>
      <c r="C20" s="2">
        <v>3</v>
      </c>
      <c r="D20" s="2" t="s">
        <v>16</v>
      </c>
      <c r="E20" s="2">
        <v>800</v>
      </c>
      <c r="F20" s="15">
        <v>130</v>
      </c>
    </row>
    <row r="21" spans="1:7" x14ac:dyDescent="0.25">
      <c r="B21" s="2"/>
      <c r="C21" s="2"/>
      <c r="D21" s="2"/>
      <c r="F21" s="15"/>
    </row>
    <row r="22" spans="1:7" x14ac:dyDescent="0.25">
      <c r="B22" s="2" t="s">
        <v>13</v>
      </c>
      <c r="C22" s="2">
        <v>1</v>
      </c>
      <c r="D22" s="2" t="s">
        <v>47</v>
      </c>
      <c r="E22" s="2">
        <v>200</v>
      </c>
      <c r="F22" s="15">
        <v>130</v>
      </c>
    </row>
    <row r="23" spans="1:7" x14ac:dyDescent="0.25">
      <c r="B23" s="2"/>
      <c r="C23" s="2">
        <v>2</v>
      </c>
      <c r="D23" s="2" t="s">
        <v>48</v>
      </c>
      <c r="E23" s="2">
        <v>150</v>
      </c>
      <c r="F23" s="15">
        <v>130</v>
      </c>
    </row>
    <row r="24" spans="1:7" x14ac:dyDescent="0.25">
      <c r="A24" s="13"/>
      <c r="B24" s="14"/>
      <c r="C24" s="14">
        <v>3</v>
      </c>
      <c r="D24" s="14" t="s">
        <v>49</v>
      </c>
      <c r="E24" s="14">
        <v>350</v>
      </c>
      <c r="F24" s="16">
        <v>130</v>
      </c>
    </row>
    <row r="26" spans="1:7" x14ac:dyDescent="0.25">
      <c r="A26" t="s">
        <v>118</v>
      </c>
    </row>
    <row r="29" spans="1:7" x14ac:dyDescent="0.25">
      <c r="A29" s="44" t="s">
        <v>50</v>
      </c>
      <c r="B29" s="44"/>
      <c r="C29" s="44"/>
      <c r="D29" s="44"/>
      <c r="E29" s="44"/>
      <c r="F29" s="44"/>
    </row>
    <row r="30" spans="1:7" x14ac:dyDescent="0.25">
      <c r="A30" s="42" t="s">
        <v>0</v>
      </c>
      <c r="B30" s="42"/>
      <c r="C30" s="42"/>
      <c r="D30" s="42"/>
      <c r="E30" s="42"/>
      <c r="F30" s="42"/>
      <c r="G30" s="42"/>
    </row>
    <row r="31" spans="1:7" x14ac:dyDescent="0.25">
      <c r="A31" s="42" t="s">
        <v>1</v>
      </c>
      <c r="B31" s="42"/>
      <c r="C31" s="42"/>
      <c r="D31" s="42"/>
      <c r="E31" s="42"/>
      <c r="F31" s="42"/>
      <c r="G31" s="42"/>
    </row>
    <row r="32" spans="1:7" x14ac:dyDescent="0.25">
      <c r="A32" s="3" t="s">
        <v>51</v>
      </c>
    </row>
    <row r="33" spans="1:6" x14ac:dyDescent="0.25">
      <c r="A33" s="3" t="s">
        <v>52</v>
      </c>
    </row>
    <row r="35" spans="1:6" x14ac:dyDescent="0.25">
      <c r="A35" s="3" t="s">
        <v>8</v>
      </c>
      <c r="B35" s="4" t="s">
        <v>10</v>
      </c>
    </row>
    <row r="36" spans="1:6" x14ac:dyDescent="0.25">
      <c r="A36" s="3" t="s">
        <v>53</v>
      </c>
      <c r="B36" s="4" t="s">
        <v>9</v>
      </c>
    </row>
    <row r="37" spans="1:6" x14ac:dyDescent="0.25">
      <c r="A37" s="3" t="s">
        <v>6</v>
      </c>
      <c r="B37" s="4">
        <v>2</v>
      </c>
    </row>
    <row r="39" spans="1:6" ht="30" x14ac:dyDescent="0.25">
      <c r="A39" s="7" t="s">
        <v>54</v>
      </c>
      <c r="B39" s="7" t="s">
        <v>18</v>
      </c>
      <c r="C39" s="7" t="s">
        <v>55</v>
      </c>
      <c r="D39" s="8" t="s">
        <v>56</v>
      </c>
      <c r="E39" s="7" t="s">
        <v>57</v>
      </c>
      <c r="F39" s="8" t="s">
        <v>58</v>
      </c>
    </row>
    <row r="40" spans="1:6" x14ac:dyDescent="0.25">
      <c r="A40" t="s">
        <v>59</v>
      </c>
      <c r="B40" s="2">
        <v>500</v>
      </c>
      <c r="C40" s="2">
        <v>1000</v>
      </c>
      <c r="D40" s="2"/>
      <c r="E40" s="2">
        <v>200</v>
      </c>
      <c r="F40" s="2"/>
    </row>
    <row r="41" spans="1:6" x14ac:dyDescent="0.25">
      <c r="A41" t="s">
        <v>121</v>
      </c>
      <c r="B41" s="2">
        <v>500</v>
      </c>
      <c r="C41" s="2">
        <v>2000</v>
      </c>
      <c r="D41" s="2">
        <v>1000</v>
      </c>
      <c r="E41" s="2">
        <v>300</v>
      </c>
      <c r="F41" s="2">
        <v>100</v>
      </c>
    </row>
    <row r="42" spans="1:6" x14ac:dyDescent="0.25">
      <c r="B42" s="2">
        <v>500</v>
      </c>
      <c r="C42" s="2">
        <v>3000</v>
      </c>
      <c r="D42" s="2">
        <v>1500</v>
      </c>
      <c r="E42" s="2">
        <v>500</v>
      </c>
      <c r="F42" s="2">
        <v>200</v>
      </c>
    </row>
    <row r="43" spans="1:6" x14ac:dyDescent="0.25">
      <c r="B43" s="2">
        <v>500</v>
      </c>
      <c r="C43" s="2">
        <v>4000</v>
      </c>
      <c r="D43" s="2"/>
      <c r="E43" s="2"/>
      <c r="F43" s="2"/>
    </row>
    <row r="44" spans="1:6" x14ac:dyDescent="0.25">
      <c r="B44" s="2">
        <v>500</v>
      </c>
      <c r="C44" s="2">
        <v>5000</v>
      </c>
      <c r="D44" s="2"/>
      <c r="E44" s="2"/>
      <c r="F44" s="2"/>
    </row>
  </sheetData>
  <mergeCells count="8">
    <mergeCell ref="A3:F3"/>
    <mergeCell ref="A29:F29"/>
    <mergeCell ref="A31:G31"/>
    <mergeCell ref="A4:G4"/>
    <mergeCell ref="A5:G5"/>
    <mergeCell ref="A6:G6"/>
    <mergeCell ref="A7:G7"/>
    <mergeCell ref="A30:G30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6"/>
  <sheetViews>
    <sheetView topLeftCell="A9" workbookViewId="0">
      <selection activeCell="J67" sqref="J67"/>
    </sheetView>
  </sheetViews>
  <sheetFormatPr defaultRowHeight="15" x14ac:dyDescent="0.25"/>
  <cols>
    <col min="1" max="1" width="27.5703125" customWidth="1"/>
    <col min="2" max="2" width="13.5703125" customWidth="1"/>
    <col min="3" max="3" width="14.85546875" customWidth="1"/>
    <col min="4" max="4" width="17" customWidth="1"/>
    <col min="5" max="5" width="22.140625" customWidth="1"/>
    <col min="6" max="6" width="18.5703125" customWidth="1"/>
    <col min="7" max="7" width="17.5703125" customWidth="1"/>
    <col min="8" max="8" width="16.5703125" bestFit="1" customWidth="1"/>
    <col min="9" max="9" width="15.5703125" bestFit="1" customWidth="1"/>
    <col min="11" max="11" width="23.140625" bestFit="1" customWidth="1"/>
  </cols>
  <sheetData>
    <row r="2" spans="1:11" x14ac:dyDescent="0.25">
      <c r="A2" s="44" t="s">
        <v>60</v>
      </c>
      <c r="B2" s="44"/>
      <c r="C2" s="44"/>
      <c r="D2" s="44"/>
      <c r="E2" s="44"/>
      <c r="F2" s="44"/>
    </row>
    <row r="4" spans="1:11" x14ac:dyDescent="0.25">
      <c r="A4" s="42" t="s">
        <v>0</v>
      </c>
      <c r="B4" s="42"/>
      <c r="C4" s="42"/>
      <c r="D4" s="42"/>
      <c r="E4" s="42"/>
      <c r="F4" s="42"/>
      <c r="G4" s="42"/>
    </row>
    <row r="5" spans="1:11" x14ac:dyDescent="0.25">
      <c r="A5" s="42" t="s">
        <v>1</v>
      </c>
      <c r="B5" s="42"/>
      <c r="C5" s="42"/>
      <c r="D5" s="42"/>
      <c r="E5" s="42"/>
      <c r="F5" s="42"/>
      <c r="G5" s="42"/>
    </row>
    <row r="6" spans="1:11" x14ac:dyDescent="0.25">
      <c r="A6" s="3" t="s">
        <v>127</v>
      </c>
    </row>
    <row r="7" spans="1:11" x14ac:dyDescent="0.25">
      <c r="A7" s="3" t="s">
        <v>122</v>
      </c>
    </row>
    <row r="8" spans="1:11" s="7" customFormat="1" x14ac:dyDescent="0.25">
      <c r="A8" s="7" t="s">
        <v>5</v>
      </c>
      <c r="B8" s="7" t="s">
        <v>61</v>
      </c>
      <c r="C8" s="7" t="s">
        <v>18</v>
      </c>
      <c r="D8" s="7" t="s">
        <v>8</v>
      </c>
      <c r="E8" s="7" t="s">
        <v>63</v>
      </c>
      <c r="F8" s="7" t="s">
        <v>64</v>
      </c>
      <c r="G8" s="7" t="s">
        <v>65</v>
      </c>
      <c r="H8" s="7" t="s">
        <v>66</v>
      </c>
      <c r="I8" s="7" t="s">
        <v>67</v>
      </c>
      <c r="J8" s="7" t="s">
        <v>25</v>
      </c>
      <c r="K8" s="7" t="s">
        <v>125</v>
      </c>
    </row>
    <row r="9" spans="1:11" x14ac:dyDescent="0.25">
      <c r="A9" t="s">
        <v>123</v>
      </c>
      <c r="B9">
        <v>1</v>
      </c>
      <c r="C9">
        <v>500</v>
      </c>
      <c r="D9" s="21" t="s">
        <v>10</v>
      </c>
      <c r="E9">
        <v>100</v>
      </c>
      <c r="F9">
        <v>75</v>
      </c>
      <c r="G9" s="25">
        <f>25/Table68[[#This Row],[Old rent]]</f>
        <v>0.33333333333333331</v>
      </c>
      <c r="H9">
        <v>100</v>
      </c>
      <c r="I9">
        <v>75</v>
      </c>
      <c r="J9" s="25">
        <v>0.33333333333333331</v>
      </c>
      <c r="K9" t="s">
        <v>126</v>
      </c>
    </row>
    <row r="10" spans="1:11" x14ac:dyDescent="0.25">
      <c r="B10">
        <v>2</v>
      </c>
      <c r="C10">
        <v>400</v>
      </c>
      <c r="D10" s="21" t="s">
        <v>11</v>
      </c>
    </row>
    <row r="11" spans="1:11" x14ac:dyDescent="0.25">
      <c r="D11" s="21"/>
    </row>
    <row r="12" spans="1:11" x14ac:dyDescent="0.25">
      <c r="D12" s="21"/>
    </row>
    <row r="13" spans="1:11" x14ac:dyDescent="0.25">
      <c r="A13" t="s">
        <v>124</v>
      </c>
      <c r="B13">
        <v>1</v>
      </c>
      <c r="C13">
        <v>200</v>
      </c>
      <c r="D13" s="21" t="s">
        <v>12</v>
      </c>
      <c r="E13">
        <v>100</v>
      </c>
      <c r="F13">
        <v>75</v>
      </c>
      <c r="G13" s="25">
        <f>25/Table68[[#This Row],[Old rent]]</f>
        <v>0.33333333333333331</v>
      </c>
      <c r="H13">
        <v>100</v>
      </c>
      <c r="I13">
        <v>75</v>
      </c>
      <c r="J13" s="25">
        <v>0.33333333333333331</v>
      </c>
      <c r="K13" t="s">
        <v>126</v>
      </c>
    </row>
    <row r="14" spans="1:11" x14ac:dyDescent="0.25">
      <c r="B14">
        <v>2</v>
      </c>
      <c r="C14">
        <v>300</v>
      </c>
      <c r="D14" s="21" t="s">
        <v>44</v>
      </c>
    </row>
    <row r="21" spans="1:7" x14ac:dyDescent="0.25">
      <c r="A21" s="44" t="s">
        <v>62</v>
      </c>
      <c r="B21" s="44"/>
      <c r="C21" s="44"/>
      <c r="D21" s="44"/>
      <c r="E21" s="44"/>
      <c r="F21" s="44"/>
    </row>
    <row r="22" spans="1:7" x14ac:dyDescent="0.25">
      <c r="A22" s="42" t="s">
        <v>0</v>
      </c>
      <c r="B22" s="42"/>
      <c r="C22" s="42"/>
      <c r="D22" s="42"/>
      <c r="E22" s="42"/>
      <c r="F22" s="42"/>
      <c r="G22" s="42"/>
    </row>
    <row r="23" spans="1:7" x14ac:dyDescent="0.25">
      <c r="A23" s="42" t="s">
        <v>1</v>
      </c>
      <c r="B23" s="42"/>
      <c r="C23" s="42"/>
      <c r="D23" s="42"/>
      <c r="E23" s="42"/>
      <c r="F23" s="42"/>
      <c r="G23" s="42"/>
    </row>
    <row r="24" spans="1:7" s="3" customFormat="1" x14ac:dyDescent="0.25">
      <c r="A24" s="3" t="s">
        <v>137</v>
      </c>
      <c r="E24" s="3" t="s">
        <v>128</v>
      </c>
    </row>
    <row r="25" spans="1:7" x14ac:dyDescent="0.25">
      <c r="A25" s="3"/>
    </row>
    <row r="27" spans="1:7" x14ac:dyDescent="0.25">
      <c r="A27" t="s">
        <v>5</v>
      </c>
      <c r="B27" t="s">
        <v>61</v>
      </c>
      <c r="C27" t="s">
        <v>8</v>
      </c>
      <c r="D27" t="s">
        <v>69</v>
      </c>
      <c r="E27" t="s">
        <v>70</v>
      </c>
    </row>
    <row r="28" spans="1:7" x14ac:dyDescent="0.25">
      <c r="A28" t="s">
        <v>123</v>
      </c>
      <c r="B28" s="21">
        <v>1</v>
      </c>
      <c r="C28" s="21" t="s">
        <v>10</v>
      </c>
      <c r="D28" s="21">
        <v>500</v>
      </c>
      <c r="E28" s="21"/>
    </row>
    <row r="29" spans="1:7" x14ac:dyDescent="0.25">
      <c r="B29" s="21">
        <v>2</v>
      </c>
      <c r="C29" s="21" t="s">
        <v>11</v>
      </c>
      <c r="D29" s="21"/>
      <c r="E29" s="21"/>
    </row>
    <row r="30" spans="1:7" x14ac:dyDescent="0.25">
      <c r="B30" s="21"/>
      <c r="C30" s="21"/>
      <c r="D30" s="21"/>
      <c r="E30" s="21"/>
    </row>
    <row r="31" spans="1:7" x14ac:dyDescent="0.25">
      <c r="A31" t="s">
        <v>124</v>
      </c>
      <c r="B31" s="21">
        <v>1</v>
      </c>
      <c r="C31" s="21" t="s">
        <v>12</v>
      </c>
      <c r="D31" s="21">
        <v>500</v>
      </c>
      <c r="E31" s="21"/>
    </row>
    <row r="32" spans="1:7" x14ac:dyDescent="0.25">
      <c r="B32" s="21">
        <v>2</v>
      </c>
      <c r="C32" s="21" t="s">
        <v>44</v>
      </c>
      <c r="D32" s="21">
        <v>600</v>
      </c>
      <c r="E32" s="21"/>
    </row>
    <row r="33" spans="1:7" x14ac:dyDescent="0.25">
      <c r="B33" s="21"/>
      <c r="C33" s="21"/>
      <c r="D33" s="21"/>
      <c r="E33" s="21"/>
    </row>
    <row r="34" spans="1:7" x14ac:dyDescent="0.25">
      <c r="B34" s="21"/>
      <c r="C34" s="21"/>
      <c r="D34" s="21"/>
      <c r="E34" s="21"/>
    </row>
    <row r="35" spans="1:7" x14ac:dyDescent="0.25">
      <c r="B35" s="21"/>
      <c r="C35" s="21"/>
      <c r="D35" s="21"/>
      <c r="E35" s="21"/>
    </row>
    <row r="36" spans="1:7" x14ac:dyDescent="0.25">
      <c r="B36" s="21"/>
      <c r="C36" s="21"/>
      <c r="D36" s="21"/>
      <c r="E36" s="21"/>
    </row>
    <row r="39" spans="1:7" x14ac:dyDescent="0.25">
      <c r="D39" t="s">
        <v>129</v>
      </c>
    </row>
    <row r="40" spans="1:7" x14ac:dyDescent="0.25">
      <c r="A40" t="s">
        <v>130</v>
      </c>
      <c r="B40" t="s">
        <v>131</v>
      </c>
    </row>
    <row r="41" spans="1:7" x14ac:dyDescent="0.25">
      <c r="D41" t="s">
        <v>135</v>
      </c>
    </row>
    <row r="42" spans="1:7" x14ac:dyDescent="0.25">
      <c r="A42" t="s">
        <v>132</v>
      </c>
      <c r="B42" t="s">
        <v>133</v>
      </c>
      <c r="D42" t="s">
        <v>134</v>
      </c>
    </row>
    <row r="44" spans="1:7" x14ac:dyDescent="0.25">
      <c r="A44" s="44" t="s">
        <v>68</v>
      </c>
      <c r="B44" s="44"/>
      <c r="C44" s="44"/>
      <c r="D44" s="44"/>
      <c r="E44" s="44"/>
      <c r="F44" s="44"/>
    </row>
    <row r="45" spans="1:7" x14ac:dyDescent="0.25">
      <c r="A45" s="42" t="s">
        <v>0</v>
      </c>
      <c r="B45" s="42"/>
      <c r="C45" s="42"/>
      <c r="D45" s="42"/>
      <c r="E45" s="42"/>
      <c r="F45" s="42"/>
      <c r="G45" s="42"/>
    </row>
    <row r="46" spans="1:7" x14ac:dyDescent="0.25">
      <c r="A46" s="42" t="s">
        <v>1</v>
      </c>
      <c r="B46" s="42"/>
      <c r="C46" s="42"/>
      <c r="D46" s="42"/>
      <c r="E46" s="42"/>
      <c r="F46" s="42"/>
      <c r="G46" s="42"/>
    </row>
    <row r="47" spans="1:7" x14ac:dyDescent="0.25">
      <c r="A47" s="3" t="s">
        <v>136</v>
      </c>
    </row>
    <row r="50" spans="1:8" x14ac:dyDescent="0.25">
      <c r="A50" t="s">
        <v>6</v>
      </c>
      <c r="B50" t="s">
        <v>138</v>
      </c>
      <c r="C50" t="s">
        <v>139</v>
      </c>
      <c r="D50" t="s">
        <v>140</v>
      </c>
      <c r="E50" t="s">
        <v>141</v>
      </c>
      <c r="F50" t="s">
        <v>142</v>
      </c>
      <c r="G50" t="s">
        <v>143</v>
      </c>
      <c r="H50" t="s">
        <v>31</v>
      </c>
    </row>
    <row r="51" spans="1:8" x14ac:dyDescent="0.25">
      <c r="A51" t="s">
        <v>9</v>
      </c>
      <c r="F51">
        <f>+Table17[[#This Row],[Consump (units)]]*80</f>
        <v>0</v>
      </c>
      <c r="G51">
        <f>+Table17[[#This Row],[Charges @ 80/=]]*0.12</f>
        <v>0</v>
      </c>
      <c r="H51">
        <f>+Table17[[#This Row],[Charges @ 80/=]]+Table17[[#This Row],[VAT 12%]]</f>
        <v>0</v>
      </c>
    </row>
    <row r="52" spans="1:8" x14ac:dyDescent="0.25">
      <c r="A52">
        <v>1</v>
      </c>
      <c r="B52" t="s">
        <v>144</v>
      </c>
      <c r="C52">
        <v>50</v>
      </c>
      <c r="D52">
        <v>100</v>
      </c>
      <c r="E52">
        <v>50</v>
      </c>
      <c r="F52">
        <f>+Table17[[#This Row],[Consump (units)]]*80</f>
        <v>4000</v>
      </c>
      <c r="G52">
        <f>+Table17[[#This Row],[Charges @ 80/=]]*0.12</f>
        <v>480</v>
      </c>
      <c r="H52">
        <f>+Table17[[#This Row],[Charges @ 80/=]]+Table17[[#This Row],[VAT 12%]]</f>
        <v>4480</v>
      </c>
    </row>
    <row r="53" spans="1:8" x14ac:dyDescent="0.25">
      <c r="A53">
        <v>2</v>
      </c>
      <c r="B53" t="s">
        <v>145</v>
      </c>
      <c r="F53">
        <f>+Table17[[#This Row],[Consump (units)]]*80</f>
        <v>0</v>
      </c>
      <c r="G53">
        <f>+Table17[[#This Row],[Charges @ 80/=]]*0.12</f>
        <v>0</v>
      </c>
      <c r="H53">
        <f>+Table17[[#This Row],[Charges @ 80/=]]+Table17[[#This Row],[VAT 12%]]</f>
        <v>0</v>
      </c>
    </row>
    <row r="54" spans="1:8" x14ac:dyDescent="0.25">
      <c r="A54">
        <v>3</v>
      </c>
      <c r="F54">
        <f>+Table17[[#This Row],[Consump (units)]]*80</f>
        <v>0</v>
      </c>
      <c r="G54">
        <f>+Table17[[#This Row],[Charges @ 80/=]]*0.12</f>
        <v>0</v>
      </c>
      <c r="H54">
        <f>+Table17[[#This Row],[Charges @ 80/=]]+Table17[[#This Row],[VAT 12%]]</f>
        <v>0</v>
      </c>
    </row>
    <row r="55" spans="1:8" x14ac:dyDescent="0.25">
      <c r="F55">
        <f>+Table17[[#This Row],[Consump (units)]]*80</f>
        <v>0</v>
      </c>
      <c r="G55">
        <f>+Table17[[#This Row],[Charges @ 80/=]]*0.12</f>
        <v>0</v>
      </c>
      <c r="H55">
        <f>+Table17[[#This Row],[Charges @ 80/=]]+Table17[[#This Row],[VAT 12%]]</f>
        <v>0</v>
      </c>
    </row>
    <row r="56" spans="1:8" x14ac:dyDescent="0.25">
      <c r="A56" t="s">
        <v>13</v>
      </c>
      <c r="F56">
        <f>+Table17[[#This Row],[Consump (units)]]*80</f>
        <v>0</v>
      </c>
      <c r="G56">
        <f>+Table17[[#This Row],[Charges @ 80/=]]*0.12</f>
        <v>0</v>
      </c>
      <c r="H56">
        <f>+Table17[[#This Row],[Charges @ 80/=]]+Table17[[#This Row],[VAT 12%]]</f>
        <v>0</v>
      </c>
    </row>
    <row r="57" spans="1:8" x14ac:dyDescent="0.25">
      <c r="A57">
        <v>1</v>
      </c>
      <c r="F57">
        <f>+Table17[[#This Row],[Consump (units)]]*80</f>
        <v>0</v>
      </c>
      <c r="G57">
        <f>+Table17[[#This Row],[Charges @ 80/=]]*0.12</f>
        <v>0</v>
      </c>
      <c r="H57">
        <f>+Table17[[#This Row],[Charges @ 80/=]]+Table17[[#This Row],[VAT 12%]]</f>
        <v>0</v>
      </c>
    </row>
    <row r="58" spans="1:8" x14ac:dyDescent="0.25">
      <c r="A58">
        <v>2</v>
      </c>
      <c r="F58">
        <f>+Table17[[#This Row],[Consump (units)]]*80</f>
        <v>0</v>
      </c>
      <c r="G58">
        <f>+Table17[[#This Row],[Charges @ 80/=]]*0.12</f>
        <v>0</v>
      </c>
      <c r="H58">
        <f>+Table17[[#This Row],[Charges @ 80/=]]+Table17[[#This Row],[VAT 12%]]</f>
        <v>0</v>
      </c>
    </row>
    <row r="59" spans="1:8" x14ac:dyDescent="0.25">
      <c r="A59">
        <v>3</v>
      </c>
      <c r="F59">
        <f>+Table17[[#This Row],[Consump (units)]]*80</f>
        <v>0</v>
      </c>
      <c r="G59">
        <f>+Table17[[#This Row],[Charges @ 80/=]]*0.12</f>
        <v>0</v>
      </c>
      <c r="H59">
        <f>+Table17[[#This Row],[Charges @ 80/=]]+Table17[[#This Row],[VAT 12%]]</f>
        <v>0</v>
      </c>
    </row>
    <row r="62" spans="1:8" x14ac:dyDescent="0.25">
      <c r="A62" s="44" t="s">
        <v>71</v>
      </c>
      <c r="B62" s="44"/>
      <c r="C62" s="44"/>
      <c r="D62" s="44"/>
      <c r="E62" s="44"/>
      <c r="F62" s="44"/>
    </row>
    <row r="63" spans="1:8" x14ac:dyDescent="0.25">
      <c r="A63" s="42" t="s">
        <v>0</v>
      </c>
      <c r="B63" s="42"/>
      <c r="C63" s="42"/>
      <c r="D63" s="42"/>
      <c r="E63" s="42"/>
      <c r="F63" s="42"/>
      <c r="G63" s="42"/>
    </row>
    <row r="64" spans="1:8" x14ac:dyDescent="0.25">
      <c r="A64" s="42" t="s">
        <v>1</v>
      </c>
      <c r="B64" s="42"/>
      <c r="C64" s="42"/>
      <c r="D64" s="42"/>
      <c r="E64" s="42"/>
      <c r="F64" s="42"/>
      <c r="G64" s="42"/>
    </row>
    <row r="65" spans="1:10" x14ac:dyDescent="0.25">
      <c r="A65" s="3" t="s">
        <v>146</v>
      </c>
    </row>
    <row r="67" spans="1:10" x14ac:dyDescent="0.25">
      <c r="A67" t="s">
        <v>6</v>
      </c>
      <c r="B67" t="s">
        <v>138</v>
      </c>
      <c r="C67" t="s">
        <v>139</v>
      </c>
      <c r="D67" t="s">
        <v>140</v>
      </c>
      <c r="E67" t="s">
        <v>141</v>
      </c>
      <c r="F67" t="s">
        <v>147</v>
      </c>
      <c r="G67" t="s">
        <v>148</v>
      </c>
      <c r="H67" t="s">
        <v>149</v>
      </c>
      <c r="I67" t="s">
        <v>194</v>
      </c>
      <c r="J67" t="s">
        <v>195</v>
      </c>
    </row>
    <row r="68" spans="1:10" x14ac:dyDescent="0.25">
      <c r="A68" t="s">
        <v>9</v>
      </c>
      <c r="F68">
        <f>+Table1719[[#This Row],[Consump (units)]]*80</f>
        <v>0</v>
      </c>
      <c r="G68">
        <f>+Table1719[[#This Row],[Consump (units)]]*Table1719[[#This Row],[Meter Ratio]]</f>
        <v>0</v>
      </c>
      <c r="H68">
        <f>+Table1719[[#This Row],[Total Units]]*26.7</f>
        <v>0</v>
      </c>
      <c r="I68" s="39"/>
      <c r="J68" s="39"/>
    </row>
    <row r="69" spans="1:10" x14ac:dyDescent="0.25">
      <c r="A69">
        <v>1</v>
      </c>
      <c r="B69" t="s">
        <v>144</v>
      </c>
      <c r="C69">
        <v>50</v>
      </c>
      <c r="D69">
        <v>100</v>
      </c>
      <c r="E69">
        <v>50</v>
      </c>
      <c r="F69">
        <v>80</v>
      </c>
      <c r="G69">
        <f>+Table1719[[#This Row],[Consump (units)]]*Table1719[[#This Row],[Meter Ratio]]</f>
        <v>4000</v>
      </c>
      <c r="H69">
        <f>+Table1719[[#This Row],[Total Units]]*26.7</f>
        <v>106800</v>
      </c>
      <c r="I69" s="39"/>
      <c r="J69" s="39"/>
    </row>
    <row r="70" spans="1:10" x14ac:dyDescent="0.25">
      <c r="A70">
        <v>2</v>
      </c>
      <c r="B70" t="s">
        <v>145</v>
      </c>
      <c r="F70">
        <f>+Table1719[[#This Row],[Consump (units)]]*80</f>
        <v>0</v>
      </c>
      <c r="G70">
        <f>+Table1719[[#This Row],[Consump (units)]]*Table1719[[#This Row],[Meter Ratio]]</f>
        <v>0</v>
      </c>
      <c r="H70">
        <f>+Table1719[[#This Row],[Total Units]]*26.7</f>
        <v>0</v>
      </c>
      <c r="I70" s="39"/>
      <c r="J70" s="39"/>
    </row>
    <row r="71" spans="1:10" x14ac:dyDescent="0.25">
      <c r="A71">
        <v>3</v>
      </c>
      <c r="F71">
        <f>+Table1719[[#This Row],[Consump (units)]]*80</f>
        <v>0</v>
      </c>
      <c r="G71">
        <f>+Table1719[[#This Row],[Consump (units)]]*Table1719[[#This Row],[Meter Ratio]]</f>
        <v>0</v>
      </c>
      <c r="H71">
        <f>+Table1719[[#This Row],[Total Units]]*26.7</f>
        <v>0</v>
      </c>
      <c r="I71" s="39"/>
      <c r="J71" s="39"/>
    </row>
    <row r="72" spans="1:10" x14ac:dyDescent="0.25">
      <c r="F72">
        <f>+Table1719[[#This Row],[Consump (units)]]*80</f>
        <v>0</v>
      </c>
      <c r="G72">
        <f>+Table1719[[#This Row],[Consump (units)]]*Table1719[[#This Row],[Meter Ratio]]</f>
        <v>0</v>
      </c>
      <c r="H72">
        <f>+Table1719[[#This Row],[Total Units]]*26.7</f>
        <v>0</v>
      </c>
      <c r="I72" s="39"/>
      <c r="J72" s="39"/>
    </row>
    <row r="73" spans="1:10" x14ac:dyDescent="0.25">
      <c r="A73" t="s">
        <v>13</v>
      </c>
      <c r="F73">
        <f>+Table1719[[#This Row],[Consump (units)]]*80</f>
        <v>0</v>
      </c>
      <c r="G73">
        <f>+Table1719[[#This Row],[Consump (units)]]*Table1719[[#This Row],[Meter Ratio]]</f>
        <v>0</v>
      </c>
      <c r="H73">
        <f>+Table1719[[#This Row],[Total Units]]*26.7</f>
        <v>0</v>
      </c>
      <c r="I73" s="39"/>
      <c r="J73" s="39"/>
    </row>
    <row r="74" spans="1:10" x14ac:dyDescent="0.25">
      <c r="A74">
        <v>1</v>
      </c>
      <c r="F74">
        <f>+Table1719[[#This Row],[Consump (units)]]*80</f>
        <v>0</v>
      </c>
      <c r="G74">
        <f>+Table1719[[#This Row],[Consump (units)]]*Table1719[[#This Row],[Meter Ratio]]</f>
        <v>0</v>
      </c>
      <c r="H74">
        <f>+Table1719[[#This Row],[Total Units]]*26.7</f>
        <v>0</v>
      </c>
      <c r="I74" s="39"/>
      <c r="J74" s="39"/>
    </row>
    <row r="75" spans="1:10" x14ac:dyDescent="0.25">
      <c r="A75">
        <v>2</v>
      </c>
      <c r="F75">
        <f>+Table1719[[#This Row],[Consump (units)]]*80</f>
        <v>0</v>
      </c>
      <c r="G75">
        <f>+Table1719[[#This Row],[Consump (units)]]*Table1719[[#This Row],[Meter Ratio]]</f>
        <v>0</v>
      </c>
      <c r="H75">
        <f>+Table1719[[#This Row],[Total Units]]*26.7</f>
        <v>0</v>
      </c>
      <c r="I75" s="39"/>
      <c r="J75" s="39"/>
    </row>
    <row r="76" spans="1:10" x14ac:dyDescent="0.25">
      <c r="A76">
        <v>3</v>
      </c>
      <c r="F76">
        <f>+Table1719[[#This Row],[Consump (units)]]*80</f>
        <v>0</v>
      </c>
      <c r="G76">
        <f>+Table1719[[#This Row],[Consump (units)]]*Table1719[[#This Row],[Meter Ratio]]</f>
        <v>0</v>
      </c>
      <c r="H76">
        <f>+Table1719[[#This Row],[Total Units]]*26.7</f>
        <v>0</v>
      </c>
      <c r="I76" s="39"/>
      <c r="J76" s="39"/>
    </row>
  </sheetData>
  <mergeCells count="12">
    <mergeCell ref="A64:G64"/>
    <mergeCell ref="A45:G45"/>
    <mergeCell ref="A46:G46"/>
    <mergeCell ref="A62:F62"/>
    <mergeCell ref="A63:G63"/>
    <mergeCell ref="A2:F2"/>
    <mergeCell ref="A4:G4"/>
    <mergeCell ref="A21:F21"/>
    <mergeCell ref="A44:F44"/>
    <mergeCell ref="A5:G5"/>
    <mergeCell ref="A22:G22"/>
    <mergeCell ref="A23:G23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A3" sqref="A3:G4"/>
    </sheetView>
  </sheetViews>
  <sheetFormatPr defaultRowHeight="15" x14ac:dyDescent="0.25"/>
  <cols>
    <col min="1" max="1" width="20.7109375" customWidth="1"/>
    <col min="2" max="2" width="15.7109375" customWidth="1"/>
    <col min="3" max="3" width="13.5703125" customWidth="1"/>
    <col min="4" max="4" width="18.85546875" customWidth="1"/>
    <col min="5" max="5" width="21" customWidth="1"/>
  </cols>
  <sheetData>
    <row r="2" spans="1:7" x14ac:dyDescent="0.25">
      <c r="A2" s="44" t="s">
        <v>73</v>
      </c>
      <c r="B2" s="44"/>
      <c r="C2" s="44"/>
      <c r="D2" s="44"/>
      <c r="E2" s="44"/>
      <c r="F2" s="44"/>
    </row>
    <row r="3" spans="1:7" x14ac:dyDescent="0.25">
      <c r="A3" s="42" t="s">
        <v>0</v>
      </c>
      <c r="B3" s="42"/>
      <c r="C3" s="42"/>
      <c r="D3" s="42"/>
      <c r="E3" s="42"/>
      <c r="F3" s="42"/>
      <c r="G3" s="42"/>
    </row>
    <row r="4" spans="1:7" x14ac:dyDescent="0.25">
      <c r="A4" s="42" t="s">
        <v>1</v>
      </c>
      <c r="B4" s="42"/>
      <c r="C4" s="42"/>
      <c r="D4" s="42"/>
      <c r="E4" s="42"/>
      <c r="F4" s="42"/>
      <c r="G4" s="42"/>
    </row>
    <row r="5" spans="1:7" x14ac:dyDescent="0.25">
      <c r="A5" s="42" t="s">
        <v>150</v>
      </c>
      <c r="B5" s="42"/>
      <c r="C5" s="42"/>
      <c r="D5" s="42"/>
      <c r="E5" s="42"/>
      <c r="F5" s="42"/>
      <c r="G5" s="42"/>
    </row>
    <row r="6" spans="1:7" x14ac:dyDescent="0.25">
      <c r="A6" s="42" t="s">
        <v>152</v>
      </c>
      <c r="B6" s="42"/>
      <c r="C6" s="42"/>
      <c r="D6" s="42"/>
      <c r="E6" s="42"/>
      <c r="F6" s="42"/>
      <c r="G6" s="42"/>
    </row>
    <row r="8" spans="1:7" x14ac:dyDescent="0.25">
      <c r="A8" s="7" t="s">
        <v>5</v>
      </c>
      <c r="B8" s="7" t="s">
        <v>61</v>
      </c>
      <c r="C8" s="7" t="s">
        <v>8</v>
      </c>
      <c r="D8" s="8" t="s">
        <v>72</v>
      </c>
      <c r="E8" s="8" t="s">
        <v>151</v>
      </c>
    </row>
    <row r="9" spans="1:7" x14ac:dyDescent="0.25">
      <c r="E9">
        <v>50</v>
      </c>
    </row>
    <row r="10" spans="1:7" x14ac:dyDescent="0.25">
      <c r="E10">
        <v>60</v>
      </c>
    </row>
    <row r="11" spans="1:7" x14ac:dyDescent="0.25">
      <c r="E11">
        <v>70</v>
      </c>
    </row>
    <row r="16" spans="1:7" x14ac:dyDescent="0.25">
      <c r="D16" t="s">
        <v>88</v>
      </c>
      <c r="E16">
        <f>SUBTOTAL(109,E9:E15)</f>
        <v>180</v>
      </c>
    </row>
    <row r="19" spans="1:7" x14ac:dyDescent="0.25">
      <c r="A19" s="44" t="s">
        <v>74</v>
      </c>
      <c r="B19" s="44"/>
      <c r="C19" s="44"/>
      <c r="D19" s="44"/>
      <c r="E19" s="44"/>
      <c r="F19" s="44"/>
    </row>
    <row r="20" spans="1:7" x14ac:dyDescent="0.25">
      <c r="A20" s="42" t="s">
        <v>0</v>
      </c>
      <c r="B20" s="42"/>
      <c r="C20" s="42"/>
      <c r="D20" s="42"/>
      <c r="E20" s="42"/>
      <c r="F20" s="42"/>
      <c r="G20" s="42"/>
    </row>
    <row r="21" spans="1:7" x14ac:dyDescent="0.25">
      <c r="A21" s="42" t="s">
        <v>1</v>
      </c>
      <c r="B21" s="42"/>
      <c r="C21" s="42"/>
      <c r="D21" s="42"/>
      <c r="E21" s="42"/>
      <c r="F21" s="42"/>
      <c r="G21" s="42"/>
    </row>
    <row r="22" spans="1:7" x14ac:dyDescent="0.25">
      <c r="A22" s="3" t="s">
        <v>153</v>
      </c>
    </row>
    <row r="23" spans="1:7" x14ac:dyDescent="0.25">
      <c r="A23" s="3" t="s">
        <v>8</v>
      </c>
      <c r="B23" t="s">
        <v>154</v>
      </c>
    </row>
    <row r="24" spans="1:7" x14ac:dyDescent="0.25">
      <c r="A24" s="3" t="s">
        <v>53</v>
      </c>
      <c r="B24" t="s">
        <v>154</v>
      </c>
    </row>
    <row r="25" spans="1:7" x14ac:dyDescent="0.25">
      <c r="A25" s="3" t="s">
        <v>61</v>
      </c>
      <c r="B25" t="s">
        <v>154</v>
      </c>
    </row>
    <row r="27" spans="1:7" ht="30" x14ac:dyDescent="0.25">
      <c r="A27" s="7" t="s">
        <v>54</v>
      </c>
      <c r="B27" s="8" t="s">
        <v>75</v>
      </c>
      <c r="C27" s="7" t="s">
        <v>76</v>
      </c>
    </row>
    <row r="28" spans="1:7" x14ac:dyDescent="0.25">
      <c r="A28" s="26">
        <v>41275</v>
      </c>
      <c r="C28">
        <v>40</v>
      </c>
    </row>
    <row r="29" spans="1:7" x14ac:dyDescent="0.25">
      <c r="A29" s="26">
        <v>41306</v>
      </c>
      <c r="C29">
        <v>50</v>
      </c>
    </row>
    <row r="37" spans="1:7" x14ac:dyDescent="0.25">
      <c r="B37" t="s">
        <v>31</v>
      </c>
      <c r="C37">
        <f>SUBTOTAL(109,C28:C36)</f>
        <v>90</v>
      </c>
    </row>
    <row r="40" spans="1:7" x14ac:dyDescent="0.25">
      <c r="A40" s="44" t="s">
        <v>77</v>
      </c>
      <c r="B40" s="44"/>
      <c r="C40" s="44"/>
      <c r="D40" s="44"/>
      <c r="E40" s="44"/>
      <c r="F40" s="44"/>
    </row>
    <row r="41" spans="1:7" x14ac:dyDescent="0.25">
      <c r="A41" s="42" t="s">
        <v>0</v>
      </c>
      <c r="B41" s="42"/>
      <c r="C41" s="42"/>
      <c r="D41" s="42"/>
      <c r="E41" s="42"/>
      <c r="F41" s="42"/>
      <c r="G41" s="42"/>
    </row>
    <row r="42" spans="1:7" x14ac:dyDescent="0.25">
      <c r="A42" s="42" t="s">
        <v>1</v>
      </c>
      <c r="B42" s="42"/>
      <c r="C42" s="42"/>
      <c r="D42" s="42"/>
      <c r="E42" s="42"/>
      <c r="F42" s="42"/>
      <c r="G42" s="42"/>
    </row>
    <row r="43" spans="1:7" x14ac:dyDescent="0.25">
      <c r="A43" s="3" t="s">
        <v>155</v>
      </c>
    </row>
    <row r="44" spans="1:7" x14ac:dyDescent="0.25">
      <c r="A44" s="3" t="s">
        <v>78</v>
      </c>
    </row>
    <row r="46" spans="1:7" x14ac:dyDescent="0.25">
      <c r="A46" s="7" t="s">
        <v>79</v>
      </c>
      <c r="B46" s="7" t="s">
        <v>4</v>
      </c>
      <c r="C46" s="7" t="s">
        <v>31</v>
      </c>
    </row>
    <row r="47" spans="1:7" x14ac:dyDescent="0.25">
      <c r="A47" t="s">
        <v>80</v>
      </c>
      <c r="C47">
        <v>400</v>
      </c>
    </row>
    <row r="48" spans="1:7" x14ac:dyDescent="0.25">
      <c r="A48" t="s">
        <v>81</v>
      </c>
      <c r="C48">
        <v>500</v>
      </c>
    </row>
    <row r="49" spans="1:3" x14ac:dyDescent="0.25">
      <c r="A49" s="17" t="s">
        <v>82</v>
      </c>
      <c r="B49">
        <v>20</v>
      </c>
    </row>
    <row r="50" spans="1:3" x14ac:dyDescent="0.25">
      <c r="A50" s="17" t="s">
        <v>83</v>
      </c>
      <c r="B50">
        <v>30</v>
      </c>
    </row>
    <row r="51" spans="1:3" x14ac:dyDescent="0.25">
      <c r="A51" s="17" t="s">
        <v>84</v>
      </c>
      <c r="B51">
        <v>40</v>
      </c>
    </row>
    <row r="52" spans="1:3" x14ac:dyDescent="0.25">
      <c r="A52" s="17" t="s">
        <v>85</v>
      </c>
      <c r="B52" s="13">
        <v>50</v>
      </c>
      <c r="C52">
        <f>SUM(B49:B52)</f>
        <v>140</v>
      </c>
    </row>
    <row r="53" spans="1:3" x14ac:dyDescent="0.25">
      <c r="A53" t="s">
        <v>86</v>
      </c>
      <c r="C53">
        <v>200</v>
      </c>
    </row>
    <row r="54" spans="1:3" x14ac:dyDescent="0.25">
      <c r="A54" t="s">
        <v>87</v>
      </c>
      <c r="C54">
        <v>100</v>
      </c>
    </row>
    <row r="55" spans="1:3" ht="15.75" thickBot="1" x14ac:dyDescent="0.3">
      <c r="A55" s="3" t="s">
        <v>88</v>
      </c>
      <c r="C55" s="10">
        <f>SUBTOTAL(109,C47:C54)</f>
        <v>1340</v>
      </c>
    </row>
    <row r="56" spans="1:3" ht="15.75" thickTop="1" x14ac:dyDescent="0.25"/>
  </sheetData>
  <mergeCells count="11">
    <mergeCell ref="A40:F40"/>
    <mergeCell ref="A41:G41"/>
    <mergeCell ref="A42:G42"/>
    <mergeCell ref="A2:F2"/>
    <mergeCell ref="A3:G3"/>
    <mergeCell ref="A4:G4"/>
    <mergeCell ref="A5:G5"/>
    <mergeCell ref="A6:G6"/>
    <mergeCell ref="A19:F19"/>
    <mergeCell ref="A20:G20"/>
    <mergeCell ref="A21:G2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5"/>
  <sheetViews>
    <sheetView tabSelected="1" workbookViewId="0">
      <selection activeCell="G1" sqref="G1:G1048576"/>
    </sheetView>
  </sheetViews>
  <sheetFormatPr defaultRowHeight="15" x14ac:dyDescent="0.25"/>
  <cols>
    <col min="1" max="1" width="21.5703125" customWidth="1"/>
    <col min="2" max="2" width="21.140625" customWidth="1"/>
    <col min="3" max="3" width="19.42578125" customWidth="1"/>
    <col min="4" max="4" width="23.28515625" bestFit="1" customWidth="1"/>
    <col min="5" max="5" width="14.5703125" customWidth="1"/>
    <col min="6" max="6" width="21.42578125" customWidth="1"/>
    <col min="7" max="7" width="25.5703125" hidden="1" customWidth="1"/>
  </cols>
  <sheetData>
    <row r="2" spans="1:7" x14ac:dyDescent="0.25">
      <c r="A2" s="23" t="s">
        <v>89</v>
      </c>
      <c r="B2" s="23"/>
      <c r="C2" s="23"/>
      <c r="D2" s="23"/>
      <c r="E2" s="23"/>
      <c r="F2" s="23"/>
    </row>
    <row r="3" spans="1:7" x14ac:dyDescent="0.25">
      <c r="A3" s="42" t="s">
        <v>0</v>
      </c>
      <c r="B3" s="42"/>
      <c r="C3" s="42"/>
      <c r="D3" s="42"/>
      <c r="E3" s="42"/>
      <c r="F3" s="42"/>
      <c r="G3" s="42"/>
    </row>
    <row r="4" spans="1:7" x14ac:dyDescent="0.25">
      <c r="A4" s="42" t="s">
        <v>1</v>
      </c>
      <c r="B4" s="42"/>
      <c r="C4" s="42"/>
      <c r="D4" s="42"/>
      <c r="E4" s="42"/>
      <c r="F4" s="42"/>
      <c r="G4" s="42"/>
    </row>
    <row r="5" spans="1:7" x14ac:dyDescent="0.25">
      <c r="A5" s="3" t="s">
        <v>161</v>
      </c>
    </row>
    <row r="6" spans="1:7" x14ac:dyDescent="0.25">
      <c r="A6" s="3" t="s">
        <v>90</v>
      </c>
    </row>
    <row r="7" spans="1:7" x14ac:dyDescent="0.25">
      <c r="E7" s="27"/>
      <c r="F7" s="27"/>
    </row>
    <row r="8" spans="1:7" x14ac:dyDescent="0.25">
      <c r="A8" s="7" t="s">
        <v>91</v>
      </c>
      <c r="B8" s="22" t="s">
        <v>93</v>
      </c>
      <c r="C8" s="7" t="s">
        <v>92</v>
      </c>
      <c r="D8" s="22" t="s">
        <v>158</v>
      </c>
      <c r="E8" s="7" t="s">
        <v>162</v>
      </c>
      <c r="F8" s="7" t="s">
        <v>163</v>
      </c>
      <c r="G8" s="7" t="s">
        <v>94</v>
      </c>
    </row>
    <row r="9" spans="1:7" x14ac:dyDescent="0.25">
      <c r="G9">
        <v>500</v>
      </c>
    </row>
    <row r="10" spans="1:7" x14ac:dyDescent="0.25">
      <c r="A10" t="s">
        <v>9</v>
      </c>
      <c r="B10" t="s">
        <v>157</v>
      </c>
      <c r="C10">
        <v>1</v>
      </c>
      <c r="G10">
        <v>400</v>
      </c>
    </row>
    <row r="11" spans="1:7" x14ac:dyDescent="0.25">
      <c r="C11">
        <v>2</v>
      </c>
      <c r="G11">
        <v>600</v>
      </c>
    </row>
    <row r="13" spans="1:7" x14ac:dyDescent="0.25">
      <c r="B13" t="s">
        <v>156</v>
      </c>
      <c r="C13">
        <v>1</v>
      </c>
    </row>
    <row r="14" spans="1:7" x14ac:dyDescent="0.25">
      <c r="C14">
        <v>2</v>
      </c>
    </row>
    <row r="18" spans="1:15" x14ac:dyDescent="0.25">
      <c r="F18" t="s">
        <v>88</v>
      </c>
      <c r="G18">
        <f>SUBTOTAL(109,G9:G17)</f>
        <v>1500</v>
      </c>
    </row>
    <row r="19" spans="1:15" x14ac:dyDescent="0.25">
      <c r="A19" t="s">
        <v>159</v>
      </c>
    </row>
    <row r="23" spans="1:15" x14ac:dyDescent="0.25">
      <c r="A23" s="44" t="s">
        <v>97</v>
      </c>
      <c r="B23" s="44"/>
      <c r="C23" s="44"/>
      <c r="D23" s="44"/>
      <c r="E23" s="44"/>
      <c r="F23" s="44"/>
    </row>
    <row r="24" spans="1:15" x14ac:dyDescent="0.25">
      <c r="A24" s="42" t="s">
        <v>0</v>
      </c>
      <c r="B24" s="42"/>
      <c r="C24" s="42"/>
      <c r="D24" s="42"/>
      <c r="E24" s="42"/>
      <c r="F24" s="42"/>
      <c r="G24" s="42"/>
    </row>
    <row r="25" spans="1:15" x14ac:dyDescent="0.25">
      <c r="A25" s="42" t="s">
        <v>1</v>
      </c>
      <c r="B25" s="42"/>
      <c r="C25" s="42"/>
      <c r="D25" s="42"/>
      <c r="E25" s="42"/>
      <c r="F25" s="42"/>
      <c r="G25" s="42"/>
    </row>
    <row r="26" spans="1:15" x14ac:dyDescent="0.25">
      <c r="A26" s="3" t="s">
        <v>160</v>
      </c>
    </row>
    <row r="27" spans="1:15" x14ac:dyDescent="0.25">
      <c r="A27" s="3" t="s">
        <v>90</v>
      </c>
    </row>
    <row r="28" spans="1:15" x14ac:dyDescent="0.25">
      <c r="E28" s="46"/>
      <c r="F28" s="46"/>
    </row>
    <row r="29" spans="1:15" x14ac:dyDescent="0.25">
      <c r="A29" t="s">
        <v>91</v>
      </c>
      <c r="B29" t="s">
        <v>93</v>
      </c>
      <c r="C29" t="s">
        <v>92</v>
      </c>
      <c r="D29" t="s">
        <v>164</v>
      </c>
      <c r="E29" t="s">
        <v>105</v>
      </c>
      <c r="F29" t="s">
        <v>106</v>
      </c>
      <c r="I29" s="7"/>
      <c r="J29" s="22"/>
      <c r="K29" s="7"/>
      <c r="L29" s="22"/>
      <c r="M29" s="7"/>
      <c r="N29" s="8"/>
      <c r="O29" s="28"/>
    </row>
    <row r="30" spans="1:15" x14ac:dyDescent="0.25">
      <c r="O30" s="29"/>
    </row>
    <row r="31" spans="1:15" x14ac:dyDescent="0.25">
      <c r="A31" t="s">
        <v>9</v>
      </c>
      <c r="B31" t="s">
        <v>95</v>
      </c>
      <c r="C31">
        <v>1</v>
      </c>
      <c r="O31" s="29"/>
    </row>
    <row r="32" spans="1:15" x14ac:dyDescent="0.25">
      <c r="C32">
        <v>2</v>
      </c>
      <c r="O32" s="29"/>
    </row>
    <row r="33" spans="1:15" x14ac:dyDescent="0.25">
      <c r="O33" s="29"/>
    </row>
    <row r="34" spans="1:15" x14ac:dyDescent="0.25">
      <c r="B34" t="s">
        <v>104</v>
      </c>
      <c r="C34">
        <v>1</v>
      </c>
      <c r="O34" s="29"/>
    </row>
    <row r="35" spans="1:15" x14ac:dyDescent="0.25">
      <c r="C35">
        <v>2</v>
      </c>
      <c r="O35" s="29"/>
    </row>
    <row r="36" spans="1:15" x14ac:dyDescent="0.25">
      <c r="O36" s="29"/>
    </row>
    <row r="37" spans="1:15" x14ac:dyDescent="0.25">
      <c r="O37" s="29"/>
    </row>
    <row r="38" spans="1:15" x14ac:dyDescent="0.25">
      <c r="O38" s="29"/>
    </row>
    <row r="39" spans="1:15" x14ac:dyDescent="0.25">
      <c r="G39" s="29"/>
    </row>
    <row r="40" spans="1:15" x14ac:dyDescent="0.25">
      <c r="A40" t="s">
        <v>96</v>
      </c>
      <c r="G40" s="29"/>
    </row>
    <row r="44" spans="1:15" x14ac:dyDescent="0.25">
      <c r="A44" s="44" t="s">
        <v>100</v>
      </c>
      <c r="B44" s="44"/>
      <c r="C44" s="44"/>
      <c r="D44" s="44"/>
      <c r="E44" s="44"/>
      <c r="F44" s="44"/>
    </row>
    <row r="45" spans="1:15" x14ac:dyDescent="0.25">
      <c r="A45" s="42" t="s">
        <v>0</v>
      </c>
      <c r="B45" s="42"/>
      <c r="C45" s="42"/>
      <c r="D45" s="42"/>
      <c r="E45" s="42"/>
      <c r="F45" s="42"/>
      <c r="G45" s="42"/>
    </row>
    <row r="46" spans="1:15" x14ac:dyDescent="0.25">
      <c r="A46" s="42" t="s">
        <v>1</v>
      </c>
      <c r="B46" s="42"/>
      <c r="C46" s="42"/>
      <c r="D46" s="42"/>
      <c r="E46" s="42"/>
      <c r="F46" s="42"/>
      <c r="G46" s="42"/>
    </row>
    <row r="47" spans="1:15" x14ac:dyDescent="0.25">
      <c r="A47" s="42" t="s">
        <v>166</v>
      </c>
      <c r="B47" s="42"/>
      <c r="C47" s="42"/>
      <c r="D47" s="42"/>
      <c r="E47" s="42"/>
      <c r="F47" s="42"/>
      <c r="G47" s="42"/>
    </row>
    <row r="48" spans="1:15" x14ac:dyDescent="0.25">
      <c r="A48" s="20" t="s">
        <v>168</v>
      </c>
      <c r="B48" s="20"/>
      <c r="C48" s="20"/>
      <c r="D48" s="20"/>
      <c r="E48" s="20"/>
      <c r="F48" s="20"/>
      <c r="G48" s="20"/>
    </row>
    <row r="49" spans="1:7" x14ac:dyDescent="0.25">
      <c r="A49" s="20"/>
      <c r="B49" s="20"/>
      <c r="C49" s="20"/>
      <c r="D49" s="20"/>
      <c r="E49" s="20"/>
      <c r="F49" s="20"/>
      <c r="G49" s="20"/>
    </row>
    <row r="50" spans="1:7" x14ac:dyDescent="0.25">
      <c r="A50" s="20"/>
      <c r="B50" s="20"/>
      <c r="C50" s="20"/>
      <c r="D50" s="20"/>
      <c r="E50" s="20"/>
      <c r="F50" s="20"/>
      <c r="G50" s="20"/>
    </row>
    <row r="51" spans="1:7" x14ac:dyDescent="0.25">
      <c r="A51" t="s">
        <v>79</v>
      </c>
      <c r="B51" t="s">
        <v>54</v>
      </c>
      <c r="C51" t="s">
        <v>4</v>
      </c>
      <c r="D51" t="s">
        <v>169</v>
      </c>
    </row>
    <row r="52" spans="1:7" x14ac:dyDescent="0.25">
      <c r="A52" t="s">
        <v>165</v>
      </c>
      <c r="B52" s="18" t="s">
        <v>98</v>
      </c>
      <c r="C52" s="18">
        <v>100000</v>
      </c>
      <c r="D52" s="18"/>
    </row>
    <row r="53" spans="1:7" ht="15.75" thickBot="1" x14ac:dyDescent="0.3">
      <c r="B53" s="18" t="s">
        <v>170</v>
      </c>
      <c r="C53" s="30">
        <v>100000</v>
      </c>
      <c r="D53" s="30">
        <v>200000</v>
      </c>
    </row>
    <row r="54" spans="1:7" x14ac:dyDescent="0.25">
      <c r="D54" s="31"/>
    </row>
    <row r="55" spans="1:7" x14ac:dyDescent="0.25">
      <c r="A55" t="s">
        <v>83</v>
      </c>
      <c r="B55" s="18"/>
      <c r="C55" s="18"/>
      <c r="D55" s="18">
        <f t="shared" ref="D55:D60" si="0">SUM(C54:C55)</f>
        <v>0</v>
      </c>
    </row>
    <row r="56" spans="1:7" x14ac:dyDescent="0.25">
      <c r="B56" s="18"/>
      <c r="C56" s="18"/>
      <c r="D56" s="18">
        <f t="shared" si="0"/>
        <v>0</v>
      </c>
    </row>
    <row r="57" spans="1:7" x14ac:dyDescent="0.25">
      <c r="A57" t="s">
        <v>167</v>
      </c>
      <c r="B57" s="18"/>
      <c r="C57" s="18"/>
      <c r="D57" s="18">
        <f t="shared" si="0"/>
        <v>0</v>
      </c>
    </row>
    <row r="58" spans="1:7" x14ac:dyDescent="0.25">
      <c r="D58" s="31">
        <f t="shared" si="0"/>
        <v>0</v>
      </c>
    </row>
    <row r="59" spans="1:7" x14ac:dyDescent="0.25">
      <c r="D59" s="31">
        <f t="shared" si="0"/>
        <v>0</v>
      </c>
    </row>
    <row r="60" spans="1:7" x14ac:dyDescent="0.25">
      <c r="D60" s="31">
        <f t="shared" si="0"/>
        <v>0</v>
      </c>
    </row>
    <row r="61" spans="1:7" x14ac:dyDescent="0.25">
      <c r="C61" t="s">
        <v>171</v>
      </c>
      <c r="D61" s="31">
        <f>SUBTOTAL(109,D52:D60)</f>
        <v>200000</v>
      </c>
    </row>
    <row r="64" spans="1:7" x14ac:dyDescent="0.25">
      <c r="A64" s="44" t="s">
        <v>103</v>
      </c>
      <c r="B64" s="44"/>
      <c r="C64" s="44"/>
      <c r="D64" s="44"/>
      <c r="E64" s="44"/>
      <c r="F64" s="44"/>
    </row>
    <row r="65" spans="1:7" x14ac:dyDescent="0.25">
      <c r="A65" s="42" t="s">
        <v>0</v>
      </c>
      <c r="B65" s="42"/>
      <c r="C65" s="42"/>
      <c r="D65" s="42"/>
      <c r="E65" s="42"/>
      <c r="F65" s="42"/>
      <c r="G65" s="42"/>
    </row>
    <row r="66" spans="1:7" x14ac:dyDescent="0.25">
      <c r="A66" s="42" t="s">
        <v>1</v>
      </c>
      <c r="B66" s="42"/>
      <c r="C66" s="42"/>
      <c r="D66" s="42"/>
      <c r="E66" s="42"/>
      <c r="F66" s="42"/>
      <c r="G66" s="42"/>
    </row>
    <row r="67" spans="1:7" x14ac:dyDescent="0.25">
      <c r="A67" s="3" t="s">
        <v>99</v>
      </c>
    </row>
    <row r="68" spans="1:7" x14ac:dyDescent="0.25">
      <c r="A68" s="3" t="s">
        <v>78</v>
      </c>
    </row>
    <row r="70" spans="1:7" x14ac:dyDescent="0.25">
      <c r="A70" s="2" t="s">
        <v>79</v>
      </c>
      <c r="B70" s="2" t="s">
        <v>8</v>
      </c>
      <c r="C70" s="2" t="s">
        <v>101</v>
      </c>
    </row>
    <row r="71" spans="1:7" x14ac:dyDescent="0.25">
      <c r="A71" t="s">
        <v>165</v>
      </c>
      <c r="B71" t="s">
        <v>144</v>
      </c>
      <c r="C71">
        <v>100</v>
      </c>
    </row>
    <row r="72" spans="1:7" x14ac:dyDescent="0.25">
      <c r="B72" t="s">
        <v>145</v>
      </c>
      <c r="C72">
        <v>200</v>
      </c>
    </row>
    <row r="73" spans="1:7" x14ac:dyDescent="0.25">
      <c r="B73" t="s">
        <v>172</v>
      </c>
      <c r="C73">
        <v>300</v>
      </c>
    </row>
    <row r="75" spans="1:7" x14ac:dyDescent="0.25">
      <c r="A75" t="s">
        <v>83</v>
      </c>
      <c r="B75" t="s">
        <v>144</v>
      </c>
      <c r="C75">
        <v>200</v>
      </c>
    </row>
    <row r="76" spans="1:7" x14ac:dyDescent="0.25">
      <c r="B76" t="s">
        <v>145</v>
      </c>
      <c r="C76">
        <v>300</v>
      </c>
    </row>
    <row r="77" spans="1:7" x14ac:dyDescent="0.25">
      <c r="B77" t="s">
        <v>172</v>
      </c>
      <c r="C77">
        <v>400</v>
      </c>
    </row>
    <row r="79" spans="1:7" x14ac:dyDescent="0.25">
      <c r="B79" s="3" t="s">
        <v>31</v>
      </c>
      <c r="C79" s="3">
        <f>SUBTOTAL(109,C71:C78)</f>
        <v>1500</v>
      </c>
    </row>
    <row r="81" spans="1:6" x14ac:dyDescent="0.25">
      <c r="A81" t="s">
        <v>102</v>
      </c>
    </row>
    <row r="85" spans="1:6" x14ac:dyDescent="0.25">
      <c r="A85" s="45"/>
      <c r="B85" s="45"/>
      <c r="C85" s="45"/>
      <c r="D85" s="45"/>
      <c r="E85" s="45"/>
      <c r="F85" s="45"/>
    </row>
  </sheetData>
  <mergeCells count="14">
    <mergeCell ref="A66:G66"/>
    <mergeCell ref="A85:F85"/>
    <mergeCell ref="A23:F23"/>
    <mergeCell ref="E28:F28"/>
    <mergeCell ref="A44:F44"/>
    <mergeCell ref="A47:G47"/>
    <mergeCell ref="A64:F64"/>
    <mergeCell ref="A46:G46"/>
    <mergeCell ref="A65:G65"/>
    <mergeCell ref="A3:G3"/>
    <mergeCell ref="A4:G4"/>
    <mergeCell ref="A24:G24"/>
    <mergeCell ref="A25:G25"/>
    <mergeCell ref="A45:G45"/>
  </mergeCells>
  <pageMargins left="0.7" right="0.7" top="0.75" bottom="0.75" header="0.3" footer="0.3"/>
  <pageSetup orientation="portrait" horizontalDpi="180" verticalDpi="180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B5" workbookViewId="0">
      <selection activeCell="F25" sqref="F25"/>
    </sheetView>
  </sheetViews>
  <sheetFormatPr defaultRowHeight="15" x14ac:dyDescent="0.25"/>
  <cols>
    <col min="1" max="1" width="30.7109375" bestFit="1" customWidth="1"/>
    <col min="2" max="2" width="18.42578125" bestFit="1" customWidth="1"/>
    <col min="3" max="3" width="12" bestFit="1" customWidth="1"/>
    <col min="4" max="4" width="14.140625" bestFit="1" customWidth="1"/>
    <col min="5" max="5" width="8" bestFit="1" customWidth="1"/>
    <col min="6" max="6" width="7.7109375" bestFit="1" customWidth="1"/>
    <col min="7" max="7" width="11" bestFit="1" customWidth="1"/>
    <col min="8" max="8" width="9.5703125" bestFit="1" customWidth="1"/>
    <col min="9" max="9" width="15.7109375" bestFit="1" customWidth="1"/>
    <col min="10" max="10" width="9.5703125" bestFit="1" customWidth="1"/>
    <col min="11" max="11" width="12" bestFit="1" customWidth="1"/>
    <col min="12" max="12" width="11.140625" bestFit="1" customWidth="1"/>
    <col min="13" max="13" width="11.5703125" bestFit="1" customWidth="1"/>
    <col min="14" max="14" width="12.42578125" bestFit="1" customWidth="1"/>
    <col min="15" max="15" width="10.42578125" bestFit="1" customWidth="1"/>
  </cols>
  <sheetData>
    <row r="2" spans="1:15" x14ac:dyDescent="0.25">
      <c r="A2" s="3" t="s">
        <v>173</v>
      </c>
    </row>
    <row r="4" spans="1:15" x14ac:dyDescent="0.25">
      <c r="A4" t="s">
        <v>0</v>
      </c>
    </row>
    <row r="5" spans="1:15" x14ac:dyDescent="0.25">
      <c r="A5" t="s">
        <v>1</v>
      </c>
    </row>
    <row r="6" spans="1:15" x14ac:dyDescent="0.25">
      <c r="A6" s="32" t="s">
        <v>174</v>
      </c>
    </row>
    <row r="7" spans="1:15" s="33" customFormat="1" x14ac:dyDescent="0.25">
      <c r="A7" s="33" t="s">
        <v>175</v>
      </c>
      <c r="B7" s="33" t="s">
        <v>162</v>
      </c>
      <c r="C7" s="33" t="s">
        <v>176</v>
      </c>
      <c r="D7" s="33" t="s">
        <v>177</v>
      </c>
      <c r="E7" s="33" t="s">
        <v>178</v>
      </c>
      <c r="F7" s="33" t="s">
        <v>179</v>
      </c>
      <c r="G7" s="33" t="s">
        <v>180</v>
      </c>
      <c r="H7" s="33" t="s">
        <v>181</v>
      </c>
      <c r="I7" s="33" t="s">
        <v>182</v>
      </c>
      <c r="J7" s="33" t="s">
        <v>183</v>
      </c>
      <c r="K7" s="33" t="s">
        <v>88</v>
      </c>
      <c r="L7" s="33" t="s">
        <v>4</v>
      </c>
      <c r="M7" s="33" t="s">
        <v>184</v>
      </c>
      <c r="N7" s="33" t="s">
        <v>185</v>
      </c>
      <c r="O7" s="33" t="s">
        <v>186</v>
      </c>
    </row>
    <row r="8" spans="1:15" x14ac:dyDescent="0.25">
      <c r="A8" s="32" t="s">
        <v>123</v>
      </c>
    </row>
    <row r="9" spans="1:15" x14ac:dyDescent="0.25">
      <c r="A9">
        <v>1</v>
      </c>
      <c r="B9" s="32" t="s">
        <v>187</v>
      </c>
      <c r="C9">
        <v>800200</v>
      </c>
      <c r="D9">
        <v>1565</v>
      </c>
      <c r="E9">
        <v>50000</v>
      </c>
      <c r="F9">
        <v>500</v>
      </c>
      <c r="G9">
        <f>+Table121[[#This Row],[RENT]]+Table121[[#This Row],[SC]]</f>
        <v>50500</v>
      </c>
      <c r="H9" s="18">
        <f>+Table121[[#This Row],[RENT+SC]]*0.020408</f>
        <v>1030.604</v>
      </c>
      <c r="I9">
        <f>+Table121[[#This Row],[RENT+SC]]+Table121[[#This Row],[NBT]]</f>
        <v>51530.603999999999</v>
      </c>
      <c r="J9" s="18">
        <f>+Table121[[#This Row],[RENT+SC+NBT]]*0.12</f>
        <v>6183.6724799999993</v>
      </c>
      <c r="K9">
        <f>+Table121[[#This Row],[RENT+SC+NBT]]+Table121[[#This Row],[VAT]]</f>
        <v>57714.27648</v>
      </c>
      <c r="M9">
        <f>+Table121[[#This Row],[TOTAL SQ FT]]</f>
        <v>1565</v>
      </c>
      <c r="N9" s="18">
        <f>+Table121[[#This Row],[RENT]]/Table121[[#This Row],[TOTAL SQ FT]]</f>
        <v>31.948881789137381</v>
      </c>
      <c r="O9" s="18">
        <f>+Table121[[#This Row],[SC]]/Table121[[#This Row],[TOTAL SQ FT]]</f>
        <v>0.31948881789137379</v>
      </c>
    </row>
    <row r="10" spans="1:15" x14ac:dyDescent="0.25">
      <c r="A10">
        <v>2</v>
      </c>
      <c r="B10" s="32" t="s">
        <v>188</v>
      </c>
      <c r="C10">
        <v>0</v>
      </c>
      <c r="D10">
        <v>1589</v>
      </c>
      <c r="E10" s="32" t="s">
        <v>37</v>
      </c>
      <c r="G10" s="32" t="s">
        <v>37</v>
      </c>
      <c r="H10" s="18"/>
      <c r="J10" s="18">
        <f>+Table121[[#This Row],[RENT+SC+NBT]]*0.12</f>
        <v>0</v>
      </c>
      <c r="N10" s="18"/>
      <c r="O10" s="18">
        <f>+Table121[[#This Row],[SC]]/Table121[[#This Row],[TOTAL SQ FT]]</f>
        <v>0</v>
      </c>
    </row>
    <row r="11" spans="1:15" x14ac:dyDescent="0.25">
      <c r="A11">
        <v>3</v>
      </c>
      <c r="B11" s="32" t="s">
        <v>189</v>
      </c>
      <c r="C11">
        <v>800500</v>
      </c>
      <c r="D11">
        <v>2500</v>
      </c>
      <c r="E11">
        <v>25000</v>
      </c>
      <c r="F11">
        <v>250</v>
      </c>
      <c r="G11">
        <f>+Table121[[#This Row],[RENT]]+Table121[[#This Row],[SC]]</f>
        <v>25250</v>
      </c>
      <c r="H11" s="18">
        <f>+Table121[[#This Row],[RENT+SC]]*0.020408</f>
        <v>515.30200000000002</v>
      </c>
      <c r="I11">
        <f>+Table121[[#This Row],[RENT+SC]]+Table121[[#This Row],[NBT]]</f>
        <v>25765.302</v>
      </c>
      <c r="J11" s="18">
        <f>+Table121[[#This Row],[RENT+SC+NBT]]*0.12</f>
        <v>3091.8362399999996</v>
      </c>
      <c r="K11">
        <f>+Table121[[#This Row],[RENT+SC+NBT]]+Table121[[#This Row],[VAT]]</f>
        <v>28857.13824</v>
      </c>
      <c r="M11">
        <f>+Table121[[#This Row],[TOTAL SQ FT]]</f>
        <v>2500</v>
      </c>
      <c r="N11" s="18">
        <f>+Table121[[#This Row],[RENT]]/Table121[[#This Row],[TOTAL SQ FT]]</f>
        <v>10</v>
      </c>
      <c r="O11" s="18">
        <f>+Table121[[#This Row],[SC]]/Table121[[#This Row],[TOTAL SQ FT]]</f>
        <v>0.1</v>
      </c>
    </row>
    <row r="12" spans="1:15" x14ac:dyDescent="0.25">
      <c r="J12" s="18"/>
      <c r="M12">
        <f>+Table121[[#This Row],[TOTAL SQ FT]]</f>
        <v>0</v>
      </c>
    </row>
    <row r="13" spans="1:15" x14ac:dyDescent="0.25">
      <c r="A13" s="32" t="s">
        <v>124</v>
      </c>
    </row>
    <row r="14" spans="1:15" x14ac:dyDescent="0.25">
      <c r="A14">
        <v>1</v>
      </c>
    </row>
    <row r="15" spans="1:15" x14ac:dyDescent="0.25">
      <c r="A15">
        <v>2</v>
      </c>
    </row>
    <row r="16" spans="1:15" x14ac:dyDescent="0.25">
      <c r="A16">
        <v>3</v>
      </c>
    </row>
    <row r="17" spans="1:13" x14ac:dyDescent="0.25">
      <c r="A17">
        <v>4</v>
      </c>
    </row>
    <row r="21" spans="1:13" x14ac:dyDescent="0.25">
      <c r="A21" s="32" t="s">
        <v>31</v>
      </c>
      <c r="D21" s="34">
        <f>SUBTOTAL(109,D8:D20)</f>
        <v>5654</v>
      </c>
      <c r="E21" s="34">
        <f t="shared" ref="E21:K21" si="0">SUBTOTAL(109,E8:E20)</f>
        <v>75000</v>
      </c>
      <c r="F21" s="34">
        <f t="shared" si="0"/>
        <v>750</v>
      </c>
      <c r="G21" s="34">
        <f t="shared" si="0"/>
        <v>75750</v>
      </c>
      <c r="H21" s="34">
        <f t="shared" si="0"/>
        <v>1545.9059999999999</v>
      </c>
      <c r="I21" s="34">
        <f t="shared" si="0"/>
        <v>77295.906000000003</v>
      </c>
      <c r="J21" s="34">
        <f t="shared" si="0"/>
        <v>9275.508719999998</v>
      </c>
      <c r="K21" s="34">
        <f t="shared" si="0"/>
        <v>86571.414720000001</v>
      </c>
      <c r="M21" s="18">
        <v>86571.414720000001</v>
      </c>
    </row>
    <row r="25" spans="1:13" x14ac:dyDescent="0.25">
      <c r="B25" s="35" t="s">
        <v>40</v>
      </c>
      <c r="F25">
        <f>E21*1.020408</f>
        <v>76530.600000000006</v>
      </c>
      <c r="K25" s="36">
        <v>0.98</v>
      </c>
    </row>
    <row r="26" spans="1:13" x14ac:dyDescent="0.25">
      <c r="B26" s="35" t="s">
        <v>192</v>
      </c>
      <c r="K26" s="38">
        <v>350</v>
      </c>
    </row>
    <row r="27" spans="1:13" x14ac:dyDescent="0.25">
      <c r="B27" s="35" t="s">
        <v>193</v>
      </c>
      <c r="F27">
        <f>75000*2/98</f>
        <v>1530.6122448979593</v>
      </c>
      <c r="K27">
        <v>287</v>
      </c>
    </row>
    <row r="28" spans="1:13" x14ac:dyDescent="0.25">
      <c r="B28" s="35" t="s">
        <v>190</v>
      </c>
      <c r="F28" s="40">
        <f>E21-F25</f>
        <v>-1530.6000000000058</v>
      </c>
      <c r="K28">
        <v>139</v>
      </c>
    </row>
    <row r="29" spans="1:13" x14ac:dyDescent="0.25">
      <c r="B29" s="37" t="s">
        <v>191</v>
      </c>
      <c r="K29">
        <v>425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1- 3</vt:lpstr>
      <vt:lpstr>Report 4 - 5</vt:lpstr>
      <vt:lpstr>Report 6 - 9</vt:lpstr>
      <vt:lpstr>Report 10 - 12</vt:lpstr>
      <vt:lpstr>Report 13 - 16</vt:lpstr>
      <vt:lpstr>Report 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chethikat</dc:creator>
  <cp:lastModifiedBy>Yash Technologies</cp:lastModifiedBy>
  <dcterms:created xsi:type="dcterms:W3CDTF">2013-04-26T03:46:41Z</dcterms:created>
  <dcterms:modified xsi:type="dcterms:W3CDTF">2013-06-24T11:11:11Z</dcterms:modified>
</cp:coreProperties>
</file>