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P:\pyfr\Messunsicherheit (MU-02)\MUP - Pendelübung\"/>
    </mc:Choice>
  </mc:AlternateContent>
  <xr:revisionPtr revIDLastSave="7" documentId="11_2BCB7C916BF6D58C02DEFA8FD4323F80B2F20008" xr6:coauthVersionLast="47" xr6:coauthVersionMax="47" xr10:uidLastSave="{8A555B40-622F-E447-B1E0-310E09BE351E}"/>
  <bookViews>
    <workbookView xWindow="-15" yWindow="-15" windowWidth="18825" windowHeight="10005" xr2:uid="{00000000-000D-0000-FFFF-FFFF00000000}"/>
  </bookViews>
  <sheets>
    <sheet name="Uebung 1" sheetId="5" r:id="rId1"/>
    <sheet name="Uebung 2" sheetId="8" r:id="rId2"/>
    <sheet name="Uebung 3" sheetId="9" r:id="rId3"/>
    <sheet name="Uebung 4" sheetId="10" r:id="rId4"/>
  </sheets>
  <definedNames>
    <definedName name="_xlnm.Print_Area" localSheetId="0">'Uebung 1'!$A$5:$N$48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5" l="1"/>
  <c r="B29" i="5"/>
  <c r="B21" i="5"/>
  <c r="L13" i="5"/>
  <c r="E25" i="10"/>
  <c r="E24" i="10"/>
  <c r="E23" i="10"/>
  <c r="E21" i="10"/>
  <c r="E20" i="10"/>
  <c r="E19" i="10"/>
  <c r="E17" i="10"/>
  <c r="E16" i="10"/>
  <c r="E15" i="10"/>
  <c r="F25" i="10"/>
  <c r="F24" i="10"/>
  <c r="F23" i="10"/>
  <c r="F21" i="10"/>
  <c r="F20" i="10"/>
  <c r="F19" i="10"/>
  <c r="F17" i="10"/>
  <c r="F16" i="10"/>
  <c r="F15" i="10"/>
  <c r="B25" i="10"/>
  <c r="B24" i="10"/>
  <c r="B23" i="10"/>
  <c r="B21" i="10"/>
  <c r="B20" i="10"/>
  <c r="B19" i="10"/>
  <c r="B17" i="10"/>
  <c r="B16" i="10"/>
  <c r="B15" i="10"/>
  <c r="A25" i="10"/>
  <c r="A24" i="10"/>
  <c r="A23" i="10"/>
  <c r="A21" i="10"/>
  <c r="A20" i="10"/>
  <c r="A19" i="10"/>
  <c r="A17" i="10"/>
  <c r="A16" i="10"/>
  <c r="A15" i="10"/>
  <c r="B30" i="5"/>
  <c r="B31" i="5"/>
  <c r="B32" i="5"/>
  <c r="B33" i="5"/>
  <c r="H21" i="5"/>
  <c r="M21" i="5"/>
  <c r="G24" i="10"/>
  <c r="G25" i="10"/>
  <c r="G20" i="10"/>
  <c r="G21" i="10"/>
  <c r="G16" i="10"/>
  <c r="G17" i="10"/>
  <c r="E9" i="9"/>
  <c r="E10" i="9"/>
  <c r="E11" i="9"/>
  <c r="D35" i="8"/>
  <c r="D31" i="8"/>
  <c r="D10" i="8"/>
  <c r="D11" i="8"/>
  <c r="D12" i="8"/>
  <c r="G21" i="5"/>
  <c r="C19" i="10"/>
  <c r="L21" i="5"/>
  <c r="C23" i="10"/>
  <c r="M25" i="5"/>
  <c r="E35" i="8"/>
  <c r="H25" i="5"/>
  <c r="E31" i="8"/>
  <c r="E27" i="8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C35" i="8"/>
  <c r="C21" i="5"/>
  <c r="D27" i="8"/>
  <c r="I27" i="8"/>
  <c r="G15" i="10"/>
  <c r="H20" i="9"/>
  <c r="C31" i="8"/>
  <c r="E20" i="9"/>
  <c r="I35" i="8"/>
  <c r="G23" i="10"/>
  <c r="I31" i="8"/>
  <c r="G19" i="10"/>
  <c r="C27" i="8"/>
  <c r="C15" i="10"/>
  <c r="C28" i="10"/>
  <c r="B20" i="9"/>
  <c r="H39" i="9"/>
  <c r="G40" i="9"/>
  <c r="H40" i="9"/>
  <c r="G41" i="9"/>
  <c r="H41" i="9"/>
  <c r="H15" i="8"/>
  <c r="H14" i="9"/>
  <c r="E32" i="9"/>
  <c r="E30" i="9"/>
  <c r="F30" i="9"/>
  <c r="E31" i="9"/>
  <c r="F31" i="9"/>
  <c r="G39" i="9"/>
  <c r="F32" i="9"/>
  <c r="I25" i="10"/>
  <c r="K25" i="10"/>
  <c r="I23" i="10"/>
  <c r="K23" i="10"/>
  <c r="I24" i="10"/>
  <c r="K24" i="10"/>
  <c r="I15" i="10"/>
  <c r="I16" i="10"/>
  <c r="K16" i="10"/>
  <c r="I17" i="10"/>
  <c r="K17" i="10"/>
  <c r="I20" i="10"/>
  <c r="K20" i="10"/>
  <c r="I19" i="10"/>
  <c r="I21" i="10"/>
  <c r="K21" i="10"/>
  <c r="K19" i="10"/>
  <c r="K15" i="10"/>
  <c r="K27" i="10"/>
  <c r="K28" i="10"/>
  <c r="L19" i="10"/>
  <c r="L15" i="10"/>
  <c r="L25" i="10"/>
  <c r="L24" i="10"/>
  <c r="L20" i="10"/>
  <c r="L23" i="10"/>
  <c r="L16" i="10"/>
  <c r="L17" i="10"/>
  <c r="L2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Damian Twerenbold</author>
  </authors>
  <commentList>
    <comment ref="G8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Angabe der Variante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3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in dieser Zelle
ist die Formel
g(</t>
        </r>
        <r>
          <rPr>
            <b/>
            <sz val="8"/>
            <color indexed="81"/>
            <rFont val="Symbol"/>
            <family val="1"/>
            <charset val="2"/>
          </rPr>
          <t>t</t>
        </r>
        <r>
          <rPr>
            <b/>
            <sz val="8"/>
            <color indexed="81"/>
            <rFont val="Tahoma"/>
            <family val="2"/>
          </rPr>
          <t xml:space="preserve">,L,D) programmiert
</t>
        </r>
        <r>
          <rPr>
            <b/>
            <sz val="8"/>
            <color indexed="81"/>
            <rFont val="Symbol"/>
            <family val="1"/>
            <charset val="2"/>
          </rPr>
          <t>t</t>
        </r>
        <r>
          <rPr>
            <b/>
            <sz val="8"/>
            <color indexed="81"/>
            <rFont val="Tahoma"/>
            <family val="2"/>
          </rPr>
          <t xml:space="preserve"> = Zelle L21
L= Zelle G21
D=Zelle B21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28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Eingabe der Anzahl
Pendel Perioden
für die Zeit Messung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Damian Twerenbold</author>
  </authors>
  <commentList>
    <comment ref="D10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Übertragung:
Angabe der Variante</t>
        </r>
      </text>
    </comment>
    <comment ref="E27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Übertragung:
Werte von xi, si und N aus Pendel Übung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27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Eingabe:
Formel für die Bestimmung der Standardunsicherheit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Damian Twerenbold</author>
    <author>Pythoud Frédéric METAS</author>
  </authors>
  <commentList>
    <comment ref="E9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Übertragung:
Angabe der Variante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20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Übertragung:
Werte aus Pendel Übung 1</t>
        </r>
      </text>
    </comment>
    <comment ref="C30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Eingabe:
kleine Abweichungen
von der Eingangsgrösse</t>
        </r>
      </text>
    </comment>
    <comment ref="C39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Eingabe:
Formeln für die jeweiligen 
die partiellen Ableitungen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Damian Twerenbold</author>
  </authors>
  <commentList>
    <comment ref="C15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übertragene
Werte aus Übung 1</t>
        </r>
      </text>
    </comment>
    <comment ref="G15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übertragene
Werte aus Übung 2</t>
        </r>
      </text>
    </comment>
    <comment ref="I15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übertragene
Werte aus Übung 3</t>
        </r>
      </text>
    </comment>
    <comment ref="K15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>Eingabe:
Formel für resultierende Unsicherheit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27" authorId="0" shapeId="0" xr:uid="{00000000-0006-0000-0300-000005000000}">
      <text>
        <r>
          <rPr>
            <b/>
            <sz val="8"/>
            <color indexed="81"/>
            <rFont val="Tahoma"/>
            <family val="2"/>
          </rPr>
          <t>Eingabe:
Formel für kombinierte Standardunsicherheit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28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Eingabe:
Formel für erweiterte Messunsicherheit</t>
        </r>
      </text>
    </comment>
  </commentList>
</comments>
</file>

<file path=xl/sharedStrings.xml><?xml version="1.0" encoding="utf-8"?>
<sst xmlns="http://schemas.openxmlformats.org/spreadsheetml/2006/main" count="219" uniqueCount="104">
  <si>
    <t>Bestimmung des</t>
  </si>
  <si>
    <t>Kugeldurchmessers</t>
  </si>
  <si>
    <t>Pendellänge</t>
  </si>
  <si>
    <t>Mittelwert</t>
  </si>
  <si>
    <t>Bestimmung der</t>
  </si>
  <si>
    <t>Pendel Periode</t>
  </si>
  <si>
    <t>g =</t>
  </si>
  <si>
    <t>m/s2</t>
  </si>
  <si>
    <t>Anzahl Messungen</t>
  </si>
  <si>
    <t>: Zellen zum Eintragen von Messwerten</t>
  </si>
  <si>
    <t>: Zellen mit Formeln</t>
  </si>
  <si>
    <r>
      <t xml:space="preserve">t </t>
    </r>
    <r>
      <rPr>
        <sz val="10"/>
        <rFont val="Arial"/>
        <family val="2"/>
      </rPr>
      <t>/ s</t>
    </r>
  </si>
  <si>
    <t>mathematisches Modell:</t>
  </si>
  <si>
    <t>D / m</t>
  </si>
  <si>
    <t>L / m</t>
  </si>
  <si>
    <t>Kugel</t>
  </si>
  <si>
    <t>gross / klein</t>
  </si>
  <si>
    <t>Stange:</t>
  </si>
  <si>
    <t>kurz / mittel / lang</t>
  </si>
  <si>
    <t>Ablenkung:</t>
  </si>
  <si>
    <t>klein / mittel / gross</t>
  </si>
  <si>
    <t>METAS Messunsicherheitskurs</t>
  </si>
  <si>
    <t>Variante</t>
  </si>
  <si>
    <r>
      <t>x</t>
    </r>
    <r>
      <rPr>
        <b/>
        <i/>
        <vertAlign val="subscript"/>
        <sz val="11"/>
        <rFont val="Times New Roman"/>
        <family val="1"/>
      </rPr>
      <t>i</t>
    </r>
  </si>
  <si>
    <r>
      <t>s</t>
    </r>
    <r>
      <rPr>
        <b/>
        <i/>
        <vertAlign val="subscript"/>
        <sz val="11"/>
        <rFont val="Times New Roman"/>
        <family val="1"/>
      </rPr>
      <t>i</t>
    </r>
  </si>
  <si>
    <t>D/m</t>
  </si>
  <si>
    <t>L/m</t>
  </si>
  <si>
    <r>
      <t>t</t>
    </r>
    <r>
      <rPr>
        <b/>
        <sz val="10"/>
        <rFont val="Arial"/>
        <family val="2"/>
      </rPr>
      <t>/s</t>
    </r>
  </si>
  <si>
    <t>exp.Std.Abw</t>
  </si>
  <si>
    <t>METAS Messunsicherheitskurs:</t>
  </si>
  <si>
    <t>Varianten:</t>
  </si>
  <si>
    <t>Eingangs
schätzwert</t>
  </si>
  <si>
    <t>experiment.
Standard-
abweichung</t>
  </si>
  <si>
    <t>Standard-
unsicherheit</t>
  </si>
  <si>
    <t>N</t>
  </si>
  <si>
    <t>[E]</t>
  </si>
  <si>
    <t>Zeit</t>
  </si>
  <si>
    <t>s</t>
  </si>
  <si>
    <t>Länge</t>
  </si>
  <si>
    <t>L</t>
  </si>
  <si>
    <t xml:space="preserve">m </t>
  </si>
  <si>
    <t>Durchmesser</t>
  </si>
  <si>
    <t>D</t>
  </si>
  <si>
    <r>
      <t>1.Methode: Bestimmung der Empfindlichkeitskoeffizienten c</t>
    </r>
    <r>
      <rPr>
        <b/>
        <vertAlign val="subscript"/>
        <sz val="12"/>
        <rFont val="Arial"/>
        <family val="2"/>
      </rPr>
      <t>i</t>
    </r>
    <r>
      <rPr>
        <b/>
        <sz val="12"/>
        <rFont val="Arial"/>
        <family val="2"/>
      </rPr>
      <t xml:space="preserve"> (numerisch)</t>
    </r>
  </si>
  <si>
    <r>
      <t>D</t>
    </r>
    <r>
      <rPr>
        <b/>
        <sz val="10"/>
        <rFont val="Arial"/>
        <family val="2"/>
      </rPr>
      <t>x</t>
    </r>
    <r>
      <rPr>
        <b/>
        <vertAlign val="subscript"/>
        <sz val="10"/>
        <rFont val="Arial"/>
        <family val="2"/>
      </rPr>
      <t>i</t>
    </r>
  </si>
  <si>
    <r>
      <t>D</t>
    </r>
    <r>
      <rPr>
        <b/>
        <sz val="10"/>
        <rFont val="Arial"/>
        <family val="2"/>
      </rPr>
      <t>g</t>
    </r>
  </si>
  <si>
    <r>
      <t>c</t>
    </r>
    <r>
      <rPr>
        <b/>
        <vertAlign val="subscript"/>
        <sz val="10"/>
        <rFont val="Arial"/>
        <family val="2"/>
      </rPr>
      <t>i</t>
    </r>
    <r>
      <rPr>
        <b/>
        <sz val="10"/>
        <rFont val="Arial"/>
        <family val="2"/>
      </rPr>
      <t xml:space="preserve"> = </t>
    </r>
    <r>
      <rPr>
        <b/>
        <sz val="10"/>
        <rFont val="Symbol"/>
        <family val="1"/>
        <charset val="2"/>
      </rPr>
      <t>D</t>
    </r>
    <r>
      <rPr>
        <b/>
        <sz val="10"/>
        <rFont val="Arial"/>
        <family val="2"/>
      </rPr>
      <t>g/</t>
    </r>
    <r>
      <rPr>
        <b/>
        <sz val="10"/>
        <rFont val="Symbol"/>
        <family val="1"/>
        <charset val="2"/>
      </rPr>
      <t>D</t>
    </r>
    <r>
      <rPr>
        <b/>
        <sz val="10"/>
        <rFont val="Arial"/>
        <family val="2"/>
      </rPr>
      <t>x</t>
    </r>
    <r>
      <rPr>
        <b/>
        <vertAlign val="subscript"/>
        <sz val="10"/>
        <rFont val="Arial"/>
        <family val="2"/>
      </rPr>
      <t>i</t>
    </r>
  </si>
  <si>
    <r>
      <t>D</t>
    </r>
    <r>
      <rPr>
        <b/>
        <sz val="10"/>
        <rFont val="Arial"/>
        <family val="2"/>
      </rPr>
      <t>D / m</t>
    </r>
  </si>
  <si>
    <r>
      <t>D</t>
    </r>
    <r>
      <rPr>
        <b/>
        <sz val="10"/>
        <rFont val="Arial"/>
        <family val="2"/>
      </rPr>
      <t>L/m</t>
    </r>
  </si>
  <si>
    <r>
      <t xml:space="preserve">Dt </t>
    </r>
    <r>
      <rPr>
        <b/>
        <sz val="10"/>
        <rFont val="Arial"/>
        <family val="2"/>
      </rPr>
      <t>/ s</t>
    </r>
  </si>
  <si>
    <r>
      <t>2.Methode: Bestimmung der Empfindlichkeitskoeffizienten c</t>
    </r>
    <r>
      <rPr>
        <b/>
        <vertAlign val="subscript"/>
        <sz val="12"/>
        <rFont val="Arial"/>
        <family val="2"/>
      </rPr>
      <t>i</t>
    </r>
    <r>
      <rPr>
        <b/>
        <sz val="12"/>
        <rFont val="Arial"/>
        <family val="2"/>
      </rPr>
      <t xml:space="preserve"> (1.Ableitung)</t>
    </r>
  </si>
  <si>
    <r>
      <t>c</t>
    </r>
    <r>
      <rPr>
        <b/>
        <vertAlign val="subscript"/>
        <sz val="10"/>
        <rFont val="Arial"/>
        <family val="2"/>
      </rPr>
      <t>i</t>
    </r>
    <r>
      <rPr>
        <b/>
        <sz val="10"/>
        <rFont val="Arial"/>
        <family val="2"/>
      </rPr>
      <t xml:space="preserve"> = </t>
    </r>
    <r>
      <rPr>
        <b/>
        <sz val="10"/>
        <rFont val="Symbol"/>
        <family val="1"/>
        <charset val="2"/>
      </rPr>
      <t>d</t>
    </r>
    <r>
      <rPr>
        <b/>
        <sz val="10"/>
        <rFont val="Arial"/>
        <family val="2"/>
      </rPr>
      <t>g/dx</t>
    </r>
    <r>
      <rPr>
        <b/>
        <vertAlign val="subscript"/>
        <sz val="10"/>
        <rFont val="Arial"/>
        <family val="2"/>
      </rPr>
      <t>i</t>
    </r>
    <r>
      <rPr>
        <b/>
        <sz val="10"/>
        <rFont val="Arial"/>
        <family val="2"/>
      </rPr>
      <t>(</t>
    </r>
    <r>
      <rPr>
        <b/>
        <sz val="10"/>
        <rFont val="Symbol"/>
        <family val="1"/>
        <charset val="2"/>
      </rPr>
      <t>t</t>
    </r>
    <r>
      <rPr>
        <b/>
        <sz val="10"/>
        <rFont val="Arial"/>
        <family val="2"/>
      </rPr>
      <t>,L,D)</t>
    </r>
  </si>
  <si>
    <r>
      <t xml:space="preserve">t </t>
    </r>
    <r>
      <rPr>
        <b/>
        <sz val="10"/>
        <rFont val="Arial"/>
        <family val="2"/>
      </rPr>
      <t>/ s</t>
    </r>
  </si>
  <si>
    <t>Eingangsschätzwert</t>
  </si>
  <si>
    <t>Empfindichkeitskoeff.</t>
  </si>
  <si>
    <r>
      <t>resultierende
Unsicherheit m/s</t>
    </r>
    <r>
      <rPr>
        <b/>
        <vertAlign val="superscript"/>
        <sz val="10"/>
        <rFont val="Arial"/>
        <family val="2"/>
      </rPr>
      <t>2</t>
    </r>
  </si>
  <si>
    <t>%-Beitrag</t>
  </si>
  <si>
    <t>Typ</t>
  </si>
  <si>
    <t>Verteilung</t>
  </si>
  <si>
    <t>%u(I)</t>
  </si>
  <si>
    <t>Zeitmessung</t>
  </si>
  <si>
    <t>A</t>
  </si>
  <si>
    <r>
      <t>m·s</t>
    </r>
    <r>
      <rPr>
        <vertAlign val="superscript"/>
        <sz val="10"/>
        <rFont val="Arial"/>
        <family val="2"/>
      </rPr>
      <t>-3</t>
    </r>
  </si>
  <si>
    <t>B</t>
  </si>
  <si>
    <t>Längenmessung</t>
  </si>
  <si>
    <r>
      <t>s</t>
    </r>
    <r>
      <rPr>
        <vertAlign val="superscript"/>
        <sz val="10"/>
        <rFont val="Arial"/>
        <family val="2"/>
      </rPr>
      <t>-2</t>
    </r>
  </si>
  <si>
    <t>Durchmessermessung</t>
  </si>
  <si>
    <t>Ausgangsgrösse</t>
  </si>
  <si>
    <t>Erdbeschleunigung</t>
  </si>
  <si>
    <t>g</t>
  </si>
  <si>
    <r>
      <t>m·s</t>
    </r>
    <r>
      <rPr>
        <b/>
        <vertAlign val="superscript"/>
        <sz val="10"/>
        <rFont val="Arial"/>
        <family val="2"/>
      </rPr>
      <t>-2</t>
    </r>
  </si>
  <si>
    <t>: Zellen mit übertragenen Werten</t>
  </si>
  <si>
    <t>einfach:</t>
  </si>
  <si>
    <t>exakt:</t>
  </si>
  <si>
    <r>
      <t>kombinierte Standardunsicherheit m/s</t>
    </r>
    <r>
      <rPr>
        <b/>
        <vertAlign val="superscript"/>
        <sz val="10"/>
        <rFont val="Arial"/>
        <family val="2"/>
      </rPr>
      <t>2</t>
    </r>
  </si>
  <si>
    <t>Empfindlichkeitskoeffizienten des Pendel-Modells</t>
  </si>
  <si>
    <r>
      <t>erweiterte Messunsicherheit m/s</t>
    </r>
    <r>
      <rPr>
        <b/>
        <vertAlign val="superscript"/>
        <sz val="10"/>
        <rFont val="Arial"/>
        <family val="2"/>
      </rPr>
      <t>2</t>
    </r>
  </si>
  <si>
    <t>Kugeldurchmesser</t>
  </si>
  <si>
    <t>Übung 1:</t>
  </si>
  <si>
    <t>Übung 2:</t>
  </si>
  <si>
    <t>Übung 3:</t>
  </si>
  <si>
    <t>Übung 4:</t>
  </si>
  <si>
    <t>Messwerte des Pendelversuches in verschiedenen Konfigurationen</t>
  </si>
  <si>
    <t>Ermitteln der Standardunsicherheit der Eingangsgrössen im Pendelversuch</t>
  </si>
  <si>
    <t>Normal</t>
  </si>
  <si>
    <t>Messunsicherheitsbilanz des Pendelversuches</t>
  </si>
  <si>
    <t>Grösse</t>
  </si>
  <si>
    <r>
      <t>x</t>
    </r>
    <r>
      <rPr>
        <b/>
        <i/>
        <vertAlign val="subscript"/>
        <sz val="12"/>
        <rFont val="Times New Roman"/>
        <family val="1"/>
      </rPr>
      <t>i</t>
    </r>
  </si>
  <si>
    <r>
      <t>s</t>
    </r>
    <r>
      <rPr>
        <b/>
        <i/>
        <vertAlign val="subscript"/>
        <sz val="12"/>
        <rFont val="Times New Roman"/>
        <family val="1"/>
      </rPr>
      <t>i</t>
    </r>
  </si>
  <si>
    <r>
      <t>u</t>
    </r>
    <r>
      <rPr>
        <b/>
        <sz val="12"/>
        <rFont val="Times New Roman"/>
        <family val="1"/>
      </rPr>
      <t>(</t>
    </r>
    <r>
      <rPr>
        <b/>
        <i/>
        <sz val="12"/>
        <rFont val="Times New Roman"/>
        <family val="1"/>
      </rPr>
      <t>x</t>
    </r>
    <r>
      <rPr>
        <b/>
        <i/>
        <vertAlign val="subscript"/>
        <sz val="12"/>
        <rFont val="Times New Roman"/>
        <family val="1"/>
      </rPr>
      <t>i</t>
    </r>
    <r>
      <rPr>
        <b/>
        <sz val="12"/>
        <rFont val="Times New Roman"/>
        <family val="1"/>
      </rPr>
      <t>)</t>
    </r>
  </si>
  <si>
    <r>
      <rPr>
        <b/>
        <i/>
        <sz val="12"/>
        <rFont val="Times New Roman"/>
        <family val="1"/>
      </rPr>
      <t>X</t>
    </r>
    <r>
      <rPr>
        <b/>
        <i/>
        <vertAlign val="subscript"/>
        <sz val="12"/>
        <rFont val="Times New Roman"/>
        <family val="1"/>
      </rPr>
      <t>i</t>
    </r>
  </si>
  <si>
    <r>
      <t xml:space="preserve"> </t>
    </r>
    <r>
      <rPr>
        <b/>
        <i/>
        <sz val="12"/>
        <rFont val="Times New Roman"/>
        <family val="1"/>
      </rPr>
      <t>X</t>
    </r>
    <r>
      <rPr>
        <b/>
        <i/>
        <vertAlign val="subscript"/>
        <sz val="12"/>
        <rFont val="Times New Roman"/>
        <family val="1"/>
      </rPr>
      <t>i</t>
    </r>
  </si>
  <si>
    <r>
      <t>c</t>
    </r>
    <r>
      <rPr>
        <b/>
        <i/>
        <vertAlign val="subscript"/>
        <sz val="12"/>
        <rFont val="Times New Roman"/>
        <family val="1"/>
      </rPr>
      <t>i</t>
    </r>
  </si>
  <si>
    <r>
      <t>|c</t>
    </r>
    <r>
      <rPr>
        <b/>
        <i/>
        <vertAlign val="subscript"/>
        <sz val="12"/>
        <rFont val="Times New Roman"/>
        <family val="1"/>
      </rPr>
      <t>i</t>
    </r>
    <r>
      <rPr>
        <b/>
        <sz val="12"/>
        <rFont val="Times New Roman"/>
        <family val="1"/>
      </rPr>
      <t>|·</t>
    </r>
    <r>
      <rPr>
        <b/>
        <i/>
        <sz val="12"/>
        <rFont val="Times New Roman"/>
        <family val="1"/>
      </rPr>
      <t>u</t>
    </r>
    <r>
      <rPr>
        <b/>
        <sz val="12"/>
        <rFont val="Times New Roman"/>
        <family val="1"/>
      </rPr>
      <t>(</t>
    </r>
    <r>
      <rPr>
        <b/>
        <i/>
        <sz val="12"/>
        <rFont val="Times New Roman"/>
        <family val="1"/>
      </rPr>
      <t>x</t>
    </r>
    <r>
      <rPr>
        <b/>
        <i/>
        <vertAlign val="subscript"/>
        <sz val="12"/>
        <rFont val="Times New Roman"/>
        <family val="1"/>
      </rPr>
      <t>i</t>
    </r>
    <r>
      <rPr>
        <b/>
        <sz val="12"/>
        <rFont val="Times New Roman"/>
        <family val="1"/>
      </rPr>
      <t>)</t>
    </r>
  </si>
  <si>
    <t>δτ(…)</t>
  </si>
  <si>
    <t>τ</t>
  </si>
  <si>
    <t>δL(…)</t>
  </si>
  <si>
    <t>δD(…)</t>
  </si>
  <si>
    <t>Kommentar</t>
  </si>
  <si>
    <t>τ(gemessen)</t>
  </si>
  <si>
    <t>δτ(...)</t>
  </si>
  <si>
    <t>L(gemessen)</t>
  </si>
  <si>
    <t>D(gemessen)</t>
  </si>
  <si>
    <t>Widerholbarkeit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</si>
</sst>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 * #,##0.00_ ;_ * \-#,##0.00_ ;_ * &quot;-&quot;??_ ;_ @_ "/>
    <numFmt numFmtId="165" formatCode="_(* #,##0.00_);_(* \(#,##0.00\);_(* &quot;-&quot;??_);_(@_)"/>
    <numFmt numFmtId="166" formatCode="0.000"/>
    <numFmt numFmtId="167" formatCode="0.0000"/>
    <numFmt numFmtId="168" formatCode="0.00000"/>
    <numFmt numFmtId="169" formatCode="_ * #,##0.000_ ;_ * \-#,##0.000_ ;_ * &quot;-&quot;??_ ;_ @_ "/>
    <numFmt numFmtId="170" formatCode="_(* #,##0.000_);_(* \(#,##0.000\);_(* &quot;-&quot;??_);_(@_)"/>
    <numFmt numFmtId="171" formatCode="_(* #,##0.0000_);_(* \(#,##0.0000\);_(* &quot;-&quot;??_);_(@_)"/>
    <numFmt numFmtId="172" formatCode="_(* #,##0.00000_);_(* \(#,##0.00000\);_(* &quot;-&quot;??_);_(@_)"/>
    <numFmt numFmtId="173" formatCode="0;0;\-"/>
  </numFmts>
  <fonts count="3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Symbol"/>
      <family val="1"/>
      <charset val="2"/>
    </font>
    <font>
      <sz val="8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Symbol"/>
      <family val="1"/>
      <charset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i/>
      <sz val="11"/>
      <name val="Times New Roman"/>
      <family val="1"/>
    </font>
    <font>
      <b/>
      <i/>
      <vertAlign val="subscript"/>
      <sz val="11"/>
      <name val="Times New Roman"/>
      <family val="1"/>
    </font>
    <font>
      <b/>
      <sz val="10"/>
      <name val="Symbol"/>
      <family val="1"/>
      <charset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Times New Roman"/>
      <family val="1"/>
    </font>
    <font>
      <b/>
      <vertAlign val="subscript"/>
      <sz val="12"/>
      <name val="Arial"/>
      <family val="2"/>
    </font>
    <font>
      <b/>
      <vertAlign val="subscript"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sz val="10"/>
      <color theme="0" tint="-0.14999847407452621"/>
      <name val="Arial"/>
      <family val="2"/>
    </font>
    <font>
      <b/>
      <i/>
      <sz val="12"/>
      <name val="Times New Roman"/>
      <family val="1"/>
    </font>
    <font>
      <b/>
      <i/>
      <vertAlign val="subscript"/>
      <sz val="12"/>
      <name val="Times New Roman"/>
      <family val="1"/>
    </font>
    <font>
      <sz val="12"/>
      <name val="Arial"/>
      <family val="2"/>
    </font>
    <font>
      <b/>
      <sz val="12"/>
      <name val="Times New Roman"/>
      <family val="1"/>
    </font>
    <font>
      <sz val="10"/>
      <name val="Calibri"/>
      <family val="2"/>
    </font>
    <font>
      <i/>
      <sz val="10"/>
      <name val="Arial"/>
      <family val="2"/>
    </font>
    <font>
      <i/>
      <sz val="10"/>
      <name val="Calibri"/>
      <family val="2"/>
    </font>
    <font>
      <b/>
      <sz val="12"/>
      <color theme="4"/>
      <name val="Arial"/>
      <family val="2"/>
    </font>
    <font>
      <sz val="10"/>
      <color theme="4"/>
      <name val="Arial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29">
    <xf numFmtId="0" fontId="0" fillId="0" borderId="0" xfId="0"/>
    <xf numFmtId="0" fontId="2" fillId="0" borderId="0" xfId="0" applyFont="1" applyBorder="1"/>
    <xf numFmtId="0" fontId="3" fillId="0" borderId="0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2" fillId="0" borderId="2" xfId="0" applyFont="1" applyBorder="1"/>
    <xf numFmtId="0" fontId="3" fillId="2" borderId="4" xfId="0" applyFont="1" applyFill="1" applyBorder="1" applyAlignment="1">
      <alignment horizontal="left"/>
    </xf>
    <xf numFmtId="0" fontId="6" fillId="0" borderId="0" xfId="0" applyFont="1"/>
    <xf numFmtId="0" fontId="2" fillId="0" borderId="0" xfId="0" applyFont="1"/>
    <xf numFmtId="0" fontId="2" fillId="2" borderId="4" xfId="0" applyFont="1" applyFill="1" applyBorder="1"/>
    <xf numFmtId="0" fontId="2" fillId="0" borderId="5" xfId="0" applyFont="1" applyBorder="1"/>
    <xf numFmtId="0" fontId="2" fillId="0" borderId="6" xfId="0" applyFont="1" applyBorder="1"/>
    <xf numFmtId="0" fontId="2" fillId="0" borderId="3" xfId="0" applyFont="1" applyBorder="1"/>
    <xf numFmtId="165" fontId="2" fillId="0" borderId="0" xfId="1" applyFont="1" applyBorder="1"/>
    <xf numFmtId="165" fontId="2" fillId="0" borderId="3" xfId="1" applyFont="1" applyBorder="1"/>
    <xf numFmtId="0" fontId="2" fillId="3" borderId="4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10" fontId="2" fillId="0" borderId="0" xfId="2" applyNumberFormat="1" applyFont="1"/>
    <xf numFmtId="10" fontId="2" fillId="0" borderId="0" xfId="0" applyNumberFormat="1" applyFont="1"/>
    <xf numFmtId="0" fontId="3" fillId="3" borderId="4" xfId="0" applyFont="1" applyFill="1" applyBorder="1"/>
    <xf numFmtId="0" fontId="4" fillId="0" borderId="7" xfId="0" applyFont="1" applyBorder="1"/>
    <xf numFmtId="0" fontId="2" fillId="0" borderId="0" xfId="0" applyFont="1" applyBorder="1" applyAlignment="1">
      <alignment wrapText="1"/>
    </xf>
    <xf numFmtId="0" fontId="7" fillId="0" borderId="0" xfId="0" applyFont="1"/>
    <xf numFmtId="0" fontId="2" fillId="0" borderId="0" xfId="0" applyFont="1" applyFill="1" applyBorder="1"/>
    <xf numFmtId="165" fontId="3" fillId="0" borderId="3" xfId="1" applyFont="1" applyBorder="1"/>
    <xf numFmtId="165" fontId="3" fillId="0" borderId="0" xfId="1" applyFont="1" applyBorder="1"/>
    <xf numFmtId="0" fontId="3" fillId="0" borderId="0" xfId="0" applyFont="1"/>
    <xf numFmtId="0" fontId="3" fillId="0" borderId="2" xfId="0" applyFont="1" applyFill="1" applyBorder="1"/>
    <xf numFmtId="165" fontId="3" fillId="0" borderId="0" xfId="1" applyFont="1" applyFill="1" applyBorder="1"/>
    <xf numFmtId="165" fontId="3" fillId="0" borderId="3" xfId="1" applyFont="1" applyFill="1" applyBorder="1"/>
    <xf numFmtId="0" fontId="3" fillId="0" borderId="0" xfId="0" applyFont="1" applyFill="1" applyBorder="1"/>
    <xf numFmtId="0" fontId="3" fillId="0" borderId="2" xfId="0" applyFont="1" applyFill="1" applyBorder="1" applyAlignment="1">
      <alignment horizontal="right"/>
    </xf>
    <xf numFmtId="167" fontId="3" fillId="0" borderId="0" xfId="0" applyNumberFormat="1" applyFont="1" applyFill="1" applyBorder="1"/>
    <xf numFmtId="0" fontId="3" fillId="0" borderId="3" xfId="0" applyFont="1" applyFill="1" applyBorder="1"/>
    <xf numFmtId="0" fontId="3" fillId="0" borderId="0" xfId="0" applyFont="1" applyFill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 applyAlignment="1">
      <alignment horizontal="right"/>
    </xf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11" fillId="0" borderId="0" xfId="0" applyFont="1"/>
    <xf numFmtId="0" fontId="12" fillId="0" borderId="0" xfId="0" applyFont="1"/>
    <xf numFmtId="170" fontId="2" fillId="0" borderId="0" xfId="1" applyNumberFormat="1" applyFont="1"/>
    <xf numFmtId="170" fontId="3" fillId="0" borderId="0" xfId="1" applyNumberFormat="1" applyFont="1"/>
    <xf numFmtId="170" fontId="2" fillId="0" borderId="5" xfId="1" applyNumberFormat="1" applyFont="1" applyBorder="1"/>
    <xf numFmtId="170" fontId="2" fillId="0" borderId="0" xfId="1" applyNumberFormat="1" applyFont="1" applyBorder="1"/>
    <xf numFmtId="170" fontId="3" fillId="0" borderId="0" xfId="1" applyNumberFormat="1" applyFont="1" applyFill="1" applyBorder="1"/>
    <xf numFmtId="170" fontId="3" fillId="0" borderId="0" xfId="1" applyNumberFormat="1" applyFont="1" applyBorder="1"/>
    <xf numFmtId="170" fontId="2" fillId="2" borderId="4" xfId="1" applyNumberFormat="1" applyFont="1" applyFill="1" applyBorder="1"/>
    <xf numFmtId="166" fontId="12" fillId="0" borderId="17" xfId="0" applyNumberFormat="1" applyFont="1" applyFill="1" applyBorder="1" applyAlignment="1">
      <alignment horizontal="right"/>
    </xf>
    <xf numFmtId="170" fontId="6" fillId="0" borderId="0" xfId="1" applyNumberFormat="1" applyFont="1"/>
    <xf numFmtId="0" fontId="13" fillId="0" borderId="8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/>
    </xf>
    <xf numFmtId="171" fontId="3" fillId="3" borderId="4" xfId="1" applyNumberFormat="1" applyFont="1" applyFill="1" applyBorder="1"/>
    <xf numFmtId="166" fontId="2" fillId="2" borderId="4" xfId="0" applyNumberFormat="1" applyFont="1" applyFill="1" applyBorder="1"/>
    <xf numFmtId="167" fontId="2" fillId="3" borderId="4" xfId="0" applyNumberFormat="1" applyFont="1" applyFill="1" applyBorder="1"/>
    <xf numFmtId="171" fontId="2" fillId="2" borderId="4" xfId="1" applyNumberFormat="1" applyFont="1" applyFill="1" applyBorder="1"/>
    <xf numFmtId="171" fontId="1" fillId="2" borderId="4" xfId="1" applyNumberFormat="1" applyFont="1" applyFill="1" applyBorder="1"/>
    <xf numFmtId="167" fontId="12" fillId="3" borderId="4" xfId="0" applyNumberFormat="1" applyFont="1" applyFill="1" applyBorder="1"/>
    <xf numFmtId="0" fontId="2" fillId="0" borderId="18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166" fontId="2" fillId="0" borderId="17" xfId="0" applyNumberFormat="1" applyFont="1" applyFill="1" applyBorder="1" applyAlignment="1">
      <alignment horizontal="right"/>
    </xf>
    <xf numFmtId="169" fontId="2" fillId="3" borderId="4" xfId="0" applyNumberFormat="1" applyFont="1" applyFill="1" applyBorder="1"/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6" fillId="0" borderId="0" xfId="0" applyFont="1" applyBorder="1"/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7" fontId="2" fillId="2" borderId="4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166" fontId="16" fillId="3" borderId="4" xfId="1" applyNumberFormat="1" applyFont="1" applyFill="1" applyBorder="1" applyAlignment="1">
      <alignment horizontal="right"/>
    </xf>
    <xf numFmtId="0" fontId="2" fillId="4" borderId="4" xfId="0" applyFont="1" applyFill="1" applyBorder="1"/>
    <xf numFmtId="170" fontId="2" fillId="4" borderId="4" xfId="1" applyNumberFormat="1" applyFont="1" applyFill="1" applyBorder="1"/>
    <xf numFmtId="166" fontId="3" fillId="4" borderId="4" xfId="0" applyNumberFormat="1" applyFont="1" applyFill="1" applyBorder="1"/>
    <xf numFmtId="169" fontId="2" fillId="4" borderId="4" xfId="0" applyNumberFormat="1" applyFont="1" applyFill="1" applyBorder="1"/>
    <xf numFmtId="171" fontId="3" fillId="4" borderId="4" xfId="1" applyNumberFormat="1" applyFont="1" applyFill="1" applyBorder="1"/>
    <xf numFmtId="166" fontId="23" fillId="0" borderId="4" xfId="3" applyNumberFormat="1" applyFont="1" applyFill="1" applyBorder="1" applyAlignment="1" applyProtection="1">
      <alignment horizontal="right"/>
    </xf>
    <xf numFmtId="166" fontId="23" fillId="0" borderId="4" xfId="3" applyNumberFormat="1" applyFont="1" applyFill="1" applyBorder="1" applyAlignment="1">
      <alignment horizontal="right"/>
    </xf>
    <xf numFmtId="0" fontId="23" fillId="0" borderId="4" xfId="3" applyNumberFormat="1" applyFont="1" applyFill="1" applyBorder="1" applyAlignment="1">
      <alignment horizontal="right"/>
    </xf>
    <xf numFmtId="0" fontId="2" fillId="0" borderId="19" xfId="0" applyFont="1" applyFill="1" applyBorder="1"/>
    <xf numFmtId="0" fontId="2" fillId="4" borderId="20" xfId="0" applyFont="1" applyFill="1" applyBorder="1"/>
    <xf numFmtId="0" fontId="16" fillId="0" borderId="2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70" fontId="16" fillId="0" borderId="20" xfId="1" applyNumberFormat="1" applyFont="1" applyBorder="1" applyAlignment="1">
      <alignment horizontal="center" vertical="center"/>
    </xf>
    <xf numFmtId="170" fontId="16" fillId="0" borderId="21" xfId="1" applyNumberFormat="1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172" fontId="16" fillId="3" borderId="20" xfId="1" applyNumberFormat="1" applyFont="1" applyFill="1" applyBorder="1" applyAlignment="1">
      <alignment horizontal="center" vertical="center"/>
    </xf>
    <xf numFmtId="172" fontId="16" fillId="2" borderId="20" xfId="1" applyNumberFormat="1" applyFont="1" applyFill="1" applyBorder="1" applyAlignment="1">
      <alignment horizontal="center" vertical="center"/>
    </xf>
    <xf numFmtId="172" fontId="16" fillId="2" borderId="21" xfId="1" applyNumberFormat="1" applyFont="1" applyFill="1" applyBorder="1" applyAlignment="1">
      <alignment horizontal="center" vertical="center"/>
    </xf>
    <xf numFmtId="0" fontId="2" fillId="0" borderId="20" xfId="0" applyFont="1" applyFill="1" applyBorder="1"/>
    <xf numFmtId="0" fontId="16" fillId="0" borderId="20" xfId="0" applyFont="1" applyFill="1" applyBorder="1" applyAlignment="1">
      <alignment horizontal="center" vertical="center"/>
    </xf>
    <xf numFmtId="172" fontId="16" fillId="0" borderId="20" xfId="1" applyNumberFormat="1" applyFont="1" applyFill="1" applyBorder="1" applyAlignment="1">
      <alignment horizontal="center" vertical="center"/>
    </xf>
    <xf numFmtId="0" fontId="2" fillId="0" borderId="21" xfId="0" applyFont="1" applyFill="1" applyBorder="1"/>
    <xf numFmtId="0" fontId="16" fillId="0" borderId="19" xfId="0" applyFont="1" applyFill="1" applyBorder="1" applyAlignment="1">
      <alignment horizontal="center" vertical="center"/>
    </xf>
    <xf numFmtId="172" fontId="16" fillId="0" borderId="19" xfId="1" applyNumberFormat="1" applyFont="1" applyFill="1" applyBorder="1" applyAlignment="1">
      <alignment horizontal="center" vertical="center"/>
    </xf>
    <xf numFmtId="0" fontId="16" fillId="5" borderId="21" xfId="0" applyFont="1" applyFill="1" applyBorder="1" applyAlignment="1">
      <alignment wrapText="1"/>
    </xf>
    <xf numFmtId="0" fontId="1" fillId="5" borderId="20" xfId="0" applyFont="1" applyFill="1" applyBorder="1" applyAlignment="1">
      <alignment wrapText="1"/>
    </xf>
    <xf numFmtId="0" fontId="6" fillId="0" borderId="7" xfId="0" applyFont="1" applyBorder="1" applyAlignment="1">
      <alignment vertical="top"/>
    </xf>
    <xf numFmtId="0" fontId="6" fillId="0" borderId="8" xfId="0" applyFont="1" applyBorder="1" applyAlignment="1">
      <alignment horizontal="center" vertical="top"/>
    </xf>
    <xf numFmtId="0" fontId="24" fillId="0" borderId="8" xfId="0" applyFont="1" applyBorder="1" applyAlignment="1">
      <alignment horizontal="center" vertical="top"/>
    </xf>
    <xf numFmtId="0" fontId="26" fillId="0" borderId="8" xfId="0" applyFont="1" applyBorder="1" applyAlignment="1">
      <alignment horizontal="center" vertical="top"/>
    </xf>
    <xf numFmtId="0" fontId="27" fillId="0" borderId="8" xfId="0" applyFont="1" applyBorder="1" applyAlignment="1">
      <alignment horizontal="center" vertical="top"/>
    </xf>
    <xf numFmtId="0" fontId="26" fillId="0" borderId="0" xfId="0" applyFont="1" applyAlignment="1">
      <alignment vertical="top"/>
    </xf>
    <xf numFmtId="0" fontId="1" fillId="5" borderId="21" xfId="0" applyFont="1" applyFill="1" applyBorder="1" applyAlignment="1">
      <alignment wrapText="1"/>
    </xf>
    <xf numFmtId="0" fontId="3" fillId="0" borderId="20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29" fillId="0" borderId="19" xfId="0" applyFont="1" applyBorder="1" applyAlignment="1">
      <alignment horizontal="center" wrapText="1"/>
    </xf>
    <xf numFmtId="0" fontId="29" fillId="5" borderId="20" xfId="0" applyFont="1" applyFill="1" applyBorder="1" applyAlignment="1">
      <alignment horizontal="center" wrapText="1"/>
    </xf>
    <xf numFmtId="0" fontId="29" fillId="5" borderId="21" xfId="0" applyFont="1" applyFill="1" applyBorder="1" applyAlignment="1">
      <alignment horizontal="center" wrapText="1"/>
    </xf>
    <xf numFmtId="0" fontId="16" fillId="5" borderId="20" xfId="0" applyFont="1" applyFill="1" applyBorder="1" applyAlignment="1">
      <alignment horizontal="center" vertical="center"/>
    </xf>
    <xf numFmtId="0" fontId="16" fillId="5" borderId="21" xfId="0" applyFont="1" applyFill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 wrapText="1"/>
    </xf>
    <xf numFmtId="0" fontId="17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/>
    </xf>
    <xf numFmtId="0" fontId="12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2" fillId="2" borderId="4" xfId="0" applyFont="1" applyFill="1" applyBorder="1" applyProtection="1">
      <protection locked="0"/>
    </xf>
    <xf numFmtId="0" fontId="2" fillId="4" borderId="4" xfId="0" applyFont="1" applyFill="1" applyBorder="1" applyProtection="1">
      <protection locked="0"/>
    </xf>
    <xf numFmtId="0" fontId="6" fillId="0" borderId="0" xfId="0" applyFont="1" applyProtection="1">
      <protection locked="0"/>
    </xf>
    <xf numFmtId="0" fontId="2" fillId="3" borderId="4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16" fillId="0" borderId="0" xfId="0" applyFont="1" applyProtection="1">
      <protection locked="0"/>
    </xf>
    <xf numFmtId="0" fontId="16" fillId="0" borderId="1" xfId="0" applyFont="1" applyBorder="1" applyProtection="1">
      <protection locked="0"/>
    </xf>
    <xf numFmtId="0" fontId="16" fillId="0" borderId="5" xfId="0" applyFont="1" applyBorder="1" applyProtection="1">
      <protection locked="0"/>
    </xf>
    <xf numFmtId="0" fontId="17" fillId="0" borderId="5" xfId="0" applyFont="1" applyBorder="1" applyProtection="1">
      <protection locked="0"/>
    </xf>
    <xf numFmtId="0" fontId="17" fillId="0" borderId="5" xfId="0" applyFont="1" applyBorder="1" applyAlignment="1" applyProtection="1">
      <alignment horizontal="left" wrapText="1"/>
      <protection locked="0"/>
    </xf>
    <xf numFmtId="0" fontId="17" fillId="0" borderId="6" xfId="0" applyFont="1" applyBorder="1" applyAlignment="1" applyProtection="1">
      <alignment wrapText="1"/>
      <protection locked="0"/>
    </xf>
    <xf numFmtId="0" fontId="6" fillId="0" borderId="7" xfId="0" applyFont="1" applyBorder="1" applyAlignment="1" applyProtection="1">
      <alignment vertical="top"/>
      <protection locked="0"/>
    </xf>
    <xf numFmtId="0" fontId="6" fillId="0" borderId="8" xfId="0" applyFont="1" applyBorder="1" applyAlignment="1" applyProtection="1">
      <alignment horizontal="center" vertical="top"/>
      <protection locked="0"/>
    </xf>
    <xf numFmtId="0" fontId="24" fillId="0" borderId="8" xfId="0" applyFont="1" applyBorder="1" applyAlignment="1" applyProtection="1">
      <alignment horizontal="center" vertical="top"/>
      <protection locked="0"/>
    </xf>
    <xf numFmtId="0" fontId="27" fillId="0" borderId="8" xfId="0" applyFont="1" applyBorder="1" applyAlignment="1" applyProtection="1">
      <alignment horizontal="center" vertical="top"/>
      <protection locked="0"/>
    </xf>
    <xf numFmtId="0" fontId="24" fillId="0" borderId="9" xfId="0" applyFont="1" applyBorder="1" applyAlignment="1" applyProtection="1">
      <alignment horizontal="center" vertical="top"/>
      <protection locked="0"/>
    </xf>
    <xf numFmtId="0" fontId="26" fillId="0" borderId="0" xfId="0" applyFont="1" applyAlignment="1" applyProtection="1">
      <alignment vertical="top"/>
      <protection locked="0"/>
    </xf>
    <xf numFmtId="0" fontId="26" fillId="0" borderId="0" xfId="0" applyFont="1" applyBorder="1" applyAlignment="1" applyProtection="1">
      <alignment horizontal="center" vertical="top"/>
      <protection locked="0"/>
    </xf>
    <xf numFmtId="0" fontId="3" fillId="0" borderId="19" xfId="0" applyFont="1" applyBorder="1" applyAlignment="1" applyProtection="1">
      <alignment horizontal="center" wrapText="1"/>
      <protection locked="0"/>
    </xf>
    <xf numFmtId="0" fontId="28" fillId="0" borderId="19" xfId="0" applyFont="1" applyBorder="1" applyAlignment="1" applyProtection="1">
      <alignment horizontal="center" wrapText="1"/>
      <protection locked="0"/>
    </xf>
    <xf numFmtId="0" fontId="2" fillId="0" borderId="19" xfId="0" applyFont="1" applyFill="1" applyBorder="1" applyProtection="1">
      <protection locked="0"/>
    </xf>
    <xf numFmtId="0" fontId="16" fillId="0" borderId="19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 applyProtection="1">
      <alignment horizontal="center" vertical="center"/>
      <protection locked="0"/>
    </xf>
    <xf numFmtId="168" fontId="16" fillId="0" borderId="19" xfId="1" applyNumberFormat="1" applyFont="1" applyFill="1" applyBorder="1" applyAlignment="1" applyProtection="1">
      <alignment horizontal="right"/>
      <protection locked="0"/>
    </xf>
    <xf numFmtId="0" fontId="16" fillId="0" borderId="6" xfId="0" applyFont="1" applyBorder="1" applyAlignment="1" applyProtection="1">
      <alignment horizontal="center" vertical="center"/>
      <protection locked="0"/>
    </xf>
    <xf numFmtId="2" fontId="16" fillId="0" borderId="19" xfId="1" applyNumberFormat="1" applyFont="1" applyFill="1" applyBorder="1" applyAlignment="1" applyProtection="1">
      <alignment horizontal="right"/>
      <protection locked="0"/>
    </xf>
    <xf numFmtId="0" fontId="2" fillId="0" borderId="6" xfId="0" applyFont="1" applyBorder="1" applyAlignment="1" applyProtection="1">
      <alignment horizontal="center"/>
      <protection locked="0"/>
    </xf>
    <xf numFmtId="168" fontId="16" fillId="0" borderId="19" xfId="0" applyNumberFormat="1" applyFont="1" applyFill="1" applyBorder="1" applyAlignment="1" applyProtection="1">
      <alignment horizontal="center" vertical="center"/>
      <protection locked="0"/>
    </xf>
    <xf numFmtId="10" fontId="16" fillId="0" borderId="19" xfId="2" applyNumberFormat="1" applyFont="1" applyFill="1" applyBorder="1" applyAlignment="1" applyProtection="1">
      <alignment horizontal="center" vertical="center"/>
      <protection locked="0"/>
    </xf>
    <xf numFmtId="0" fontId="29" fillId="4" borderId="20" xfId="0" applyFont="1" applyFill="1" applyBorder="1" applyAlignment="1" applyProtection="1">
      <alignment horizontal="center" wrapText="1"/>
      <protection locked="0"/>
    </xf>
    <xf numFmtId="0" fontId="2" fillId="4" borderId="20" xfId="0" applyFont="1" applyFill="1" applyBorder="1" applyProtection="1">
      <protection locked="0"/>
    </xf>
    <xf numFmtId="0" fontId="16" fillId="0" borderId="20" xfId="0" applyFont="1" applyBorder="1" applyAlignment="1" applyProtection="1">
      <alignment horizontal="center" vertical="center"/>
      <protection locked="0"/>
    </xf>
    <xf numFmtId="168" fontId="16" fillId="4" borderId="20" xfId="1" applyNumberFormat="1" applyFont="1" applyFill="1" applyBorder="1" applyAlignment="1" applyProtection="1">
      <alignment horizontal="right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2" fontId="16" fillId="4" borderId="20" xfId="1" applyNumberFormat="1" applyFont="1" applyFill="1" applyBorder="1" applyAlignment="1" applyProtection="1">
      <alignment horizontal="right"/>
      <protection locked="0"/>
    </xf>
    <xf numFmtId="0" fontId="2" fillId="0" borderId="3" xfId="0" applyFont="1" applyBorder="1" applyAlignment="1" applyProtection="1">
      <alignment horizontal="center"/>
      <protection locked="0"/>
    </xf>
    <xf numFmtId="168" fontId="16" fillId="3" borderId="20" xfId="0" applyNumberFormat="1" applyFont="1" applyFill="1" applyBorder="1" applyAlignment="1" applyProtection="1">
      <alignment horizontal="center" vertical="center"/>
      <protection locked="0"/>
    </xf>
    <xf numFmtId="10" fontId="16" fillId="3" borderId="20" xfId="2" applyNumberFormat="1" applyFont="1" applyFill="1" applyBorder="1" applyAlignment="1" applyProtection="1">
      <alignment horizontal="center" vertical="center"/>
      <protection locked="0"/>
    </xf>
    <xf numFmtId="168" fontId="2" fillId="4" borderId="20" xfId="0" applyNumberFormat="1" applyFont="1" applyFill="1" applyBorder="1" applyAlignment="1" applyProtection="1">
      <alignment horizontal="right"/>
      <protection locked="0"/>
    </xf>
    <xf numFmtId="0" fontId="29" fillId="4" borderId="21" xfId="0" applyFont="1" applyFill="1" applyBorder="1" applyAlignment="1" applyProtection="1">
      <alignment horizontal="center" wrapText="1"/>
      <protection locked="0"/>
    </xf>
    <xf numFmtId="0" fontId="16" fillId="0" borderId="21" xfId="0" applyFont="1" applyBorder="1" applyAlignment="1" applyProtection="1">
      <alignment horizontal="center" vertical="center"/>
      <protection locked="0"/>
    </xf>
    <xf numFmtId="168" fontId="2" fillId="4" borderId="21" xfId="0" applyNumberFormat="1" applyFont="1" applyFill="1" applyBorder="1" applyAlignment="1" applyProtection="1">
      <alignment horizontal="right"/>
      <protection locked="0"/>
    </xf>
    <xf numFmtId="0" fontId="16" fillId="0" borderId="9" xfId="0" applyFont="1" applyBorder="1" applyAlignment="1" applyProtection="1">
      <alignment horizontal="center" vertical="center"/>
      <protection locked="0"/>
    </xf>
    <xf numFmtId="2" fontId="16" fillId="4" borderId="21" xfId="1" applyNumberFormat="1" applyFont="1" applyFill="1" applyBorder="1" applyAlignment="1" applyProtection="1">
      <alignment horizontal="right"/>
      <protection locked="0"/>
    </xf>
    <xf numFmtId="0" fontId="2" fillId="0" borderId="9" xfId="0" applyFont="1" applyBorder="1" applyAlignment="1" applyProtection="1">
      <alignment horizontal="center"/>
      <protection locked="0"/>
    </xf>
    <xf numFmtId="168" fontId="16" fillId="3" borderId="21" xfId="0" applyNumberFormat="1" applyFont="1" applyFill="1" applyBorder="1" applyAlignment="1" applyProtection="1">
      <alignment horizontal="center" vertical="center"/>
      <protection locked="0"/>
    </xf>
    <xf numFmtId="10" fontId="16" fillId="3" borderId="21" xfId="2" applyNumberFormat="1" applyFont="1" applyFill="1" applyBorder="1" applyAlignment="1" applyProtection="1">
      <alignment horizontal="center" vertical="center"/>
      <protection locked="0"/>
    </xf>
    <xf numFmtId="170" fontId="16" fillId="0" borderId="19" xfId="1" applyNumberFormat="1" applyFont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horizontal="center" vertical="center"/>
      <protection locked="0"/>
    </xf>
    <xf numFmtId="168" fontId="2" fillId="0" borderId="19" xfId="0" applyNumberFormat="1" applyFont="1" applyFill="1" applyBorder="1" applyAlignment="1" applyProtection="1">
      <alignment horizontal="right"/>
      <protection locked="0"/>
    </xf>
    <xf numFmtId="0" fontId="16" fillId="0" borderId="6" xfId="0" applyFont="1" applyFill="1" applyBorder="1" applyAlignment="1" applyProtection="1">
      <alignment horizontal="center" vertical="center"/>
      <protection locked="0"/>
    </xf>
    <xf numFmtId="0" fontId="2" fillId="0" borderId="6" xfId="0" applyFont="1" applyFill="1" applyBorder="1" applyAlignment="1" applyProtection="1">
      <alignment horizontal="center"/>
      <protection locked="0"/>
    </xf>
    <xf numFmtId="0" fontId="16" fillId="0" borderId="0" xfId="0" applyFont="1" applyBorder="1" applyAlignment="1" applyProtection="1">
      <alignment wrapText="1"/>
      <protection locked="0"/>
    </xf>
    <xf numFmtId="0" fontId="18" fillId="0" borderId="0" xfId="0" applyFont="1" applyBorder="1" applyAlignment="1" applyProtection="1">
      <alignment horizontal="center" wrapText="1"/>
      <protection locked="0"/>
    </xf>
    <xf numFmtId="0" fontId="16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171" fontId="16" fillId="0" borderId="0" xfId="1" applyNumberFormat="1" applyFont="1" applyBorder="1" applyAlignment="1" applyProtection="1">
      <alignment horizontal="center" vertical="center"/>
      <protection locked="0"/>
    </xf>
    <xf numFmtId="2" fontId="16" fillId="0" borderId="0" xfId="1" applyNumberFormat="1" applyFont="1" applyBorder="1" applyAlignment="1" applyProtection="1">
      <alignment horizontal="right"/>
      <protection locked="0"/>
    </xf>
    <xf numFmtId="0" fontId="2" fillId="0" borderId="0" xfId="0" applyFont="1" applyBorder="1" applyAlignment="1" applyProtection="1">
      <alignment horizontal="center"/>
      <protection locked="0"/>
    </xf>
    <xf numFmtId="168" fontId="16" fillId="0" borderId="0" xfId="0" applyNumberFormat="1" applyFont="1" applyBorder="1" applyAlignment="1" applyProtection="1">
      <alignment horizontal="center" vertical="center"/>
      <protection locked="0"/>
    </xf>
    <xf numFmtId="10" fontId="16" fillId="0" borderId="0" xfId="2" applyNumberFormat="1" applyFont="1" applyBorder="1" applyAlignment="1" applyProtection="1">
      <alignment horizontal="center" vertical="center"/>
      <protection locked="0"/>
    </xf>
    <xf numFmtId="166" fontId="17" fillId="0" borderId="0" xfId="0" applyNumberFormat="1" applyFont="1" applyBorder="1" applyProtection="1">
      <protection locked="0"/>
    </xf>
    <xf numFmtId="0" fontId="0" fillId="0" borderId="0" xfId="0" applyProtection="1">
      <protection locked="0"/>
    </xf>
    <xf numFmtId="168" fontId="3" fillId="3" borderId="4" xfId="0" applyNumberFormat="1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Border="1" applyAlignment="1" applyProtection="1">
      <alignment wrapText="1"/>
      <protection locked="0"/>
    </xf>
    <xf numFmtId="166" fontId="17" fillId="3" borderId="4" xfId="0" applyNumberFormat="1" applyFont="1" applyFill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16" fillId="0" borderId="0" xfId="0" applyFont="1" applyBorder="1" applyProtection="1">
      <protection locked="0"/>
    </xf>
    <xf numFmtId="0" fontId="16" fillId="0" borderId="0" xfId="0" applyFont="1" applyAlignment="1" applyProtection="1">
      <alignment horizontal="center"/>
      <protection locked="0"/>
    </xf>
    <xf numFmtId="173" fontId="1" fillId="4" borderId="20" xfId="0" applyNumberFormat="1" applyFont="1" applyFill="1" applyBorder="1" applyAlignment="1" applyProtection="1">
      <alignment wrapText="1"/>
      <protection locked="0"/>
    </xf>
    <xf numFmtId="173" fontId="16" fillId="4" borderId="20" xfId="0" applyNumberFormat="1" applyFont="1" applyFill="1" applyBorder="1" applyAlignment="1" applyProtection="1">
      <alignment wrapText="1"/>
      <protection locked="0"/>
    </xf>
    <xf numFmtId="173" fontId="16" fillId="4" borderId="21" xfId="0" applyNumberFormat="1" applyFont="1" applyFill="1" applyBorder="1" applyAlignment="1" applyProtection="1">
      <alignment wrapText="1"/>
      <protection locked="0"/>
    </xf>
    <xf numFmtId="0" fontId="1" fillId="0" borderId="21" xfId="0" applyFont="1" applyBorder="1" applyAlignment="1">
      <alignment horizontal="center" vertical="center"/>
    </xf>
    <xf numFmtId="173" fontId="16" fillId="6" borderId="20" xfId="0" applyNumberFormat="1" applyFont="1" applyFill="1" applyBorder="1" applyAlignment="1" applyProtection="1">
      <alignment horizontal="center" vertical="center"/>
      <protection locked="0"/>
    </xf>
    <xf numFmtId="173" fontId="1" fillId="6" borderId="20" xfId="0" applyNumberFormat="1" applyFont="1" applyFill="1" applyBorder="1" applyAlignment="1" applyProtection="1">
      <alignment horizontal="center" vertical="center"/>
      <protection locked="0"/>
    </xf>
    <xf numFmtId="173" fontId="2" fillId="6" borderId="20" xfId="0" applyNumberFormat="1" applyFont="1" applyFill="1" applyBorder="1" applyAlignment="1" applyProtection="1">
      <alignment horizontal="center" vertical="center"/>
      <protection locked="0"/>
    </xf>
    <xf numFmtId="173" fontId="16" fillId="6" borderId="21" xfId="0" applyNumberFormat="1" applyFont="1" applyFill="1" applyBorder="1" applyAlignment="1" applyProtection="1">
      <alignment horizontal="center" vertical="center"/>
      <protection locked="0"/>
    </xf>
    <xf numFmtId="173" fontId="2" fillId="6" borderId="21" xfId="0" applyNumberFormat="1" applyFont="1" applyFill="1" applyBorder="1" applyAlignment="1" applyProtection="1">
      <alignment horizontal="center" vertical="center"/>
      <protection locked="0"/>
    </xf>
    <xf numFmtId="173" fontId="16" fillId="4" borderId="20" xfId="0" applyNumberFormat="1" applyFont="1" applyFill="1" applyBorder="1" applyAlignment="1" applyProtection="1">
      <alignment horizontal="center" vertical="center"/>
      <protection locked="0"/>
    </xf>
    <xf numFmtId="173" fontId="1" fillId="4" borderId="20" xfId="0" applyNumberFormat="1" applyFont="1" applyFill="1" applyBorder="1" applyAlignment="1" applyProtection="1">
      <alignment horizontal="center" vertical="center"/>
      <protection locked="0"/>
    </xf>
    <xf numFmtId="173" fontId="2" fillId="4" borderId="20" xfId="0" applyNumberFormat="1" applyFont="1" applyFill="1" applyBorder="1" applyAlignment="1" applyProtection="1">
      <alignment horizontal="center" vertical="center"/>
      <protection locked="0"/>
    </xf>
    <xf numFmtId="173" fontId="16" fillId="4" borderId="21" xfId="0" applyNumberFormat="1" applyFont="1" applyFill="1" applyBorder="1" applyAlignment="1" applyProtection="1">
      <alignment horizontal="center" vertical="center"/>
      <protection locked="0"/>
    </xf>
    <xf numFmtId="173" fontId="2" fillId="4" borderId="21" xfId="0" applyNumberFormat="1" applyFont="1" applyFill="1" applyBorder="1" applyAlignment="1" applyProtection="1">
      <alignment horizontal="center" vertical="center"/>
      <protection locked="0"/>
    </xf>
    <xf numFmtId="2" fontId="16" fillId="0" borderId="20" xfId="1" applyNumberFormat="1" applyFont="1" applyBorder="1" applyAlignment="1" applyProtection="1">
      <alignment horizontal="center" vertical="center"/>
      <protection locked="0"/>
    </xf>
    <xf numFmtId="2" fontId="16" fillId="0" borderId="21" xfId="1" applyNumberFormat="1" applyFont="1" applyBorder="1" applyAlignment="1" applyProtection="1">
      <alignment horizontal="center" vertical="center"/>
      <protection locked="0"/>
    </xf>
    <xf numFmtId="0" fontId="30" fillId="0" borderId="20" xfId="0" applyFont="1" applyBorder="1" applyAlignment="1">
      <alignment horizontal="center" wrapText="1"/>
    </xf>
    <xf numFmtId="0" fontId="1" fillId="0" borderId="0" xfId="0" applyFont="1"/>
    <xf numFmtId="0" fontId="31" fillId="0" borderId="0" xfId="0" applyFont="1"/>
    <xf numFmtId="170" fontId="32" fillId="0" borderId="0" xfId="1" applyNumberFormat="1" applyFont="1"/>
    <xf numFmtId="0" fontId="32" fillId="0" borderId="0" xfId="0" applyFont="1"/>
    <xf numFmtId="170" fontId="31" fillId="0" borderId="0" xfId="1" applyNumberFormat="1" applyFont="1"/>
    <xf numFmtId="0" fontId="31" fillId="0" borderId="0" xfId="0" applyFont="1" applyProtection="1">
      <protection locked="0"/>
    </xf>
    <xf numFmtId="0" fontId="32" fillId="0" borderId="0" xfId="0" applyFont="1" applyProtection="1">
      <protection locked="0"/>
    </xf>
    <xf numFmtId="164" fontId="2" fillId="3" borderId="4" xfId="0" applyNumberFormat="1" applyFont="1" applyFill="1" applyBorder="1"/>
    <xf numFmtId="0" fontId="6" fillId="0" borderId="0" xfId="0" applyFont="1" applyAlignment="1">
      <alignment vertical="top"/>
    </xf>
    <xf numFmtId="0" fontId="0" fillId="0" borderId="19" xfId="0" applyBorder="1"/>
    <xf numFmtId="0" fontId="0" fillId="0" borderId="20" xfId="0" applyBorder="1"/>
    <xf numFmtId="0" fontId="0" fillId="5" borderId="20" xfId="0" applyFill="1" applyBorder="1"/>
    <xf numFmtId="0" fontId="0" fillId="5" borderId="21" xfId="0" applyFill="1" applyBorder="1"/>
    <xf numFmtId="0" fontId="29" fillId="0" borderId="20" xfId="0" applyFont="1" applyFill="1" applyBorder="1" applyAlignment="1">
      <alignment horizontal="center" wrapText="1"/>
    </xf>
    <xf numFmtId="0" fontId="1" fillId="0" borderId="20" xfId="0" applyFont="1" applyFill="1" applyBorder="1" applyAlignment="1">
      <alignment wrapText="1"/>
    </xf>
    <xf numFmtId="0" fontId="29" fillId="0" borderId="19" xfId="0" applyFont="1" applyBorder="1" applyAlignment="1" applyProtection="1">
      <alignment horizontal="center" wrapText="1"/>
      <protection locked="0"/>
    </xf>
    <xf numFmtId="0" fontId="3" fillId="0" borderId="0" xfId="0" applyFont="1" applyBorder="1" applyAlignment="1" applyProtection="1">
      <alignment horizontal="right" wrapText="1"/>
      <protection locked="0"/>
    </xf>
    <xf numFmtId="0" fontId="3" fillId="0" borderId="3" xfId="0" applyFont="1" applyBorder="1" applyAlignment="1" applyProtection="1">
      <alignment horizontal="right" wrapText="1"/>
      <protection locked="0"/>
    </xf>
  </cellXfs>
  <cellStyles count="4">
    <cellStyle name="Dezimal 2" xfId="3" xr:uid="{00000000-0005-0000-0000-000001000000}"/>
    <cellStyle name="Komma" xfId="1" builtinId="3"/>
    <cellStyle name="Prozent" xfId="2" builtinId="5"/>
    <cellStyle name="Standard" xfId="0" builtinId="0"/>
  </cellStyles>
  <dxfs count="0"/>
  <tableStyles count="0" defaultTableStyle="TableStyleMedium9" defaultPivotStyle="PivotStyleLight16"/>
  <colors>
    <mruColors>
      <color rgb="FFCC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495300</xdr:colOff>
          <xdr:row>10</xdr:row>
          <xdr:rowOff>152400</xdr:rowOff>
        </xdr:from>
        <xdr:to>
          <xdr:col>8</xdr:col>
          <xdr:colOff>47625</xdr:colOff>
          <xdr:row>13</xdr:row>
          <xdr:rowOff>142875</xdr:rowOff>
        </xdr:to>
        <xdr:sp macro="" textlink="">
          <xdr:nvSpPr>
            <xdr:cNvPr id="14337" name="Object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0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161925</xdr:colOff>
          <xdr:row>13</xdr:row>
          <xdr:rowOff>28575</xdr:rowOff>
        </xdr:from>
        <xdr:to>
          <xdr:col>4</xdr:col>
          <xdr:colOff>819150</xdr:colOff>
          <xdr:row>16</xdr:row>
          <xdr:rowOff>47625</xdr:rowOff>
        </xdr:to>
        <xdr:sp macro="" textlink="">
          <xdr:nvSpPr>
            <xdr:cNvPr id="17409" name="Object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1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514350</xdr:colOff>
          <xdr:row>12</xdr:row>
          <xdr:rowOff>104775</xdr:rowOff>
        </xdr:from>
        <xdr:to>
          <xdr:col>5</xdr:col>
          <xdr:colOff>666750</xdr:colOff>
          <xdr:row>15</xdr:row>
          <xdr:rowOff>95250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2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image" Target="../media/image1.w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3.xml"/><Relationship Id="rId5" Type="http://schemas.openxmlformats.org/officeDocument/2006/relationships/image" Target="../media/image1.wmf"/><Relationship Id="rId4" Type="http://schemas.openxmlformats.org/officeDocument/2006/relationships/oleObject" Target="../embeddings/oleObject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51"/>
  <sheetViews>
    <sheetView tabSelected="1" workbookViewId="0">
      <selection activeCell="C25" sqref="C25"/>
    </sheetView>
  </sheetViews>
  <sheetFormatPr defaultColWidth="9.16796875" defaultRowHeight="12.75" x14ac:dyDescent="0.15"/>
  <cols>
    <col min="1" max="1" width="9.16796875" style="9" customWidth="1"/>
    <col min="2" max="2" width="12.26953125" style="47" customWidth="1"/>
    <col min="3" max="3" width="9.16796875" style="9" customWidth="1"/>
    <col min="4" max="4" width="7.01171875" style="9" customWidth="1"/>
    <col min="5" max="5" width="3.234375" style="9" customWidth="1"/>
    <col min="6" max="6" width="5.796875" style="9" customWidth="1"/>
    <col min="7" max="7" width="11.59375" style="47" customWidth="1"/>
    <col min="8" max="8" width="9.3046875" style="9" customWidth="1"/>
    <col min="9" max="9" width="5.66015625" style="9" customWidth="1"/>
    <col min="10" max="10" width="3.234375" style="9" customWidth="1"/>
    <col min="11" max="11" width="10.3828125" style="9" customWidth="1"/>
    <col min="12" max="12" width="13.078125" style="9" customWidth="1"/>
    <col min="13" max="13" width="11.19140625" style="9" customWidth="1"/>
    <col min="14" max="14" width="3.91015625" style="9" customWidth="1"/>
    <col min="15" max="16384" width="9.16796875" style="9"/>
  </cols>
  <sheetData>
    <row r="1" spans="1:23" ht="18" x14ac:dyDescent="0.2">
      <c r="A1" s="46" t="s">
        <v>21</v>
      </c>
      <c r="G1" s="55"/>
      <c r="K1" s="10"/>
      <c r="L1" s="9" t="s">
        <v>9</v>
      </c>
    </row>
    <row r="2" spans="1:23" ht="14.25" x14ac:dyDescent="0.15">
      <c r="A2" s="8"/>
      <c r="G2" s="55"/>
      <c r="K2" s="16"/>
      <c r="L2" s="9" t="s">
        <v>10</v>
      </c>
    </row>
    <row r="3" spans="1:23" ht="9" customHeight="1" x14ac:dyDescent="0.15">
      <c r="A3" s="8"/>
      <c r="G3" s="55"/>
      <c r="K3" s="26"/>
    </row>
    <row r="4" spans="1:23" ht="14.25" x14ac:dyDescent="0.15">
      <c r="A4" s="212" t="s">
        <v>78</v>
      </c>
      <c r="B4" s="213"/>
      <c r="C4" s="212" t="s">
        <v>82</v>
      </c>
      <c r="D4" s="214"/>
      <c r="E4" s="214"/>
      <c r="F4" s="214"/>
      <c r="G4" s="215"/>
      <c r="H4" s="214"/>
      <c r="I4" s="214"/>
      <c r="J4" s="214"/>
      <c r="K4" s="214"/>
      <c r="L4" s="214"/>
      <c r="M4" s="214"/>
    </row>
    <row r="6" spans="1:23" x14ac:dyDescent="0.15">
      <c r="A6" s="45" t="s">
        <v>22</v>
      </c>
    </row>
    <row r="8" spans="1:23" x14ac:dyDescent="0.15">
      <c r="B8" s="48" t="s">
        <v>15</v>
      </c>
      <c r="C8" s="9" t="s">
        <v>16</v>
      </c>
      <c r="G8" s="53"/>
    </row>
    <row r="9" spans="1:23" x14ac:dyDescent="0.15">
      <c r="B9" s="48" t="s">
        <v>17</v>
      </c>
      <c r="C9" s="9" t="s">
        <v>18</v>
      </c>
      <c r="G9" s="53"/>
    </row>
    <row r="10" spans="1:23" x14ac:dyDescent="0.15">
      <c r="B10" s="48" t="s">
        <v>19</v>
      </c>
      <c r="C10" s="9" t="s">
        <v>20</v>
      </c>
      <c r="G10" s="53"/>
    </row>
    <row r="11" spans="1:23" ht="13.5" thickBot="1" x14ac:dyDescent="0.2"/>
    <row r="12" spans="1:23" x14ac:dyDescent="0.15">
      <c r="K12" s="38"/>
      <c r="L12" s="39"/>
      <c r="M12" s="40"/>
    </row>
    <row r="13" spans="1:23" ht="18" x14ac:dyDescent="0.2">
      <c r="A13" s="9" t="s">
        <v>12</v>
      </c>
      <c r="K13" s="54" t="s">
        <v>6</v>
      </c>
      <c r="L13" s="63" t="e">
        <f>(4*PI()^2/B21^2)*(G21+L21/2+(L21^2/(5*(2*G21+L21))))</f>
        <v>#DIV/0!</v>
      </c>
      <c r="M13" s="41" t="s">
        <v>7</v>
      </c>
    </row>
    <row r="14" spans="1:23" ht="13.5" thickBot="1" x14ac:dyDescent="0.2">
      <c r="K14" s="42"/>
      <c r="L14" s="43"/>
      <c r="M14" s="44"/>
      <c r="R14" s="1"/>
    </row>
    <row r="15" spans="1:23" x14ac:dyDescent="0.15">
      <c r="B15" s="9"/>
      <c r="L15" s="47"/>
      <c r="W15" s="1"/>
    </row>
    <row r="16" spans="1:23" x14ac:dyDescent="0.15">
      <c r="A16" s="3" t="s">
        <v>4</v>
      </c>
      <c r="B16" s="11"/>
      <c r="C16" s="11"/>
      <c r="D16" s="12"/>
      <c r="F16" s="3" t="s">
        <v>0</v>
      </c>
      <c r="G16" s="49"/>
      <c r="H16" s="11"/>
      <c r="I16" s="12"/>
      <c r="J16" s="1"/>
      <c r="K16" s="3" t="s">
        <v>0</v>
      </c>
      <c r="L16" s="49"/>
      <c r="M16" s="11"/>
      <c r="N16" s="12"/>
      <c r="R16" s="1"/>
    </row>
    <row r="17" spans="1:18" x14ac:dyDescent="0.15">
      <c r="A17" s="4" t="s">
        <v>5</v>
      </c>
      <c r="B17" s="1"/>
      <c r="C17" s="1"/>
      <c r="D17" s="13"/>
      <c r="F17" s="4" t="s">
        <v>2</v>
      </c>
      <c r="G17" s="50"/>
      <c r="H17" s="1"/>
      <c r="I17" s="13"/>
      <c r="J17" s="1"/>
      <c r="K17" s="4" t="s">
        <v>1</v>
      </c>
      <c r="L17" s="50"/>
      <c r="M17" s="1"/>
      <c r="N17" s="13"/>
      <c r="R17" s="1"/>
    </row>
    <row r="18" spans="1:18" x14ac:dyDescent="0.15">
      <c r="A18" s="6"/>
      <c r="B18" s="1"/>
      <c r="C18" s="1"/>
      <c r="D18" s="13"/>
      <c r="F18" s="6"/>
      <c r="G18" s="52"/>
      <c r="H18" s="1"/>
      <c r="I18" s="13"/>
      <c r="J18" s="1"/>
      <c r="K18" s="4"/>
      <c r="L18" s="50"/>
      <c r="M18" s="1"/>
      <c r="N18" s="13"/>
      <c r="Q18" s="1"/>
      <c r="R18" s="1"/>
    </row>
    <row r="19" spans="1:18" x14ac:dyDescent="0.15">
      <c r="A19" s="6"/>
      <c r="B19" s="1" t="s">
        <v>3</v>
      </c>
      <c r="C19" s="1" t="s">
        <v>28</v>
      </c>
      <c r="D19" s="13"/>
      <c r="F19" s="6"/>
      <c r="G19" s="50" t="s">
        <v>3</v>
      </c>
      <c r="H19" s="1" t="s">
        <v>28</v>
      </c>
      <c r="I19" s="13"/>
      <c r="J19" s="1"/>
      <c r="K19" s="4"/>
      <c r="L19" s="50" t="s">
        <v>3</v>
      </c>
      <c r="M19" s="1" t="s">
        <v>28</v>
      </c>
      <c r="N19" s="13"/>
      <c r="Q19" s="1"/>
      <c r="R19" s="1"/>
    </row>
    <row r="20" spans="1:18" ht="16.5" x14ac:dyDescent="0.15">
      <c r="A20" s="6"/>
      <c r="B20" s="56" t="s">
        <v>23</v>
      </c>
      <c r="C20" s="56" t="s">
        <v>24</v>
      </c>
      <c r="D20" s="13"/>
      <c r="F20" s="6"/>
      <c r="G20" s="56" t="s">
        <v>23</v>
      </c>
      <c r="H20" s="56" t="s">
        <v>24</v>
      </c>
      <c r="I20" s="13"/>
      <c r="J20" s="1"/>
      <c r="K20" s="4"/>
      <c r="L20" s="56" t="s">
        <v>23</v>
      </c>
      <c r="M20" s="56" t="s">
        <v>24</v>
      </c>
      <c r="N20" s="13"/>
      <c r="Q20" s="1"/>
      <c r="R20" s="1"/>
    </row>
    <row r="21" spans="1:18" s="29" customFormat="1" x14ac:dyDescent="0.15">
      <c r="A21" s="57" t="s">
        <v>27</v>
      </c>
      <c r="B21" s="58" t="e">
        <f>AVERAGE(B29:B48)</f>
        <v>#DIV/0!</v>
      </c>
      <c r="C21" s="58" t="e">
        <f>_xlfn.STDEV.S(B29:B48)</f>
        <v>#DIV/0!</v>
      </c>
      <c r="D21" s="5"/>
      <c r="F21" s="4" t="s">
        <v>26</v>
      </c>
      <c r="G21" s="58" t="e">
        <f>AVERAGE(G29:G48)</f>
        <v>#DIV/0!</v>
      </c>
      <c r="H21" s="58" t="e">
        <f>_xlfn.STDEV.S(G29:G48)</f>
        <v>#DIV/0!</v>
      </c>
      <c r="I21" s="27"/>
      <c r="J21" s="28"/>
      <c r="K21" s="4" t="s">
        <v>25</v>
      </c>
      <c r="L21" s="58" t="e">
        <f>AVERAGE(L29:L48)</f>
        <v>#DIV/0!</v>
      </c>
      <c r="M21" s="58" t="e">
        <f>_xlfn.STDEV.S(L29:L48)</f>
        <v>#DIV/0!</v>
      </c>
      <c r="N21" s="27"/>
      <c r="Q21" s="2"/>
      <c r="R21" s="2"/>
    </row>
    <row r="22" spans="1:18" s="37" customFormat="1" x14ac:dyDescent="0.15">
      <c r="A22" s="34"/>
      <c r="B22" s="35"/>
      <c r="C22" s="35"/>
      <c r="D22" s="36"/>
      <c r="F22" s="30"/>
      <c r="G22" s="51"/>
      <c r="H22" s="31"/>
      <c r="I22" s="32"/>
      <c r="J22" s="31"/>
      <c r="K22" s="30"/>
      <c r="L22" s="51"/>
      <c r="M22" s="31"/>
      <c r="N22" s="32"/>
      <c r="Q22" s="33"/>
      <c r="R22" s="33"/>
    </row>
    <row r="23" spans="1:18" s="37" customFormat="1" x14ac:dyDescent="0.15">
      <c r="A23" s="34"/>
      <c r="B23" s="35"/>
      <c r="C23" s="35"/>
      <c r="D23" s="36"/>
      <c r="F23" s="30"/>
      <c r="G23" s="51"/>
      <c r="H23" s="31"/>
      <c r="I23" s="32"/>
      <c r="J23" s="31"/>
      <c r="K23" s="30"/>
      <c r="L23" s="51"/>
      <c r="M23" s="31"/>
      <c r="N23" s="32"/>
      <c r="Q23" s="33"/>
      <c r="R23" s="33"/>
    </row>
    <row r="24" spans="1:18" s="37" customFormat="1" x14ac:dyDescent="0.15">
      <c r="A24" s="34"/>
      <c r="B24" s="35"/>
      <c r="C24" s="35"/>
      <c r="D24" s="36"/>
      <c r="F24" s="30"/>
      <c r="G24" s="51"/>
      <c r="H24" s="31"/>
      <c r="I24" s="32"/>
      <c r="J24" s="31"/>
      <c r="K24" s="30"/>
      <c r="L24" s="51"/>
      <c r="M24" s="31"/>
      <c r="N24" s="32"/>
      <c r="Q24" s="33"/>
      <c r="R24" s="33"/>
    </row>
    <row r="25" spans="1:18" x14ac:dyDescent="0.15">
      <c r="A25" s="6" t="s">
        <v>8</v>
      </c>
      <c r="B25" s="2"/>
      <c r="C25" s="22">
        <f>COUNT(A29:A48)</f>
        <v>0</v>
      </c>
      <c r="D25" s="13"/>
      <c r="F25" s="6" t="s">
        <v>8</v>
      </c>
      <c r="G25" s="52"/>
      <c r="H25" s="22">
        <f>COUNT(G29:G48)</f>
        <v>0</v>
      </c>
      <c r="I25" s="5"/>
      <c r="J25" s="14"/>
      <c r="K25" s="6" t="s">
        <v>8</v>
      </c>
      <c r="L25" s="52"/>
      <c r="M25" s="22">
        <f>COUNT(L29:L48)</f>
        <v>0</v>
      </c>
      <c r="N25" s="5"/>
    </row>
    <row r="26" spans="1:18" x14ac:dyDescent="0.15">
      <c r="A26" s="6"/>
      <c r="B26" s="2"/>
      <c r="C26" s="2"/>
      <c r="D26" s="13"/>
      <c r="F26" s="6"/>
      <c r="G26" s="52"/>
      <c r="H26" s="2"/>
      <c r="I26" s="5"/>
      <c r="J26" s="14"/>
      <c r="K26" s="6"/>
      <c r="L26" s="52"/>
      <c r="M26" s="2"/>
      <c r="N26" s="5"/>
    </row>
    <row r="27" spans="1:18" x14ac:dyDescent="0.15">
      <c r="A27" s="6"/>
      <c r="B27" s="26"/>
      <c r="C27" s="24"/>
      <c r="D27" s="13"/>
      <c r="F27" s="6"/>
      <c r="G27" s="50"/>
      <c r="H27" s="1"/>
      <c r="I27" s="13"/>
      <c r="J27" s="1"/>
      <c r="K27" s="6"/>
      <c r="L27" s="50"/>
      <c r="M27" s="14"/>
      <c r="N27" s="15"/>
    </row>
    <row r="28" spans="1:18" x14ac:dyDescent="0.15">
      <c r="A28" s="23" t="s">
        <v>11</v>
      </c>
      <c r="B28" s="9"/>
      <c r="C28" s="7"/>
      <c r="D28" s="13"/>
      <c r="F28" s="6"/>
      <c r="G28" s="50" t="s">
        <v>14</v>
      </c>
      <c r="H28" s="1"/>
      <c r="I28" s="13"/>
      <c r="J28" s="1"/>
      <c r="K28" s="6"/>
      <c r="L28" s="50" t="s">
        <v>13</v>
      </c>
      <c r="M28" s="1"/>
      <c r="N28" s="13"/>
    </row>
    <row r="29" spans="1:18" x14ac:dyDescent="0.15">
      <c r="A29" s="59"/>
      <c r="B29" s="60" t="str">
        <f t="shared" ref="B29:B48" si="0">IF(A29="","",A29/$C$28)</f>
        <v/>
      </c>
      <c r="C29" s="1"/>
      <c r="D29" s="13"/>
      <c r="F29" s="6"/>
      <c r="G29" s="61"/>
      <c r="H29" s="1"/>
      <c r="I29" s="13"/>
      <c r="J29" s="1"/>
      <c r="K29" s="6"/>
      <c r="L29" s="62"/>
      <c r="M29" s="1"/>
      <c r="N29" s="13"/>
    </row>
    <row r="30" spans="1:18" x14ac:dyDescent="0.15">
      <c r="A30" s="59"/>
      <c r="B30" s="60" t="str">
        <f t="shared" si="0"/>
        <v/>
      </c>
      <c r="C30" s="1"/>
      <c r="D30" s="13"/>
      <c r="F30" s="6"/>
      <c r="G30" s="61"/>
      <c r="H30" s="1"/>
      <c r="I30" s="13"/>
      <c r="J30" s="1"/>
      <c r="K30" s="6"/>
      <c r="L30" s="61"/>
      <c r="M30" s="1"/>
      <c r="N30" s="13"/>
    </row>
    <row r="31" spans="1:18" x14ac:dyDescent="0.15">
      <c r="A31" s="59"/>
      <c r="B31" s="60" t="str">
        <f t="shared" si="0"/>
        <v/>
      </c>
      <c r="C31" s="1"/>
      <c r="D31" s="13"/>
      <c r="F31" s="6"/>
      <c r="G31" s="61"/>
      <c r="H31" s="1"/>
      <c r="I31" s="13"/>
      <c r="J31" s="1"/>
      <c r="K31" s="6"/>
      <c r="L31" s="61"/>
      <c r="M31" s="1"/>
      <c r="N31" s="13"/>
    </row>
    <row r="32" spans="1:18" x14ac:dyDescent="0.15">
      <c r="A32" s="59"/>
      <c r="B32" s="60" t="str">
        <f t="shared" si="0"/>
        <v/>
      </c>
      <c r="C32" s="1"/>
      <c r="D32" s="13"/>
      <c r="F32" s="6"/>
      <c r="G32" s="61"/>
      <c r="H32" s="1"/>
      <c r="I32" s="13"/>
      <c r="J32" s="1"/>
      <c r="K32" s="6"/>
      <c r="L32" s="61"/>
      <c r="M32" s="1"/>
      <c r="N32" s="13"/>
    </row>
    <row r="33" spans="1:14" x14ac:dyDescent="0.15">
      <c r="A33" s="59"/>
      <c r="B33" s="60" t="str">
        <f t="shared" si="0"/>
        <v/>
      </c>
      <c r="C33" s="1"/>
      <c r="D33" s="13"/>
      <c r="F33" s="6"/>
      <c r="G33" s="61"/>
      <c r="H33" s="1"/>
      <c r="I33" s="13"/>
      <c r="J33" s="1"/>
      <c r="K33" s="6"/>
      <c r="L33" s="61"/>
      <c r="M33" s="1"/>
      <c r="N33" s="13"/>
    </row>
    <row r="34" spans="1:14" x14ac:dyDescent="0.15">
      <c r="A34" s="59"/>
      <c r="B34" s="60" t="str">
        <f t="shared" si="0"/>
        <v/>
      </c>
      <c r="C34" s="1"/>
      <c r="D34" s="13"/>
      <c r="F34" s="6"/>
      <c r="G34" s="61"/>
      <c r="H34" s="1"/>
      <c r="I34" s="13"/>
      <c r="J34" s="1"/>
      <c r="K34" s="6"/>
      <c r="L34" s="61"/>
      <c r="M34" s="1"/>
      <c r="N34" s="13"/>
    </row>
    <row r="35" spans="1:14" x14ac:dyDescent="0.15">
      <c r="A35" s="59"/>
      <c r="B35" s="60" t="str">
        <f t="shared" si="0"/>
        <v/>
      </c>
      <c r="C35" s="1"/>
      <c r="D35" s="13"/>
      <c r="F35" s="6"/>
      <c r="G35" s="61"/>
      <c r="H35" s="1"/>
      <c r="I35" s="13"/>
      <c r="J35" s="1"/>
      <c r="K35" s="6"/>
      <c r="L35" s="61"/>
      <c r="M35" s="1"/>
      <c r="N35" s="13"/>
    </row>
    <row r="36" spans="1:14" x14ac:dyDescent="0.15">
      <c r="A36" s="59"/>
      <c r="B36" s="60" t="str">
        <f t="shared" si="0"/>
        <v/>
      </c>
      <c r="C36" s="1"/>
      <c r="D36" s="13"/>
      <c r="F36" s="6"/>
      <c r="G36" s="61"/>
      <c r="H36" s="1"/>
      <c r="I36" s="13"/>
      <c r="J36" s="1"/>
      <c r="K36" s="6"/>
      <c r="L36" s="61"/>
      <c r="M36" s="1"/>
      <c r="N36" s="13"/>
    </row>
    <row r="37" spans="1:14" x14ac:dyDescent="0.15">
      <c r="A37" s="59"/>
      <c r="B37" s="60" t="str">
        <f t="shared" si="0"/>
        <v/>
      </c>
      <c r="C37" s="1"/>
      <c r="D37" s="13"/>
      <c r="F37" s="6"/>
      <c r="G37" s="61"/>
      <c r="H37" s="1"/>
      <c r="I37" s="13"/>
      <c r="J37" s="1"/>
      <c r="K37" s="6"/>
      <c r="L37" s="61"/>
      <c r="M37" s="1"/>
      <c r="N37" s="13"/>
    </row>
    <row r="38" spans="1:14" x14ac:dyDescent="0.15">
      <c r="A38" s="59"/>
      <c r="B38" s="60" t="str">
        <f t="shared" si="0"/>
        <v/>
      </c>
      <c r="C38" s="1"/>
      <c r="D38" s="13"/>
      <c r="F38" s="6"/>
      <c r="G38" s="61"/>
      <c r="H38" s="1"/>
      <c r="I38" s="13"/>
      <c r="J38" s="1"/>
      <c r="K38" s="6"/>
      <c r="L38" s="61"/>
      <c r="M38" s="1"/>
      <c r="N38" s="13"/>
    </row>
    <row r="39" spans="1:14" x14ac:dyDescent="0.15">
      <c r="A39" s="59"/>
      <c r="B39" s="60" t="str">
        <f t="shared" si="0"/>
        <v/>
      </c>
      <c r="C39" s="1"/>
      <c r="D39" s="13"/>
      <c r="F39" s="6"/>
      <c r="G39" s="61"/>
      <c r="H39" s="1"/>
      <c r="I39" s="13"/>
      <c r="J39" s="1"/>
      <c r="K39" s="6"/>
      <c r="L39" s="61"/>
      <c r="M39" s="1"/>
      <c r="N39" s="13"/>
    </row>
    <row r="40" spans="1:14" x14ac:dyDescent="0.15">
      <c r="A40" s="59"/>
      <c r="B40" s="60" t="str">
        <f t="shared" si="0"/>
        <v/>
      </c>
      <c r="C40" s="1"/>
      <c r="D40" s="13"/>
      <c r="F40" s="6"/>
      <c r="G40" s="61"/>
      <c r="H40" s="1"/>
      <c r="I40" s="13"/>
      <c r="J40" s="1"/>
      <c r="K40" s="6"/>
      <c r="L40" s="61"/>
      <c r="M40" s="14"/>
      <c r="N40" s="15"/>
    </row>
    <row r="41" spans="1:14" x14ac:dyDescent="0.15">
      <c r="A41" s="59"/>
      <c r="B41" s="60" t="str">
        <f t="shared" si="0"/>
        <v/>
      </c>
      <c r="C41" s="1"/>
      <c r="D41" s="13"/>
      <c r="F41" s="6"/>
      <c r="G41" s="61"/>
      <c r="H41" s="1"/>
      <c r="I41" s="13"/>
      <c r="J41" s="1"/>
      <c r="K41" s="6"/>
      <c r="L41" s="61"/>
      <c r="M41" s="1"/>
      <c r="N41" s="13"/>
    </row>
    <row r="42" spans="1:14" x14ac:dyDescent="0.15">
      <c r="A42" s="59"/>
      <c r="B42" s="60" t="str">
        <f t="shared" si="0"/>
        <v/>
      </c>
      <c r="C42" s="1"/>
      <c r="D42" s="13"/>
      <c r="F42" s="6"/>
      <c r="G42" s="61"/>
      <c r="H42" s="1"/>
      <c r="I42" s="13"/>
      <c r="J42" s="1"/>
      <c r="K42" s="6"/>
      <c r="L42" s="61"/>
      <c r="M42" s="1"/>
      <c r="N42" s="13"/>
    </row>
    <row r="43" spans="1:14" x14ac:dyDescent="0.15">
      <c r="A43" s="59"/>
      <c r="B43" s="60" t="str">
        <f t="shared" si="0"/>
        <v/>
      </c>
      <c r="C43" s="1"/>
      <c r="D43" s="13"/>
      <c r="F43" s="6"/>
      <c r="G43" s="61"/>
      <c r="H43" s="1"/>
      <c r="I43" s="13"/>
      <c r="J43" s="1"/>
      <c r="K43" s="6"/>
      <c r="L43" s="61"/>
      <c r="M43" s="1"/>
      <c r="N43" s="13"/>
    </row>
    <row r="44" spans="1:14" x14ac:dyDescent="0.15">
      <c r="A44" s="59"/>
      <c r="B44" s="60" t="str">
        <f t="shared" si="0"/>
        <v/>
      </c>
      <c r="C44" s="1"/>
      <c r="D44" s="13"/>
      <c r="F44" s="6"/>
      <c r="G44" s="61"/>
      <c r="H44" s="1"/>
      <c r="I44" s="13"/>
      <c r="J44" s="1"/>
      <c r="K44" s="6"/>
      <c r="L44" s="61"/>
      <c r="M44" s="1"/>
      <c r="N44" s="13"/>
    </row>
    <row r="45" spans="1:14" x14ac:dyDescent="0.15">
      <c r="A45" s="59"/>
      <c r="B45" s="60" t="str">
        <f t="shared" si="0"/>
        <v/>
      </c>
      <c r="C45" s="1"/>
      <c r="D45" s="13"/>
      <c r="F45" s="6"/>
      <c r="G45" s="61"/>
      <c r="H45" s="1"/>
      <c r="I45" s="13"/>
      <c r="J45" s="1"/>
      <c r="K45" s="6"/>
      <c r="L45" s="61"/>
      <c r="M45" s="1"/>
      <c r="N45" s="13"/>
    </row>
    <row r="46" spans="1:14" x14ac:dyDescent="0.15">
      <c r="A46" s="59"/>
      <c r="B46" s="60" t="str">
        <f t="shared" si="0"/>
        <v/>
      </c>
      <c r="C46" s="1"/>
      <c r="D46" s="13"/>
      <c r="F46" s="6"/>
      <c r="G46" s="61"/>
      <c r="H46" s="1"/>
      <c r="I46" s="13"/>
      <c r="J46" s="1"/>
      <c r="K46" s="6"/>
      <c r="L46" s="61"/>
      <c r="M46" s="1"/>
      <c r="N46" s="13"/>
    </row>
    <row r="47" spans="1:14" x14ac:dyDescent="0.15">
      <c r="A47" s="59"/>
      <c r="B47" s="60" t="str">
        <f t="shared" si="0"/>
        <v/>
      </c>
      <c r="C47" s="1"/>
      <c r="D47" s="13"/>
      <c r="F47" s="6"/>
      <c r="G47" s="61"/>
      <c r="H47" s="1"/>
      <c r="I47" s="13"/>
      <c r="J47" s="1"/>
      <c r="K47" s="6"/>
      <c r="L47" s="61"/>
      <c r="M47" s="1"/>
      <c r="N47" s="13"/>
    </row>
    <row r="48" spans="1:14" x14ac:dyDescent="0.15">
      <c r="A48" s="59"/>
      <c r="B48" s="60" t="str">
        <f t="shared" si="0"/>
        <v/>
      </c>
      <c r="C48" s="18"/>
      <c r="D48" s="19"/>
      <c r="F48" s="17"/>
      <c r="G48" s="61"/>
      <c r="H48" s="18"/>
      <c r="I48" s="19"/>
      <c r="J48" s="1"/>
      <c r="K48" s="17"/>
      <c r="L48" s="61"/>
      <c r="M48" s="18"/>
      <c r="N48" s="19"/>
    </row>
    <row r="49" spans="2:21" x14ac:dyDescent="0.15">
      <c r="B49" s="9"/>
      <c r="L49" s="47"/>
      <c r="U49" s="20"/>
    </row>
    <row r="50" spans="2:21" x14ac:dyDescent="0.15">
      <c r="P50" s="20"/>
    </row>
    <row r="51" spans="2:21" x14ac:dyDescent="0.15">
      <c r="P51" s="20"/>
      <c r="Q51" s="21"/>
    </row>
  </sheetData>
  <phoneticPr fontId="5" type="noConversion"/>
  <printOptions gridLines="1"/>
  <pageMargins left="0.78740157499999996" right="0.78740157499999996" top="0.984251969" bottom="0.984251969" header="0.5" footer="0.5"/>
  <pageSetup paperSize="9" scale="8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14337" r:id="rId4">
          <objectPr defaultSize="0" autoPict="0" r:id="rId5">
            <anchor moveWithCells="1" sizeWithCells="1">
              <from>
                <xdr:col>2</xdr:col>
                <xdr:colOff>495300</xdr:colOff>
                <xdr:row>10</xdr:row>
                <xdr:rowOff>152400</xdr:rowOff>
              </from>
              <to>
                <xdr:col>8</xdr:col>
                <xdr:colOff>47625</xdr:colOff>
                <xdr:row>13</xdr:row>
                <xdr:rowOff>142875</xdr:rowOff>
              </to>
            </anchor>
          </objectPr>
        </oleObject>
      </mc:Choice>
      <mc:Fallback>
        <oleObject progId="Equation.DSMT4" shapeId="1433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8"/>
  <sheetViews>
    <sheetView topLeftCell="A6" zoomScaleNormal="100" workbookViewId="0">
      <selection activeCell="K6" sqref="K6"/>
    </sheetView>
  </sheetViews>
  <sheetFormatPr defaultColWidth="9.16796875" defaultRowHeight="12.75" x14ac:dyDescent="0.15"/>
  <cols>
    <col min="1" max="1" width="25.484375" style="9" customWidth="1"/>
    <col min="2" max="2" width="24.13671875" style="9" customWidth="1"/>
    <col min="3" max="3" width="11.73046875" style="9" customWidth="1"/>
    <col min="4" max="5" width="13.88671875" style="9" customWidth="1"/>
    <col min="6" max="6" width="5.66015625" style="9" customWidth="1"/>
    <col min="7" max="7" width="8.359375" style="9" customWidth="1"/>
    <col min="8" max="8" width="17.2578125" style="9" customWidth="1"/>
    <col min="9" max="9" width="13.34765625" style="9" customWidth="1"/>
    <col min="10" max="10" width="5.66015625" style="9" customWidth="1"/>
    <col min="11" max="11" width="64.45703125" style="9" customWidth="1"/>
    <col min="12" max="12" width="3.234375" style="9" customWidth="1"/>
    <col min="13" max="13" width="10.3828125" style="9" customWidth="1"/>
    <col min="14" max="15" width="9.16796875" style="9" customWidth="1"/>
    <col min="16" max="16" width="3.91015625" style="9" customWidth="1"/>
    <col min="17" max="16384" width="9.16796875" style="9"/>
  </cols>
  <sheetData>
    <row r="1" spans="1:20" ht="18" x14ac:dyDescent="0.2">
      <c r="A1" s="46" t="s">
        <v>29</v>
      </c>
      <c r="G1" s="10"/>
      <c r="H1" s="9" t="s">
        <v>9</v>
      </c>
    </row>
    <row r="2" spans="1:20" ht="14.25" x14ac:dyDescent="0.15">
      <c r="A2" s="8"/>
      <c r="G2" s="79"/>
      <c r="H2" s="9" t="s">
        <v>71</v>
      </c>
    </row>
    <row r="3" spans="1:20" ht="14.25" x14ac:dyDescent="0.15">
      <c r="A3" s="8"/>
      <c r="G3" s="16"/>
      <c r="H3" s="9" t="s">
        <v>10</v>
      </c>
    </row>
    <row r="4" spans="1:20" ht="9.75" customHeight="1" x14ac:dyDescent="0.15">
      <c r="A4" s="8"/>
      <c r="G4" s="26"/>
    </row>
    <row r="5" spans="1:20" ht="14.25" x14ac:dyDescent="0.15">
      <c r="A5" s="212" t="s">
        <v>79</v>
      </c>
      <c r="B5" s="212" t="s">
        <v>83</v>
      </c>
      <c r="C5" s="214"/>
      <c r="D5" s="212"/>
      <c r="E5" s="212"/>
      <c r="F5" s="214"/>
      <c r="G5" s="214"/>
      <c r="H5" s="214"/>
      <c r="I5" s="8"/>
    </row>
    <row r="6" spans="1:20" ht="14.25" x14ac:dyDescent="0.15">
      <c r="A6" s="25"/>
      <c r="C6" s="25"/>
      <c r="D6" s="25"/>
      <c r="E6" s="25"/>
      <c r="I6" s="8"/>
    </row>
    <row r="8" spans="1:20" x14ac:dyDescent="0.15">
      <c r="A8" s="29" t="s">
        <v>30</v>
      </c>
    </row>
    <row r="10" spans="1:20" x14ac:dyDescent="0.15">
      <c r="A10" s="29" t="s">
        <v>15</v>
      </c>
      <c r="B10" s="9" t="s">
        <v>16</v>
      </c>
      <c r="D10" s="80">
        <f>'Uebung 1'!G8</f>
        <v>0</v>
      </c>
      <c r="E10" s="26"/>
    </row>
    <row r="11" spans="1:20" x14ac:dyDescent="0.15">
      <c r="A11" s="29" t="s">
        <v>17</v>
      </c>
      <c r="B11" s="9" t="s">
        <v>18</v>
      </c>
      <c r="D11" s="80">
        <f>'Uebung 1'!G9</f>
        <v>0</v>
      </c>
      <c r="E11" s="26"/>
    </row>
    <row r="12" spans="1:20" x14ac:dyDescent="0.15">
      <c r="A12" s="29" t="s">
        <v>19</v>
      </c>
      <c r="B12" s="9" t="s">
        <v>20</v>
      </c>
      <c r="D12" s="80">
        <f>'Uebung 1'!G10</f>
        <v>0</v>
      </c>
      <c r="E12" s="26"/>
    </row>
    <row r="13" spans="1:20" ht="13.5" thickBot="1" x14ac:dyDescent="0.2"/>
    <row r="14" spans="1:20" x14ac:dyDescent="0.15">
      <c r="G14" s="38"/>
      <c r="H14" s="39"/>
      <c r="I14" s="40"/>
    </row>
    <row r="15" spans="1:20" x14ac:dyDescent="0.15">
      <c r="A15" s="9" t="s">
        <v>12</v>
      </c>
      <c r="G15" s="64" t="s">
        <v>6</v>
      </c>
      <c r="H15" s="81" t="e">
        <f>'Uebung 1'!$L$13</f>
        <v>#DIV/0!</v>
      </c>
      <c r="I15" s="65" t="s">
        <v>7</v>
      </c>
    </row>
    <row r="16" spans="1:20" ht="13.5" thickBot="1" x14ac:dyDescent="0.2">
      <c r="G16" s="42"/>
      <c r="H16" s="43"/>
      <c r="I16" s="44"/>
      <c r="T16" s="1"/>
    </row>
    <row r="17" spans="1:20" x14ac:dyDescent="0.15">
      <c r="T17" s="1"/>
    </row>
    <row r="23" spans="1:20" s="1" customFormat="1" x14ac:dyDescent="0.15"/>
    <row r="24" spans="1:20" s="122" customFormat="1" ht="35.25" x14ac:dyDescent="0.15">
      <c r="A24" s="119"/>
      <c r="B24" s="119"/>
      <c r="C24" s="120" t="s">
        <v>31</v>
      </c>
      <c r="D24" s="120" t="s">
        <v>32</v>
      </c>
      <c r="E24" s="120" t="s">
        <v>8</v>
      </c>
      <c r="F24" s="119"/>
      <c r="G24" s="119"/>
      <c r="H24" s="119"/>
      <c r="I24" s="121" t="s">
        <v>33</v>
      </c>
      <c r="J24" s="119"/>
    </row>
    <row r="25" spans="1:20" s="110" customFormat="1" ht="25.5" customHeight="1" x14ac:dyDescent="0.15">
      <c r="A25" s="105" t="s">
        <v>86</v>
      </c>
      <c r="B25" s="107" t="s">
        <v>90</v>
      </c>
      <c r="C25" s="107" t="s">
        <v>87</v>
      </c>
      <c r="D25" s="107" t="s">
        <v>88</v>
      </c>
      <c r="E25" s="108" t="s">
        <v>34</v>
      </c>
      <c r="F25" s="109" t="s">
        <v>35</v>
      </c>
      <c r="G25" s="106" t="s">
        <v>57</v>
      </c>
      <c r="H25" s="106" t="s">
        <v>58</v>
      </c>
      <c r="I25" s="107" t="s">
        <v>89</v>
      </c>
      <c r="J25" s="109" t="s">
        <v>35</v>
      </c>
      <c r="K25" s="219" t="s">
        <v>98</v>
      </c>
    </row>
    <row r="26" spans="1:20" ht="14.25" x14ac:dyDescent="0.2">
      <c r="A26" s="112" t="s">
        <v>36</v>
      </c>
      <c r="B26" s="210"/>
      <c r="C26" s="97"/>
      <c r="D26" s="97"/>
      <c r="E26" s="97"/>
      <c r="F26" s="98"/>
      <c r="G26" s="98"/>
      <c r="H26" s="98"/>
      <c r="I26" s="99"/>
      <c r="J26" s="98"/>
      <c r="K26" s="220"/>
    </row>
    <row r="27" spans="1:20" x14ac:dyDescent="0.15">
      <c r="A27" s="225" t="s">
        <v>103</v>
      </c>
      <c r="B27" s="224" t="s">
        <v>99</v>
      </c>
      <c r="C27" s="88" t="e">
        <f>'Uebung 1'!B21</f>
        <v>#DIV/0!</v>
      </c>
      <c r="D27" s="88" t="e">
        <f>'Uebung 1'!C21</f>
        <v>#DIV/0!</v>
      </c>
      <c r="E27" s="88">
        <f>'Uebung 1'!C25</f>
        <v>0</v>
      </c>
      <c r="F27" s="89" t="s">
        <v>37</v>
      </c>
      <c r="G27" s="90" t="s">
        <v>61</v>
      </c>
      <c r="H27" s="90" t="s">
        <v>84</v>
      </c>
      <c r="I27" s="94" t="e">
        <f>D27/SQRT(E27)</f>
        <v>#DIV/0!</v>
      </c>
      <c r="J27" s="89" t="s">
        <v>37</v>
      </c>
      <c r="K27" s="221"/>
    </row>
    <row r="28" spans="1:20" x14ac:dyDescent="0.15">
      <c r="A28" s="104"/>
      <c r="B28" s="115" t="s">
        <v>100</v>
      </c>
      <c r="C28" s="91"/>
      <c r="D28" s="91"/>
      <c r="E28" s="91"/>
      <c r="F28" s="89" t="s">
        <v>37</v>
      </c>
      <c r="G28" s="90" t="s">
        <v>63</v>
      </c>
      <c r="H28" s="117"/>
      <c r="I28" s="95"/>
      <c r="J28" s="89" t="s">
        <v>37</v>
      </c>
      <c r="K28" s="222"/>
    </row>
    <row r="29" spans="1:20" x14ac:dyDescent="0.15">
      <c r="A29" s="103"/>
      <c r="B29" s="116" t="s">
        <v>94</v>
      </c>
      <c r="C29" s="92"/>
      <c r="D29" s="92"/>
      <c r="E29" s="92"/>
      <c r="F29" s="93" t="s">
        <v>37</v>
      </c>
      <c r="G29" s="197" t="s">
        <v>63</v>
      </c>
      <c r="H29" s="118"/>
      <c r="I29" s="96"/>
      <c r="J29" s="93" t="s">
        <v>37</v>
      </c>
      <c r="K29" s="223"/>
    </row>
    <row r="30" spans="1:20" s="1" customFormat="1" x14ac:dyDescent="0.15">
      <c r="A30" s="113" t="s">
        <v>38</v>
      </c>
      <c r="B30" s="114"/>
      <c r="C30" s="87"/>
      <c r="D30" s="87"/>
      <c r="E30" s="87"/>
      <c r="F30" s="101"/>
      <c r="G30" s="101"/>
      <c r="H30" s="101"/>
      <c r="I30" s="102"/>
      <c r="J30" s="101"/>
      <c r="K30" s="220"/>
    </row>
    <row r="31" spans="1:20" s="1" customFormat="1" x14ac:dyDescent="0.15">
      <c r="A31" s="225" t="s">
        <v>103</v>
      </c>
      <c r="B31" s="224" t="s">
        <v>101</v>
      </c>
      <c r="C31" s="88" t="e">
        <f>'Uebung 1'!G21</f>
        <v>#DIV/0!</v>
      </c>
      <c r="D31" s="88" t="e">
        <f>'Uebung 1'!H21</f>
        <v>#DIV/0!</v>
      </c>
      <c r="E31" s="88">
        <f>'Uebung 1'!H25</f>
        <v>0</v>
      </c>
      <c r="F31" s="89" t="s">
        <v>40</v>
      </c>
      <c r="G31" s="90" t="s">
        <v>61</v>
      </c>
      <c r="H31" s="90" t="s">
        <v>84</v>
      </c>
      <c r="I31" s="94" t="e">
        <f>D31/SQRT(E31)</f>
        <v>#DIV/0!</v>
      </c>
      <c r="J31" s="89" t="s">
        <v>40</v>
      </c>
      <c r="K31" s="221"/>
    </row>
    <row r="32" spans="1:20" s="1" customFormat="1" x14ac:dyDescent="0.15">
      <c r="A32" s="104"/>
      <c r="B32" s="115" t="s">
        <v>96</v>
      </c>
      <c r="C32" s="97"/>
      <c r="D32" s="97"/>
      <c r="E32" s="97"/>
      <c r="F32" s="89" t="s">
        <v>40</v>
      </c>
      <c r="G32" s="90" t="s">
        <v>63</v>
      </c>
      <c r="H32" s="117"/>
      <c r="I32" s="95"/>
      <c r="J32" s="89" t="s">
        <v>40</v>
      </c>
      <c r="K32" s="222"/>
    </row>
    <row r="33" spans="1:11" s="1" customFormat="1" x14ac:dyDescent="0.15">
      <c r="A33" s="111"/>
      <c r="B33" s="116" t="s">
        <v>96</v>
      </c>
      <c r="C33" s="100"/>
      <c r="D33" s="100"/>
      <c r="E33" s="100"/>
      <c r="F33" s="93" t="s">
        <v>40</v>
      </c>
      <c r="G33" s="197" t="s">
        <v>63</v>
      </c>
      <c r="H33" s="118"/>
      <c r="I33" s="96"/>
      <c r="J33" s="93" t="s">
        <v>40</v>
      </c>
      <c r="K33" s="223"/>
    </row>
    <row r="34" spans="1:11" s="1" customFormat="1" x14ac:dyDescent="0.15">
      <c r="A34" s="113" t="s">
        <v>41</v>
      </c>
      <c r="B34" s="114"/>
      <c r="C34" s="87"/>
      <c r="D34" s="87"/>
      <c r="E34" s="87"/>
      <c r="F34" s="101"/>
      <c r="G34" s="101"/>
      <c r="H34" s="101"/>
      <c r="I34" s="102"/>
      <c r="J34" s="101"/>
      <c r="K34" s="220"/>
    </row>
    <row r="35" spans="1:11" s="1" customFormat="1" x14ac:dyDescent="0.15">
      <c r="A35" s="225" t="s">
        <v>103</v>
      </c>
      <c r="B35" s="224" t="s">
        <v>102</v>
      </c>
      <c r="C35" s="88" t="e">
        <f>'Uebung 1'!L21</f>
        <v>#DIV/0!</v>
      </c>
      <c r="D35" s="88" t="e">
        <f>'Uebung 1'!M21</f>
        <v>#DIV/0!</v>
      </c>
      <c r="E35" s="88">
        <f>'Uebung 1'!$M$25</f>
        <v>0</v>
      </c>
      <c r="F35" s="89" t="s">
        <v>40</v>
      </c>
      <c r="G35" s="90" t="s">
        <v>61</v>
      </c>
      <c r="H35" s="90" t="s">
        <v>84</v>
      </c>
      <c r="I35" s="94" t="e">
        <f>D35/SQRT(E35)</f>
        <v>#DIV/0!</v>
      </c>
      <c r="J35" s="89" t="s">
        <v>40</v>
      </c>
      <c r="K35" s="221"/>
    </row>
    <row r="36" spans="1:11" s="1" customFormat="1" x14ac:dyDescent="0.15">
      <c r="A36" s="104"/>
      <c r="B36" s="115" t="s">
        <v>97</v>
      </c>
      <c r="C36" s="97"/>
      <c r="D36" s="97"/>
      <c r="E36" s="97"/>
      <c r="F36" s="89" t="s">
        <v>40</v>
      </c>
      <c r="G36" s="90" t="s">
        <v>63</v>
      </c>
      <c r="H36" s="117"/>
      <c r="I36" s="95"/>
      <c r="J36" s="89" t="s">
        <v>40</v>
      </c>
      <c r="K36" s="222"/>
    </row>
    <row r="37" spans="1:11" s="1" customFormat="1" x14ac:dyDescent="0.15">
      <c r="A37" s="111"/>
      <c r="B37" s="116" t="s">
        <v>97</v>
      </c>
      <c r="C37" s="100"/>
      <c r="D37" s="100"/>
      <c r="E37" s="100"/>
      <c r="F37" s="93" t="s">
        <v>40</v>
      </c>
      <c r="G37" s="197" t="s">
        <v>63</v>
      </c>
      <c r="H37" s="118"/>
      <c r="I37" s="96"/>
      <c r="J37" s="93" t="s">
        <v>40</v>
      </c>
      <c r="K37" s="223"/>
    </row>
    <row r="38" spans="1:11" x14ac:dyDescent="0.15">
      <c r="B38" s="211"/>
      <c r="K38"/>
    </row>
  </sheetData>
  <pageMargins left="0.7" right="0.7" top="0.78740157499999996" bottom="0.78740157499999996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7409" r:id="rId4">
          <objectPr defaultSize="0" autoPict="0" r:id="rId5">
            <anchor moveWithCells="1" sizeWithCells="1">
              <from>
                <xdr:col>2</xdr:col>
                <xdr:colOff>161925</xdr:colOff>
                <xdr:row>13</xdr:row>
                <xdr:rowOff>28575</xdr:rowOff>
              </from>
              <to>
                <xdr:col>4</xdr:col>
                <xdr:colOff>819150</xdr:colOff>
                <xdr:row>16</xdr:row>
                <xdr:rowOff>47625</xdr:rowOff>
              </to>
            </anchor>
          </objectPr>
        </oleObject>
      </mc:Choice>
      <mc:Fallback>
        <oleObject progId="Equation.DSMT4" shapeId="1740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2"/>
  <sheetViews>
    <sheetView zoomScaleNormal="100" workbookViewId="0">
      <selection activeCell="I32" sqref="I32"/>
    </sheetView>
  </sheetViews>
  <sheetFormatPr defaultColWidth="9.16796875" defaultRowHeight="12.75" x14ac:dyDescent="0.15"/>
  <cols>
    <col min="1" max="1" width="6.60546875" style="9" customWidth="1"/>
    <col min="2" max="2" width="13.75390625" style="47" customWidth="1"/>
    <col min="3" max="3" width="14.29296875" style="9" customWidth="1"/>
    <col min="4" max="4" width="7.55078125" style="9" customWidth="1"/>
    <col min="5" max="5" width="11.59375" style="47" customWidth="1"/>
    <col min="6" max="6" width="17.52734375" style="9" customWidth="1"/>
    <col min="7" max="7" width="10.3828125" style="9" customWidth="1"/>
    <col min="8" max="8" width="13.078125" style="9" customWidth="1"/>
    <col min="9" max="9" width="9.16796875" style="9" customWidth="1"/>
    <col min="10" max="10" width="3.91015625" style="9" customWidth="1"/>
    <col min="11" max="16384" width="9.16796875" style="9"/>
  </cols>
  <sheetData>
    <row r="1" spans="1:14" ht="18" x14ac:dyDescent="0.2">
      <c r="A1" s="46" t="s">
        <v>21</v>
      </c>
      <c r="E1" s="55"/>
      <c r="G1" s="10"/>
      <c r="H1" s="9" t="s">
        <v>9</v>
      </c>
    </row>
    <row r="2" spans="1:14" ht="18" x14ac:dyDescent="0.2">
      <c r="A2" s="46"/>
      <c r="E2" s="55"/>
      <c r="G2" s="79"/>
      <c r="H2" s="9" t="s">
        <v>71</v>
      </c>
    </row>
    <row r="3" spans="1:14" ht="14.25" x14ac:dyDescent="0.15">
      <c r="A3" s="8"/>
      <c r="E3" s="55"/>
      <c r="G3" s="16"/>
      <c r="H3" s="9" t="s">
        <v>10</v>
      </c>
    </row>
    <row r="4" spans="1:14" ht="9.75" customHeight="1" x14ac:dyDescent="0.15">
      <c r="A4" s="8"/>
      <c r="E4" s="55"/>
      <c r="G4" s="26"/>
    </row>
    <row r="5" spans="1:14" ht="14.25" x14ac:dyDescent="0.15">
      <c r="A5" s="212" t="s">
        <v>80</v>
      </c>
      <c r="B5" s="213"/>
      <c r="C5" s="212" t="s">
        <v>75</v>
      </c>
      <c r="D5" s="214"/>
      <c r="E5" s="215"/>
      <c r="F5" s="214"/>
    </row>
    <row r="7" spans="1:14" x14ac:dyDescent="0.15">
      <c r="A7" s="45" t="s">
        <v>22</v>
      </c>
    </row>
    <row r="9" spans="1:14" x14ac:dyDescent="0.15">
      <c r="B9" s="48" t="s">
        <v>15</v>
      </c>
      <c r="C9" s="9" t="s">
        <v>16</v>
      </c>
      <c r="E9" s="80">
        <f>'Uebung 1'!G8</f>
        <v>0</v>
      </c>
    </row>
    <row r="10" spans="1:14" x14ac:dyDescent="0.15">
      <c r="B10" s="48" t="s">
        <v>17</v>
      </c>
      <c r="C10" s="9" t="s">
        <v>18</v>
      </c>
      <c r="E10" s="80">
        <f>'Uebung 1'!G9</f>
        <v>0</v>
      </c>
    </row>
    <row r="11" spans="1:14" x14ac:dyDescent="0.15">
      <c r="B11" s="48" t="s">
        <v>19</v>
      </c>
      <c r="C11" s="9" t="s">
        <v>20</v>
      </c>
      <c r="E11" s="80">
        <f>'Uebung 1'!G10</f>
        <v>0</v>
      </c>
    </row>
    <row r="12" spans="1:14" ht="13.5" thickBot="1" x14ac:dyDescent="0.2"/>
    <row r="13" spans="1:14" x14ac:dyDescent="0.15">
      <c r="G13" s="38"/>
      <c r="H13" s="39"/>
      <c r="I13" s="40"/>
    </row>
    <row r="14" spans="1:14" x14ac:dyDescent="0.15">
      <c r="A14" s="9" t="s">
        <v>12</v>
      </c>
      <c r="G14" s="66" t="s">
        <v>6</v>
      </c>
      <c r="H14" s="82" t="e">
        <f>'Uebung 1'!$L$13</f>
        <v>#DIV/0!</v>
      </c>
      <c r="I14" s="41" t="s">
        <v>7</v>
      </c>
    </row>
    <row r="15" spans="1:14" ht="13.5" thickBot="1" x14ac:dyDescent="0.2">
      <c r="G15" s="42"/>
      <c r="H15" s="43"/>
      <c r="I15" s="44"/>
      <c r="N15" s="1"/>
    </row>
    <row r="16" spans="1:14" x14ac:dyDescent="0.15">
      <c r="G16" s="1"/>
      <c r="H16" s="1"/>
      <c r="I16" s="1"/>
      <c r="N16" s="1"/>
    </row>
    <row r="17" spans="1:14" x14ac:dyDescent="0.15">
      <c r="N17" s="1"/>
    </row>
    <row r="18" spans="1:14" s="1" customFormat="1" x14ac:dyDescent="0.15">
      <c r="A18" s="2" t="s">
        <v>5</v>
      </c>
      <c r="D18" s="2" t="s">
        <v>2</v>
      </c>
      <c r="E18" s="50"/>
      <c r="G18" s="2" t="s">
        <v>77</v>
      </c>
      <c r="H18" s="50"/>
    </row>
    <row r="19" spans="1:14" s="1" customFormat="1" ht="16.5" x14ac:dyDescent="0.15">
      <c r="B19" s="68" t="s">
        <v>23</v>
      </c>
      <c r="E19" s="68" t="s">
        <v>23</v>
      </c>
      <c r="G19" s="2"/>
      <c r="H19" s="68" t="s">
        <v>23</v>
      </c>
    </row>
    <row r="20" spans="1:14" s="2" customFormat="1" x14ac:dyDescent="0.15">
      <c r="A20" s="69" t="s">
        <v>27</v>
      </c>
      <c r="B20" s="83" t="e">
        <f>'Uebung 1'!$B$21</f>
        <v>#DIV/0!</v>
      </c>
      <c r="C20" s="1"/>
      <c r="D20" s="2" t="s">
        <v>26</v>
      </c>
      <c r="E20" s="83" t="e">
        <f>'Uebung 1'!$G$21</f>
        <v>#DIV/0!</v>
      </c>
      <c r="F20" s="1"/>
      <c r="G20" s="2" t="s">
        <v>25</v>
      </c>
      <c r="H20" s="83" t="e">
        <f>'Uebung 1'!$L$21</f>
        <v>#DIV/0!</v>
      </c>
      <c r="I20" s="1"/>
    </row>
    <row r="21" spans="1:14" s="33" customFormat="1" x14ac:dyDescent="0.15">
      <c r="B21" s="51"/>
      <c r="C21" s="26"/>
      <c r="E21" s="51"/>
      <c r="F21" s="26"/>
      <c r="G21" s="70"/>
      <c r="H21" s="51"/>
      <c r="I21" s="26"/>
    </row>
    <row r="22" spans="1:14" s="33" customFormat="1" x14ac:dyDescent="0.15">
      <c r="B22" s="51"/>
      <c r="C22" s="1"/>
      <c r="E22" s="51"/>
      <c r="F22" s="1"/>
      <c r="G22" s="71"/>
      <c r="H22" s="35"/>
      <c r="I22" s="1"/>
    </row>
    <row r="23" spans="1:14" s="1" customFormat="1" ht="17.25" x14ac:dyDescent="0.25">
      <c r="A23" s="72" t="s">
        <v>43</v>
      </c>
      <c r="B23" s="50"/>
      <c r="E23" s="50"/>
    </row>
    <row r="24" spans="1:14" s="1" customFormat="1" x14ac:dyDescent="0.15">
      <c r="B24" s="50"/>
      <c r="E24" s="47"/>
    </row>
    <row r="25" spans="1:14" s="1" customFormat="1" x14ac:dyDescent="0.15">
      <c r="B25" s="50"/>
      <c r="E25" s="47"/>
    </row>
    <row r="26" spans="1:14" s="1" customFormat="1" x14ac:dyDescent="0.15">
      <c r="B26" s="50"/>
      <c r="E26" s="47"/>
    </row>
    <row r="27" spans="1:14" s="1" customFormat="1" x14ac:dyDescent="0.15">
      <c r="B27" s="50"/>
      <c r="E27" s="47"/>
    </row>
    <row r="28" spans="1:14" s="1" customFormat="1" x14ac:dyDescent="0.15">
      <c r="B28" s="50"/>
      <c r="E28" s="47"/>
    </row>
    <row r="29" spans="1:14" ht="15.75" x14ac:dyDescent="0.25">
      <c r="C29" s="73" t="s">
        <v>44</v>
      </c>
      <c r="D29" s="74"/>
      <c r="E29" s="73" t="s">
        <v>45</v>
      </c>
      <c r="F29" s="74" t="s">
        <v>46</v>
      </c>
      <c r="J29" s="1"/>
      <c r="K29" s="1"/>
    </row>
    <row r="30" spans="1:14" x14ac:dyDescent="0.15">
      <c r="B30" s="69" t="s">
        <v>49</v>
      </c>
      <c r="C30" s="75"/>
      <c r="E30" s="218" t="e">
        <f>(4*PI()^2/($B$20+$C$30)^2)*(($E$20)+($H$20)/2+(($H$20)^2/(5*(2*($E$20)+($H$20)))))-$H$14</f>
        <v>#DIV/0!</v>
      </c>
      <c r="F30" s="67" t="e">
        <f>E30/C30</f>
        <v>#DIV/0!</v>
      </c>
      <c r="J30" s="1"/>
      <c r="K30" s="1"/>
    </row>
    <row r="31" spans="1:14" x14ac:dyDescent="0.15">
      <c r="B31" s="69" t="s">
        <v>48</v>
      </c>
      <c r="C31" s="75"/>
      <c r="E31" s="67" t="e">
        <f>(4*PI()^2/$B$20^2)*(($E$20+$C$31)+($H$20)/2+(($H$20)^2/(5*(2*($E$20+$C$31)+($H$20)))))-$H$14</f>
        <v>#DIV/0!</v>
      </c>
      <c r="F31" s="67" t="e">
        <f>E31/C31</f>
        <v>#DIV/0!</v>
      </c>
    </row>
    <row r="32" spans="1:14" x14ac:dyDescent="0.15">
      <c r="B32" s="69" t="s">
        <v>47</v>
      </c>
      <c r="C32" s="75"/>
      <c r="E32" s="218" t="e">
        <f>(4*PI()^2/$B$20^2)*($E$20+($H$20+$C$32)/2+(($H$20+$C$32)^2/(5*(2*$E$20+($H$20+$C$32)))))-$H$14</f>
        <v>#DIV/0!</v>
      </c>
      <c r="F32" s="67" t="e">
        <f>E32/C32</f>
        <v>#DIV/0!</v>
      </c>
    </row>
    <row r="33" spans="1:8" x14ac:dyDescent="0.15">
      <c r="A33" s="76"/>
    </row>
    <row r="35" spans="1:8" ht="17.25" x14ac:dyDescent="0.25">
      <c r="A35" s="72" t="s">
        <v>50</v>
      </c>
    </row>
    <row r="36" spans="1:8" ht="14.25" x14ac:dyDescent="0.15">
      <c r="A36" s="72"/>
    </row>
    <row r="37" spans="1:8" ht="15.75" x14ac:dyDescent="0.25">
      <c r="A37" s="72"/>
      <c r="C37" s="74" t="s">
        <v>51</v>
      </c>
    </row>
    <row r="38" spans="1:8" x14ac:dyDescent="0.15">
      <c r="F38" s="26"/>
      <c r="G38" s="26" t="s">
        <v>72</v>
      </c>
      <c r="H38" s="26" t="s">
        <v>73</v>
      </c>
    </row>
    <row r="39" spans="1:8" x14ac:dyDescent="0.15">
      <c r="B39" s="69" t="s">
        <v>52</v>
      </c>
      <c r="C39" s="78"/>
      <c r="F39" s="26"/>
      <c r="G39" s="86" t="e">
        <f>-2*$H$14/$B$20</f>
        <v>#DIV/0!</v>
      </c>
      <c r="H39" s="85" t="e">
        <f>-(8*PI()^2/$B$20^3)*($E$20+$H$20/2+($H$20^2/(5*(2*$E$20+$H$20))))</f>
        <v>#DIV/0!</v>
      </c>
    </row>
    <row r="40" spans="1:8" x14ac:dyDescent="0.15">
      <c r="B40" s="77" t="s">
        <v>26</v>
      </c>
      <c r="C40" s="78"/>
      <c r="F40" s="26"/>
      <c r="G40" s="85" t="e">
        <f>(4*PI()^2/$B$20^2)</f>
        <v>#DIV/0!</v>
      </c>
      <c r="H40" s="86" t="e">
        <f>(4*PI()^2/$B$20^2)*(1-(10*$H$20^2/(5*(2*$E$20+$H$20))^2))</f>
        <v>#DIV/0!</v>
      </c>
    </row>
    <row r="41" spans="1:8" x14ac:dyDescent="0.15">
      <c r="B41" s="77" t="s">
        <v>13</v>
      </c>
      <c r="C41" s="78"/>
      <c r="F41" s="26"/>
      <c r="G41" s="84" t="e">
        <f>(4*PI()^2/$B$20^2)*(1/2)</f>
        <v>#DIV/0!</v>
      </c>
      <c r="H41" s="84" t="e">
        <f>(4*PI()^2/$B$20^2)*(1/2 +( 2*$H$20/(5*(2*$E$20+$H$20)) )    -(5*$H$20^2/(5*(2*$E$20+$H$20))^2))</f>
        <v>#DIV/0!</v>
      </c>
    </row>
    <row r="42" spans="1:8" x14ac:dyDescent="0.15">
      <c r="F42" s="26"/>
    </row>
  </sheetData>
  <pageMargins left="0.7" right="0.7" top="0.78740157499999996" bottom="0.78740157499999996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8433" r:id="rId4">
          <objectPr defaultSize="0" autoPict="0" r:id="rId5">
            <anchor moveWithCells="1" sizeWithCells="1">
              <from>
                <xdr:col>2</xdr:col>
                <xdr:colOff>514350</xdr:colOff>
                <xdr:row>12</xdr:row>
                <xdr:rowOff>104775</xdr:rowOff>
              </from>
              <to>
                <xdr:col>5</xdr:col>
                <xdr:colOff>666750</xdr:colOff>
                <xdr:row>15</xdr:row>
                <xdr:rowOff>95250</xdr:rowOff>
              </to>
            </anchor>
          </objectPr>
        </oleObject>
      </mc:Choice>
      <mc:Fallback>
        <oleObject progId="Equation.DSMT4" shapeId="1843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0"/>
  <sheetViews>
    <sheetView workbookViewId="0">
      <selection activeCell="L6" sqref="L6"/>
    </sheetView>
  </sheetViews>
  <sheetFormatPr defaultColWidth="9.16796875" defaultRowHeight="12.75" x14ac:dyDescent="0.15"/>
  <cols>
    <col min="1" max="1" width="21.7109375" style="130" customWidth="1"/>
    <col min="2" max="2" width="17.93359375" style="130" customWidth="1"/>
    <col min="3" max="3" width="9.16796875" style="130" customWidth="1"/>
    <col min="4" max="4" width="9.4375" style="130" customWidth="1"/>
    <col min="5" max="5" width="5.93359375" style="130" customWidth="1"/>
    <col min="6" max="6" width="13.75390625" style="130" customWidth="1"/>
    <col min="7" max="7" width="12.5390625" style="130" customWidth="1"/>
    <col min="8" max="8" width="7.8203125" style="193" customWidth="1"/>
    <col min="9" max="9" width="20.6328125" style="130" customWidth="1"/>
    <col min="10" max="10" width="4.98828125" style="130" customWidth="1"/>
    <col min="11" max="11" width="13.484375" style="130" customWidth="1"/>
    <col min="12" max="12" width="12" style="130" customWidth="1"/>
    <col min="13" max="13" width="17.2578125" style="130" customWidth="1"/>
    <col min="14" max="14" width="10.515625" style="130" customWidth="1"/>
    <col min="15" max="16384" width="9.16796875" style="130"/>
  </cols>
  <sheetData>
    <row r="1" spans="1:14" s="124" customFormat="1" ht="18" x14ac:dyDescent="0.2">
      <c r="A1" s="123" t="s">
        <v>29</v>
      </c>
      <c r="G1" s="125"/>
      <c r="H1" s="124" t="s">
        <v>9</v>
      </c>
    </row>
    <row r="2" spans="1:14" s="124" customFormat="1" ht="18" x14ac:dyDescent="0.2">
      <c r="A2" s="123"/>
      <c r="G2" s="126"/>
      <c r="H2" s="124" t="s">
        <v>71</v>
      </c>
    </row>
    <row r="3" spans="1:14" s="124" customFormat="1" ht="14.25" x14ac:dyDescent="0.15">
      <c r="A3" s="127"/>
      <c r="G3" s="128"/>
      <c r="H3" s="124" t="s">
        <v>10</v>
      </c>
    </row>
    <row r="4" spans="1:14" s="124" customFormat="1" ht="9.75" customHeight="1" x14ac:dyDescent="0.15">
      <c r="A4" s="127"/>
      <c r="G4" s="129"/>
    </row>
    <row r="5" spans="1:14" s="124" customFormat="1" ht="14.25" x14ac:dyDescent="0.15">
      <c r="A5" s="216" t="s">
        <v>81</v>
      </c>
      <c r="B5" s="216" t="s">
        <v>85</v>
      </c>
      <c r="C5" s="217"/>
      <c r="D5" s="216"/>
      <c r="E5" s="216"/>
      <c r="F5" s="217"/>
      <c r="G5" s="127"/>
    </row>
    <row r="6" spans="1:14" x14ac:dyDescent="0.15">
      <c r="A6" s="124"/>
      <c r="B6" s="124"/>
      <c r="C6" s="124"/>
      <c r="D6" s="124"/>
      <c r="E6" s="124"/>
      <c r="F6" s="124"/>
      <c r="G6" s="124"/>
      <c r="H6" s="124"/>
      <c r="I6" s="124"/>
      <c r="J6" s="124"/>
      <c r="K6" s="124"/>
    </row>
    <row r="7" spans="1:14" x14ac:dyDescent="0.15">
      <c r="A7" s="124"/>
      <c r="B7" s="124"/>
      <c r="C7" s="124"/>
      <c r="D7" s="124"/>
      <c r="E7" s="124"/>
      <c r="F7" s="124"/>
      <c r="G7" s="124"/>
      <c r="H7" s="124"/>
      <c r="I7" s="124"/>
      <c r="J7" s="124"/>
      <c r="K7" s="124"/>
    </row>
    <row r="8" spans="1:14" x14ac:dyDescent="0.15">
      <c r="A8" s="124"/>
      <c r="B8" s="124"/>
      <c r="C8" s="124"/>
      <c r="D8" s="124"/>
      <c r="E8" s="124"/>
      <c r="F8" s="124"/>
      <c r="G8" s="124"/>
      <c r="H8" s="124"/>
      <c r="I8" s="124"/>
      <c r="J8" s="124"/>
      <c r="K8" s="124"/>
    </row>
    <row r="9" spans="1:14" x14ac:dyDescent="0.15">
      <c r="A9" s="124"/>
      <c r="B9" s="124"/>
      <c r="C9" s="124"/>
      <c r="D9" s="124"/>
      <c r="E9" s="124"/>
      <c r="F9" s="124"/>
      <c r="G9" s="124"/>
      <c r="H9" s="124"/>
      <c r="I9" s="124"/>
      <c r="J9" s="124"/>
      <c r="K9" s="124"/>
    </row>
    <row r="10" spans="1:14" x14ac:dyDescent="0.15">
      <c r="A10" s="124"/>
      <c r="B10" s="124"/>
      <c r="C10" s="124"/>
      <c r="D10" s="124"/>
      <c r="E10" s="124"/>
      <c r="F10" s="124"/>
      <c r="G10" s="124"/>
      <c r="H10" s="124"/>
      <c r="I10" s="124"/>
      <c r="J10" s="124"/>
      <c r="K10" s="124"/>
    </row>
    <row r="11" spans="1:14" x14ac:dyDescent="0.15">
      <c r="H11" s="130"/>
    </row>
    <row r="12" spans="1:14" ht="37.5" x14ac:dyDescent="0.15">
      <c r="A12" s="131"/>
      <c r="B12" s="132"/>
      <c r="C12" s="133" t="s">
        <v>53</v>
      </c>
      <c r="D12" s="132"/>
      <c r="E12" s="132"/>
      <c r="F12" s="132"/>
      <c r="G12" s="134" t="s">
        <v>33</v>
      </c>
      <c r="H12" s="132"/>
      <c r="I12" s="133" t="s">
        <v>54</v>
      </c>
      <c r="J12" s="132"/>
      <c r="K12" s="134" t="s">
        <v>55</v>
      </c>
      <c r="L12" s="135" t="s">
        <v>56</v>
      </c>
    </row>
    <row r="13" spans="1:14" s="141" customFormat="1" ht="26.25" customHeight="1" x14ac:dyDescent="0.15">
      <c r="A13" s="136" t="s">
        <v>86</v>
      </c>
      <c r="B13" s="137" t="s">
        <v>91</v>
      </c>
      <c r="C13" s="138" t="s">
        <v>87</v>
      </c>
      <c r="D13" s="139" t="s">
        <v>35</v>
      </c>
      <c r="E13" s="137" t="s">
        <v>57</v>
      </c>
      <c r="F13" s="137" t="s">
        <v>58</v>
      </c>
      <c r="G13" s="138" t="s">
        <v>89</v>
      </c>
      <c r="H13" s="139" t="s">
        <v>35</v>
      </c>
      <c r="I13" s="138" t="s">
        <v>92</v>
      </c>
      <c r="J13" s="139" t="s">
        <v>35</v>
      </c>
      <c r="K13" s="138" t="s">
        <v>93</v>
      </c>
      <c r="L13" s="140" t="s">
        <v>59</v>
      </c>
      <c r="N13" s="142"/>
    </row>
    <row r="14" spans="1:14" ht="13.5" x14ac:dyDescent="0.2">
      <c r="A14" s="143" t="s">
        <v>60</v>
      </c>
      <c r="B14" s="144" t="s">
        <v>95</v>
      </c>
      <c r="C14" s="145"/>
      <c r="D14" s="146"/>
      <c r="E14" s="146"/>
      <c r="F14" s="147"/>
      <c r="G14" s="148"/>
      <c r="H14" s="149"/>
      <c r="I14" s="150"/>
      <c r="J14" s="151"/>
      <c r="K14" s="152"/>
      <c r="L14" s="153"/>
    </row>
    <row r="15" spans="1:14" ht="15" x14ac:dyDescent="0.15">
      <c r="A15" s="194" t="str">
        <f>'Uebung 2'!A27</f>
        <v>Widerholbarkeit</v>
      </c>
      <c r="B15" s="154" t="str">
        <f>'Uebung 2'!B27</f>
        <v>τ(gemessen)</v>
      </c>
      <c r="C15" s="155" t="e">
        <f>'Uebung 1'!$B$21</f>
        <v>#DIV/0!</v>
      </c>
      <c r="D15" s="156" t="s">
        <v>37</v>
      </c>
      <c r="E15" s="198" t="str">
        <f>'Uebung 2'!G27</f>
        <v>A</v>
      </c>
      <c r="F15" s="199" t="str">
        <f>'Uebung 2'!H27</f>
        <v>Normal</v>
      </c>
      <c r="G15" s="157" t="e">
        <f>'Uebung 2'!I27</f>
        <v>#DIV/0!</v>
      </c>
      <c r="H15" s="158" t="s">
        <v>37</v>
      </c>
      <c r="I15" s="159" t="e">
        <f>'Uebung 3'!$F$30</f>
        <v>#DIV/0!</v>
      </c>
      <c r="J15" s="160" t="s">
        <v>62</v>
      </c>
      <c r="K15" s="161" t="e">
        <f>ABS(I15)*G15</f>
        <v>#DIV/0!</v>
      </c>
      <c r="L15" s="162" t="e">
        <f t="shared" ref="L15:L25" si="0">(K15/$K$27)^2</f>
        <v>#DIV/0!</v>
      </c>
    </row>
    <row r="16" spans="1:14" ht="15" x14ac:dyDescent="0.15">
      <c r="A16" s="195">
        <f>'Uebung 2'!A28</f>
        <v>0</v>
      </c>
      <c r="B16" s="154" t="str">
        <f>'Uebung 2'!B28</f>
        <v>δτ(...)</v>
      </c>
      <c r="C16" s="208">
        <v>0</v>
      </c>
      <c r="D16" s="156" t="s">
        <v>37</v>
      </c>
      <c r="E16" s="198" t="str">
        <f>'Uebung 2'!G28</f>
        <v>B</v>
      </c>
      <c r="F16" s="200">
        <f>'Uebung 2'!H28</f>
        <v>0</v>
      </c>
      <c r="G16" s="163">
        <f>'Uebung 2'!I28</f>
        <v>0</v>
      </c>
      <c r="H16" s="158" t="s">
        <v>37</v>
      </c>
      <c r="I16" s="159" t="e">
        <f>'Uebung 3'!$F$30</f>
        <v>#DIV/0!</v>
      </c>
      <c r="J16" s="160" t="s">
        <v>62</v>
      </c>
      <c r="K16" s="161" t="e">
        <f t="shared" ref="K16:K25" si="1">ABS(I16)*G16</f>
        <v>#DIV/0!</v>
      </c>
      <c r="L16" s="162" t="e">
        <f t="shared" si="0"/>
        <v>#DIV/0!</v>
      </c>
    </row>
    <row r="17" spans="1:12" ht="15" x14ac:dyDescent="0.15">
      <c r="A17" s="196">
        <f>'Uebung 2'!A29</f>
        <v>0</v>
      </c>
      <c r="B17" s="164" t="str">
        <f>'Uebung 2'!B29</f>
        <v>δτ(…)</v>
      </c>
      <c r="C17" s="209">
        <v>0</v>
      </c>
      <c r="D17" s="165" t="s">
        <v>37</v>
      </c>
      <c r="E17" s="201" t="str">
        <f>'Uebung 2'!G29</f>
        <v>B</v>
      </c>
      <c r="F17" s="202">
        <f>'Uebung 2'!H29</f>
        <v>0</v>
      </c>
      <c r="G17" s="166">
        <f>'Uebung 2'!I29</f>
        <v>0</v>
      </c>
      <c r="H17" s="167" t="s">
        <v>37</v>
      </c>
      <c r="I17" s="168" t="e">
        <f>'Uebung 3'!$F$30</f>
        <v>#DIV/0!</v>
      </c>
      <c r="J17" s="169" t="s">
        <v>62</v>
      </c>
      <c r="K17" s="170" t="e">
        <f t="shared" si="1"/>
        <v>#DIV/0!</v>
      </c>
      <c r="L17" s="171" t="e">
        <f t="shared" si="0"/>
        <v>#DIV/0!</v>
      </c>
    </row>
    <row r="18" spans="1:12" x14ac:dyDescent="0.15">
      <c r="A18" s="143" t="s">
        <v>64</v>
      </c>
      <c r="B18" s="226" t="s">
        <v>39</v>
      </c>
      <c r="C18" s="172"/>
      <c r="D18" s="146"/>
      <c r="E18" s="146"/>
      <c r="F18" s="173"/>
      <c r="G18" s="174"/>
      <c r="H18" s="149"/>
      <c r="I18" s="150"/>
      <c r="J18" s="151"/>
      <c r="K18" s="152"/>
      <c r="L18" s="153"/>
    </row>
    <row r="19" spans="1:12" ht="15" x14ac:dyDescent="0.15">
      <c r="A19" s="195" t="str">
        <f>'Uebung 2'!A31</f>
        <v>Widerholbarkeit</v>
      </c>
      <c r="B19" s="154" t="str">
        <f>'Uebung 2'!B31</f>
        <v>L(gemessen)</v>
      </c>
      <c r="C19" s="155" t="e">
        <f>'Uebung 1'!$G$21</f>
        <v>#DIV/0!</v>
      </c>
      <c r="D19" s="156" t="s">
        <v>40</v>
      </c>
      <c r="E19" s="203" t="str">
        <f>'Uebung 2'!G31</f>
        <v>A</v>
      </c>
      <c r="F19" s="204" t="str">
        <f>'Uebung 2'!H31</f>
        <v>Normal</v>
      </c>
      <c r="G19" s="163" t="e">
        <f>'Uebung 2'!I31</f>
        <v>#DIV/0!</v>
      </c>
      <c r="H19" s="158" t="s">
        <v>40</v>
      </c>
      <c r="I19" s="159" t="e">
        <f>'Uebung 3'!$F$31</f>
        <v>#DIV/0!</v>
      </c>
      <c r="J19" s="160" t="s">
        <v>65</v>
      </c>
      <c r="K19" s="161" t="e">
        <f t="shared" si="1"/>
        <v>#DIV/0!</v>
      </c>
      <c r="L19" s="162" t="e">
        <f t="shared" si="0"/>
        <v>#DIV/0!</v>
      </c>
    </row>
    <row r="20" spans="1:12" ht="15" x14ac:dyDescent="0.15">
      <c r="A20" s="195">
        <f>'Uebung 2'!A32</f>
        <v>0</v>
      </c>
      <c r="B20" s="154" t="str">
        <f>'Uebung 2'!B32</f>
        <v>δL(…)</v>
      </c>
      <c r="C20" s="208">
        <v>0</v>
      </c>
      <c r="D20" s="156" t="s">
        <v>40</v>
      </c>
      <c r="E20" s="203" t="str">
        <f>'Uebung 2'!G32</f>
        <v>B</v>
      </c>
      <c r="F20" s="205">
        <f>'Uebung 2'!H32</f>
        <v>0</v>
      </c>
      <c r="G20" s="163">
        <f>'Uebung 2'!I32</f>
        <v>0</v>
      </c>
      <c r="H20" s="158" t="s">
        <v>40</v>
      </c>
      <c r="I20" s="159" t="e">
        <f>'Uebung 3'!$F$31</f>
        <v>#DIV/0!</v>
      </c>
      <c r="J20" s="160" t="s">
        <v>65</v>
      </c>
      <c r="K20" s="161" t="e">
        <f t="shared" si="1"/>
        <v>#DIV/0!</v>
      </c>
      <c r="L20" s="162" t="e">
        <f t="shared" si="0"/>
        <v>#DIV/0!</v>
      </c>
    </row>
    <row r="21" spans="1:12" ht="15" x14ac:dyDescent="0.15">
      <c r="A21" s="196">
        <f>'Uebung 2'!A33</f>
        <v>0</v>
      </c>
      <c r="B21" s="164" t="str">
        <f>'Uebung 2'!B33</f>
        <v>δL(…)</v>
      </c>
      <c r="C21" s="209">
        <v>0</v>
      </c>
      <c r="D21" s="165" t="s">
        <v>40</v>
      </c>
      <c r="E21" s="206" t="str">
        <f>'Uebung 2'!G33</f>
        <v>B</v>
      </c>
      <c r="F21" s="207">
        <f>'Uebung 2'!H33</f>
        <v>0</v>
      </c>
      <c r="G21" s="166">
        <f>'Uebung 2'!I33</f>
        <v>0</v>
      </c>
      <c r="H21" s="167" t="s">
        <v>40</v>
      </c>
      <c r="I21" s="168" t="e">
        <f>'Uebung 3'!$F$31</f>
        <v>#DIV/0!</v>
      </c>
      <c r="J21" s="169" t="s">
        <v>65</v>
      </c>
      <c r="K21" s="170" t="e">
        <f t="shared" si="1"/>
        <v>#DIV/0!</v>
      </c>
      <c r="L21" s="171" t="e">
        <f t="shared" si="0"/>
        <v>#DIV/0!</v>
      </c>
    </row>
    <row r="22" spans="1:12" x14ac:dyDescent="0.15">
      <c r="A22" s="143" t="s">
        <v>66</v>
      </c>
      <c r="B22" s="226" t="s">
        <v>42</v>
      </c>
      <c r="C22" s="172"/>
      <c r="D22" s="146"/>
      <c r="E22" s="146"/>
      <c r="F22" s="173"/>
      <c r="G22" s="174"/>
      <c r="H22" s="175"/>
      <c r="I22" s="150"/>
      <c r="J22" s="176"/>
      <c r="K22" s="152"/>
      <c r="L22" s="153"/>
    </row>
    <row r="23" spans="1:12" ht="15" x14ac:dyDescent="0.15">
      <c r="A23" s="195" t="str">
        <f>'Uebung 2'!A35</f>
        <v>Widerholbarkeit</v>
      </c>
      <c r="B23" s="154" t="str">
        <f>'Uebung 2'!B35</f>
        <v>D(gemessen)</v>
      </c>
      <c r="C23" s="155" t="e">
        <f>'Uebung 1'!$L$21</f>
        <v>#DIV/0!</v>
      </c>
      <c r="D23" s="156" t="s">
        <v>40</v>
      </c>
      <c r="E23" s="203" t="str">
        <f>'Uebung 2'!G35</f>
        <v>A</v>
      </c>
      <c r="F23" s="204" t="str">
        <f>'Uebung 2'!H35</f>
        <v>Normal</v>
      </c>
      <c r="G23" s="163" t="e">
        <f>'Uebung 2'!I35</f>
        <v>#DIV/0!</v>
      </c>
      <c r="H23" s="158" t="s">
        <v>40</v>
      </c>
      <c r="I23" s="159" t="e">
        <f>'Uebung 3'!$F$32</f>
        <v>#DIV/0!</v>
      </c>
      <c r="J23" s="160" t="s">
        <v>65</v>
      </c>
      <c r="K23" s="161" t="e">
        <f t="shared" si="1"/>
        <v>#DIV/0!</v>
      </c>
      <c r="L23" s="162" t="e">
        <f t="shared" si="0"/>
        <v>#DIV/0!</v>
      </c>
    </row>
    <row r="24" spans="1:12" ht="15" x14ac:dyDescent="0.15">
      <c r="A24" s="195">
        <f>'Uebung 2'!A36</f>
        <v>0</v>
      </c>
      <c r="B24" s="154" t="str">
        <f>'Uebung 2'!B36</f>
        <v>δD(…)</v>
      </c>
      <c r="C24" s="208">
        <v>0</v>
      </c>
      <c r="D24" s="156" t="s">
        <v>40</v>
      </c>
      <c r="E24" s="203" t="str">
        <f>'Uebung 2'!G36</f>
        <v>B</v>
      </c>
      <c r="F24" s="205">
        <f>'Uebung 2'!H36</f>
        <v>0</v>
      </c>
      <c r="G24" s="163">
        <f>'Uebung 2'!I36</f>
        <v>0</v>
      </c>
      <c r="H24" s="158" t="s">
        <v>40</v>
      </c>
      <c r="I24" s="159" t="e">
        <f>'Uebung 3'!$F$32</f>
        <v>#DIV/0!</v>
      </c>
      <c r="J24" s="160" t="s">
        <v>65</v>
      </c>
      <c r="K24" s="161" t="e">
        <f t="shared" si="1"/>
        <v>#DIV/0!</v>
      </c>
      <c r="L24" s="162" t="e">
        <f t="shared" si="0"/>
        <v>#DIV/0!</v>
      </c>
    </row>
    <row r="25" spans="1:12" ht="15" x14ac:dyDescent="0.15">
      <c r="A25" s="196">
        <f>'Uebung 2'!A37</f>
        <v>0</v>
      </c>
      <c r="B25" s="164" t="str">
        <f>'Uebung 2'!B37</f>
        <v>δD(…)</v>
      </c>
      <c r="C25" s="209">
        <v>0</v>
      </c>
      <c r="D25" s="165" t="s">
        <v>40</v>
      </c>
      <c r="E25" s="206" t="str">
        <f>'Uebung 2'!G37</f>
        <v>B</v>
      </c>
      <c r="F25" s="207">
        <f>'Uebung 2'!H37</f>
        <v>0</v>
      </c>
      <c r="G25" s="166">
        <f>'Uebung 2'!I37</f>
        <v>0</v>
      </c>
      <c r="H25" s="167" t="s">
        <v>40</v>
      </c>
      <c r="I25" s="168" t="e">
        <f>'Uebung 3'!$F$32</f>
        <v>#DIV/0!</v>
      </c>
      <c r="J25" s="169" t="s">
        <v>65</v>
      </c>
      <c r="K25" s="170" t="e">
        <f t="shared" si="1"/>
        <v>#DIV/0!</v>
      </c>
      <c r="L25" s="171" t="e">
        <f t="shared" si="0"/>
        <v>#DIV/0!</v>
      </c>
    </row>
    <row r="26" spans="1:12" ht="13.5" x14ac:dyDescent="0.15">
      <c r="A26" s="177"/>
      <c r="B26" s="178"/>
      <c r="C26" s="179"/>
      <c r="D26" s="179"/>
      <c r="E26" s="179"/>
      <c r="F26" s="180"/>
      <c r="G26" s="181"/>
      <c r="H26" s="179"/>
      <c r="I26" s="182"/>
      <c r="J26" s="183"/>
      <c r="K26" s="184"/>
      <c r="L26" s="185"/>
    </row>
    <row r="27" spans="1:12" ht="16.5" customHeight="1" x14ac:dyDescent="0.15">
      <c r="A27" s="186" t="s">
        <v>67</v>
      </c>
      <c r="B27" s="178"/>
      <c r="D27" s="179"/>
      <c r="E27" s="179"/>
      <c r="F27" s="187"/>
      <c r="G27" s="227" t="s">
        <v>74</v>
      </c>
      <c r="H27" s="227"/>
      <c r="I27" s="227"/>
      <c r="J27" s="228"/>
      <c r="K27" s="188" t="e">
        <f>SQRT(SUMSQ(K15:K25))</f>
        <v>#DIV/0!</v>
      </c>
      <c r="L27" s="179"/>
    </row>
    <row r="28" spans="1:12" ht="15" x14ac:dyDescent="0.15">
      <c r="A28" s="189" t="s">
        <v>68</v>
      </c>
      <c r="B28" s="178" t="s">
        <v>69</v>
      </c>
      <c r="C28" s="190" t="e">
        <f>(4*PI()^2/C15^2)*(C19+C23/2+(C23^2/(5*(2*C19+C23))))</f>
        <v>#DIV/0!</v>
      </c>
      <c r="D28" s="191" t="s">
        <v>70</v>
      </c>
      <c r="E28" s="179"/>
      <c r="F28" s="180"/>
      <c r="G28" s="227" t="s">
        <v>76</v>
      </c>
      <c r="H28" s="227"/>
      <c r="I28" s="227"/>
      <c r="J28" s="228"/>
      <c r="K28" s="188" t="e">
        <f>2*K27</f>
        <v>#DIV/0!</v>
      </c>
      <c r="L28" s="179"/>
    </row>
    <row r="29" spans="1:12" x14ac:dyDescent="0.15">
      <c r="A29" s="192"/>
      <c r="B29" s="192"/>
      <c r="C29" s="192"/>
      <c r="D29" s="192"/>
      <c r="E29" s="192"/>
      <c r="F29" s="192"/>
      <c r="G29" s="192"/>
      <c r="H29" s="130"/>
    </row>
    <row r="30" spans="1:12" x14ac:dyDescent="0.15">
      <c r="A30" s="192"/>
      <c r="B30" s="192"/>
      <c r="C30" s="192"/>
      <c r="D30" s="192"/>
      <c r="E30" s="192"/>
      <c r="F30" s="192"/>
      <c r="G30" s="192"/>
      <c r="H30" s="130"/>
    </row>
    <row r="31" spans="1:12" x14ac:dyDescent="0.15">
      <c r="H31" s="130"/>
    </row>
    <row r="32" spans="1:12" x14ac:dyDescent="0.15">
      <c r="H32" s="130"/>
    </row>
    <row r="33" spans="8:8" x14ac:dyDescent="0.15">
      <c r="H33" s="130"/>
    </row>
    <row r="34" spans="8:8" x14ac:dyDescent="0.15">
      <c r="H34" s="130"/>
    </row>
    <row r="35" spans="8:8" x14ac:dyDescent="0.15">
      <c r="H35" s="130"/>
    </row>
    <row r="36" spans="8:8" x14ac:dyDescent="0.15">
      <c r="H36" s="130"/>
    </row>
    <row r="37" spans="8:8" x14ac:dyDescent="0.15">
      <c r="H37" s="130"/>
    </row>
    <row r="38" spans="8:8" x14ac:dyDescent="0.15">
      <c r="H38" s="130"/>
    </row>
    <row r="39" spans="8:8" x14ac:dyDescent="0.15">
      <c r="H39" s="130"/>
    </row>
    <row r="40" spans="8:8" x14ac:dyDescent="0.15">
      <c r="H40" s="130"/>
    </row>
  </sheetData>
  <mergeCells count="2">
    <mergeCell ref="G27:J27"/>
    <mergeCell ref="G28:J28"/>
  </mergeCells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iOS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Uebung 1</vt:lpstr>
      <vt:lpstr>Uebung 2</vt:lpstr>
      <vt:lpstr>Uebung 3</vt:lpstr>
      <vt:lpstr>Uebung 4</vt:lpstr>
      <vt:lpstr>Uebung 1!Druckbereich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Marc-Olivier METAS</dc:creator>
  <cp:lastModifiedBy>Pythoud Frédéric METAS</cp:lastModifiedBy>
  <cp:lastPrinted>2007-04-20T14:11:15Z</cp:lastPrinted>
  <dcterms:created xsi:type="dcterms:W3CDTF">1996-10-14T23:33:28Z</dcterms:created>
  <dcterms:modified xsi:type="dcterms:W3CDTF">2022-08-28T09:36:52Z</dcterms:modified>
</cp:coreProperties>
</file>