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00 PHD\Fag\IAM\Assignment\Data\Data\"/>
    </mc:Choice>
  </mc:AlternateContent>
  <bookViews>
    <workbookView xWindow="0" yWindow="0" windowWidth="38400" windowHeight="17400" firstSheet="1" activeTab="5"/>
  </bookViews>
  <sheets>
    <sheet name="Population" sheetId="4" r:id="rId1"/>
    <sheet name="Data_various" sheetId="5" r:id="rId2"/>
    <sheet name="Sheet7" sheetId="7" r:id="rId3"/>
    <sheet name="elprice" sheetId="6" r:id="rId4"/>
    <sheet name="prod_eks_imp" sheetId="1" r:id="rId5"/>
    <sheet name="forbruk" sheetId="3" r:id="rId6"/>
    <sheet name="Figurer" sheetId="2" r:id="rId7"/>
  </sheets>
  <definedNames>
    <definedName name="_xlnm._FilterDatabase" localSheetId="2" hidden="1">Sheet7!$A$1:$X$1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3" l="1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AI33" i="3"/>
  <c r="AH33" i="3"/>
  <c r="AG33" i="3"/>
  <c r="AF33" i="3"/>
  <c r="AE33" i="3"/>
  <c r="AD33" i="3"/>
  <c r="AC33" i="3"/>
  <c r="AB33" i="3"/>
  <c r="AI32" i="3"/>
  <c r="AH32" i="3"/>
  <c r="AG32" i="3"/>
  <c r="AF32" i="3"/>
  <c r="AE32" i="3"/>
  <c r="AD32" i="3"/>
  <c r="AC32" i="3"/>
  <c r="AB32" i="3"/>
  <c r="AI31" i="3"/>
  <c r="AH31" i="3"/>
  <c r="AG31" i="3"/>
  <c r="AF31" i="3"/>
  <c r="AE31" i="3"/>
  <c r="AD31" i="3"/>
  <c r="AC31" i="3"/>
  <c r="AB31" i="3"/>
  <c r="AI30" i="3"/>
  <c r="AH30" i="3"/>
  <c r="AG30" i="3"/>
  <c r="AF30" i="3"/>
  <c r="AE30" i="3"/>
  <c r="AD30" i="3"/>
  <c r="AC30" i="3"/>
  <c r="AB30" i="3"/>
  <c r="AI29" i="3"/>
  <c r="AH29" i="3"/>
  <c r="AG29" i="3"/>
  <c r="AF29" i="3"/>
  <c r="AE29" i="3"/>
  <c r="AD29" i="3"/>
  <c r="AC29" i="3"/>
  <c r="AB29" i="3"/>
  <c r="AI28" i="3"/>
  <c r="AH28" i="3"/>
  <c r="AG28" i="3"/>
  <c r="AF28" i="3"/>
  <c r="AE28" i="3"/>
  <c r="AD28" i="3"/>
  <c r="AC28" i="3"/>
  <c r="AB28" i="3"/>
  <c r="AI27" i="3"/>
  <c r="AH27" i="3"/>
  <c r="AG27" i="3"/>
  <c r="AF27" i="3"/>
  <c r="AE27" i="3"/>
  <c r="AD27" i="3"/>
  <c r="AC27" i="3"/>
  <c r="AB27" i="3"/>
  <c r="AI26" i="3"/>
  <c r="AH26" i="3"/>
  <c r="AG26" i="3"/>
  <c r="AF26" i="3"/>
  <c r="AE26" i="3"/>
  <c r="AD26" i="3"/>
  <c r="AC26" i="3"/>
  <c r="AB26" i="3"/>
  <c r="AI25" i="3"/>
  <c r="AH25" i="3"/>
  <c r="AG25" i="3"/>
  <c r="AF25" i="3"/>
  <c r="AE25" i="3"/>
  <c r="AD25" i="3"/>
  <c r="AC25" i="3"/>
  <c r="AB25" i="3"/>
  <c r="AI24" i="3"/>
  <c r="AH24" i="3"/>
  <c r="AG24" i="3"/>
  <c r="AF24" i="3"/>
  <c r="AE24" i="3"/>
  <c r="AD24" i="3"/>
  <c r="AC24" i="3"/>
  <c r="AB24" i="3"/>
  <c r="AI23" i="3"/>
  <c r="AH23" i="3"/>
  <c r="AG23" i="3"/>
  <c r="AF23" i="3"/>
  <c r="AE23" i="3"/>
  <c r="AD23" i="3"/>
  <c r="AC23" i="3"/>
  <c r="AB23" i="3"/>
  <c r="AI22" i="3"/>
  <c r="AH22" i="3"/>
  <c r="AG22" i="3"/>
  <c r="AF22" i="3"/>
  <c r="AE22" i="3"/>
  <c r="AD22" i="3"/>
  <c r="AC22" i="3"/>
  <c r="AB22" i="3"/>
  <c r="AI21" i="3"/>
  <c r="AH21" i="3"/>
  <c r="AG21" i="3"/>
  <c r="AF21" i="3"/>
  <c r="AE21" i="3"/>
  <c r="AD21" i="3"/>
  <c r="AC21" i="3"/>
  <c r="AB21" i="3"/>
  <c r="AI20" i="3"/>
  <c r="AH20" i="3"/>
  <c r="AG20" i="3"/>
  <c r="AF20" i="3"/>
  <c r="AE20" i="3"/>
  <c r="AD20" i="3"/>
  <c r="AC20" i="3"/>
  <c r="AB20" i="3"/>
  <c r="AI19" i="3"/>
  <c r="AH19" i="3"/>
  <c r="AG19" i="3"/>
  <c r="AF19" i="3"/>
  <c r="AE19" i="3"/>
  <c r="AD19" i="3"/>
  <c r="AC19" i="3"/>
  <c r="AB19" i="3"/>
  <c r="AI18" i="3"/>
  <c r="AH18" i="3"/>
  <c r="AG18" i="3"/>
  <c r="AF18" i="3"/>
  <c r="AE18" i="3"/>
  <c r="AD18" i="3"/>
  <c r="AC18" i="3"/>
  <c r="AB18" i="3"/>
  <c r="AI17" i="3"/>
  <c r="AH17" i="3"/>
  <c r="AG17" i="3"/>
  <c r="AF17" i="3"/>
  <c r="AE17" i="3"/>
  <c r="AD17" i="3"/>
  <c r="AC17" i="3"/>
  <c r="AB17" i="3"/>
  <c r="AI16" i="3"/>
  <c r="AH16" i="3"/>
  <c r="AG16" i="3"/>
  <c r="AF16" i="3"/>
  <c r="AE16" i="3"/>
  <c r="AD16" i="3"/>
  <c r="AC16" i="3"/>
  <c r="AB16" i="3"/>
  <c r="AI15" i="3"/>
  <c r="AH15" i="3"/>
  <c r="AG15" i="3"/>
  <c r="AF15" i="3"/>
  <c r="AE15" i="3"/>
  <c r="AD15" i="3"/>
  <c r="AC15" i="3"/>
  <c r="AB15" i="3"/>
  <c r="AI14" i="3"/>
  <c r="AH14" i="3"/>
  <c r="AG14" i="3"/>
  <c r="AF14" i="3"/>
  <c r="AE14" i="3"/>
  <c r="AD14" i="3"/>
  <c r="AC14" i="3"/>
  <c r="AB14" i="3"/>
  <c r="AI13" i="3"/>
  <c r="AH13" i="3"/>
  <c r="AG13" i="3"/>
  <c r="AF13" i="3"/>
  <c r="AE13" i="3"/>
  <c r="AD13" i="3"/>
  <c r="AC13" i="3"/>
  <c r="AB13" i="3"/>
  <c r="AI12" i="3"/>
  <c r="AH12" i="3"/>
  <c r="AG12" i="3"/>
  <c r="AF12" i="3"/>
  <c r="AE12" i="3"/>
  <c r="AD12" i="3"/>
  <c r="AC12" i="3"/>
  <c r="AB12" i="3"/>
  <c r="AI11" i="3"/>
  <c r="AH11" i="3"/>
  <c r="AG11" i="3"/>
  <c r="AF11" i="3"/>
  <c r="AE11" i="3"/>
  <c r="AD11" i="3"/>
  <c r="AC11" i="3"/>
  <c r="AB11" i="3"/>
  <c r="AI10" i="3"/>
  <c r="AH10" i="3"/>
  <c r="AG10" i="3"/>
  <c r="AF10" i="3"/>
  <c r="AE10" i="3"/>
  <c r="AD10" i="3"/>
  <c r="AC10" i="3"/>
  <c r="AB10" i="3"/>
  <c r="AI9" i="3"/>
  <c r="AH9" i="3"/>
  <c r="AG9" i="3"/>
  <c r="AF9" i="3"/>
  <c r="AE9" i="3"/>
  <c r="AD9" i="3"/>
  <c r="AC9" i="3"/>
  <c r="AB9" i="3"/>
  <c r="AI8" i="3"/>
  <c r="AH8" i="3"/>
  <c r="AG8" i="3"/>
  <c r="AF8" i="3"/>
  <c r="AE8" i="3"/>
  <c r="AD8" i="3"/>
  <c r="AC8" i="3"/>
  <c r="AB8" i="3"/>
  <c r="AI7" i="3"/>
  <c r="AH7" i="3"/>
  <c r="AG7" i="3"/>
  <c r="AF7" i="3"/>
  <c r="AE7" i="3"/>
  <c r="AD7" i="3"/>
  <c r="AC7" i="3"/>
  <c r="AB7" i="3"/>
  <c r="AI6" i="3"/>
  <c r="AH6" i="3"/>
  <c r="AG6" i="3"/>
  <c r="AF6" i="3"/>
  <c r="AE6" i="3"/>
  <c r="AD6" i="3"/>
  <c r="AC6" i="3"/>
  <c r="AB6" i="3"/>
  <c r="AI5" i="3"/>
  <c r="AH5" i="3"/>
  <c r="AG5" i="3"/>
  <c r="AF5" i="3"/>
  <c r="AE5" i="3"/>
  <c r="AD5" i="3"/>
  <c r="AC5" i="3"/>
  <c r="AB5" i="3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D5" i="6"/>
  <c r="W11" i="5"/>
  <c r="V11" i="5"/>
  <c r="U11" i="5"/>
  <c r="W10" i="5"/>
  <c r="V10" i="5"/>
  <c r="U10" i="5"/>
  <c r="U8" i="5"/>
</calcChain>
</file>

<file path=xl/sharedStrings.xml><?xml version="1.0" encoding="utf-8"?>
<sst xmlns="http://schemas.openxmlformats.org/spreadsheetml/2006/main" count="3694" uniqueCount="1100">
  <si>
    <t>Year</t>
  </si>
  <si>
    <t>Kull</t>
  </si>
  <si>
    <t>Naturgass</t>
  </si>
  <si>
    <t>Olje</t>
  </si>
  <si>
    <t>Biobrensel</t>
  </si>
  <si>
    <t>Avfall</t>
  </si>
  <si>
    <t>Elektrisitet</t>
  </si>
  <si>
    <t>Fjernvarme</t>
  </si>
  <si>
    <t>Andre</t>
  </si>
  <si>
    <t>[GWh]</t>
  </si>
  <si>
    <t>PRODUKSJON</t>
  </si>
  <si>
    <t>Import</t>
  </si>
  <si>
    <t>Eksport</t>
  </si>
  <si>
    <t>Industri</t>
  </si>
  <si>
    <t>Transport</t>
  </si>
  <si>
    <t>Coal</t>
  </si>
  <si>
    <t>Gas</t>
  </si>
  <si>
    <t>Oil</t>
  </si>
  <si>
    <t>Bioenergy</t>
  </si>
  <si>
    <t>Waste</t>
  </si>
  <si>
    <t>Electricity</t>
  </si>
  <si>
    <t>District heating</t>
  </si>
  <si>
    <t>Other</t>
  </si>
  <si>
    <t>Total</t>
  </si>
  <si>
    <t>[TWh]</t>
  </si>
  <si>
    <t>OECD</t>
  </si>
  <si>
    <t>Population</t>
  </si>
  <si>
    <t>[million cap]</t>
  </si>
  <si>
    <t>Region</t>
  </si>
  <si>
    <t>Model - Scenario</t>
  </si>
  <si>
    <t>Variable</t>
  </si>
  <si>
    <t>Unit</t>
  </si>
  <si>
    <t>R5.2OECD</t>
  </si>
  <si>
    <t>MESSAGE-GLOBIOM - SSP2-19</t>
  </si>
  <si>
    <t>Final Energy</t>
  </si>
  <si>
    <t>EJ/yr</t>
  </si>
  <si>
    <t>MESSAGE-GLOBIOM - SSP2-26</t>
  </si>
  <si>
    <t>MESSAGE-GLOBIOM - SSP2-34</t>
  </si>
  <si>
    <t>MESSAGE-GLOBIOM - SSP2-45</t>
  </si>
  <si>
    <t>MESSAGE-GLOBIOM - SSP2-60</t>
  </si>
  <si>
    <t>MESSAGE-GLOBIOM - SSP2-Baseline</t>
  </si>
  <si>
    <t>Final energy</t>
  </si>
  <si>
    <t>[EJ/yr]</t>
  </si>
  <si>
    <t>2012K1</t>
  </si>
  <si>
    <t>2012K2</t>
  </si>
  <si>
    <t>2012K3</t>
  </si>
  <si>
    <t>2012K4</t>
  </si>
  <si>
    <t>2013K1</t>
  </si>
  <si>
    <t>2013K2</t>
  </si>
  <si>
    <t>2013K3</t>
  </si>
  <si>
    <t>2013K4</t>
  </si>
  <si>
    <t>2014K1</t>
  </si>
  <si>
    <t>2014K2</t>
  </si>
  <si>
    <t>2014K3</t>
  </si>
  <si>
    <t>2014K4</t>
  </si>
  <si>
    <t>2015K1</t>
  </si>
  <si>
    <t>2015K2</t>
  </si>
  <si>
    <t>2015K3</t>
  </si>
  <si>
    <t>2015K4</t>
  </si>
  <si>
    <t>2016K1</t>
  </si>
  <si>
    <t>2016K2</t>
  </si>
  <si>
    <t>2016K3</t>
  </si>
  <si>
    <t>2016K4</t>
  </si>
  <si>
    <t>2017K1</t>
  </si>
  <si>
    <t>2017K2</t>
  </si>
  <si>
    <t>2017K3</t>
  </si>
  <si>
    <t>2017K4</t>
  </si>
  <si>
    <t>2018K1</t>
  </si>
  <si>
    <t>2018K2</t>
  </si>
  <si>
    <t>2018K3</t>
  </si>
  <si>
    <t>2018K4</t>
  </si>
  <si>
    <t>2019K1</t>
  </si>
  <si>
    <t>2019K2</t>
  </si>
  <si>
    <t>2019K3</t>
  </si>
  <si>
    <t>Elspot og regulerkraft</t>
  </si>
  <si>
    <t>[NOK/kWh]</t>
  </si>
  <si>
    <t>[øre/kWh]</t>
  </si>
  <si>
    <t>SNITT ELSPOT</t>
  </si>
  <si>
    <t>[NOK/KWh]</t>
  </si>
  <si>
    <t>Year and quarter</t>
  </si>
  <si>
    <t>https://www.ssb.no/en/statbank/table/09363/</t>
  </si>
  <si>
    <t>SSP2</t>
  </si>
  <si>
    <t>Final Energy|Electricity</t>
  </si>
  <si>
    <t>Final Energy|Gases</t>
  </si>
  <si>
    <t>Final Energy|Heat</t>
  </si>
  <si>
    <t>Final Energy|Hydrogen</t>
  </si>
  <si>
    <t>Final Energy|Liquids</t>
  </si>
  <si>
    <t>Final Energy|Solar</t>
  </si>
  <si>
    <t>Final Energy|Solids</t>
  </si>
  <si>
    <t>Final Energy|Solids|Biomass</t>
  </si>
  <si>
    <t>Final Energy|Solids|Coal</t>
  </si>
  <si>
    <t>Final Energy|Industry</t>
  </si>
  <si>
    <t>Final Energy|Residential and Commercial</t>
  </si>
  <si>
    <t>Final Energy|Transportation</t>
  </si>
  <si>
    <t>Emissions|CH4</t>
  </si>
  <si>
    <t>Mt CH4/yr</t>
  </si>
  <si>
    <t>Emissions|CH4|Land Use</t>
  </si>
  <si>
    <t>Emissions|CO2</t>
  </si>
  <si>
    <t>Mt CO2/yr</t>
  </si>
  <si>
    <t>Emissions|CO2|Fossil Fuels and Industry</t>
  </si>
  <si>
    <t>Emissions|CO2|Land Use</t>
  </si>
  <si>
    <t>Emissions|N2O</t>
  </si>
  <si>
    <t>kt N2O/yr</t>
  </si>
  <si>
    <t>Emissions|N2O|Land Use</t>
  </si>
  <si>
    <t>Consumption</t>
  </si>
  <si>
    <t>billion US$2005/yr</t>
  </si>
  <si>
    <t>Price|Carbon</t>
  </si>
  <si>
    <t>US$2005/t CO2</t>
  </si>
  <si>
    <t>Capacity|Electricity|Solar|PV</t>
  </si>
  <si>
    <t>GW</t>
  </si>
  <si>
    <t>Capacity|Electricity</t>
  </si>
  <si>
    <t>Capacity|Electricity|Biomass</t>
  </si>
  <si>
    <t>Capacity|Electricity|Wind</t>
  </si>
  <si>
    <t>Capacity|Electricity|Wind|Offshore</t>
  </si>
  <si>
    <t>Capacity|Electricity|Wind|Onshore</t>
  </si>
  <si>
    <t>Capacity|Electricity|Gas</t>
  </si>
  <si>
    <t>Capacity|Electricity|Oil</t>
  </si>
  <si>
    <t>Capacity|Electricity|Nuclear</t>
  </si>
  <si>
    <t>Capacity|Electricity|Hydro</t>
  </si>
  <si>
    <t>Emissions|CO2|Carbon Capture and Storage</t>
  </si>
  <si>
    <t>Emissions|CO2|Carbon Capture and Storage|Biomass</t>
  </si>
  <si>
    <t>million</t>
  </si>
  <si>
    <t>5.2OECD</t>
  </si>
  <si>
    <t>GDP|PPP</t>
  </si>
  <si>
    <t>NOR</t>
  </si>
  <si>
    <t>IIASA GDP - SSP2</t>
  </si>
  <si>
    <t>OECD Env-Growth - SSP2</t>
  </si>
  <si>
    <t>IIASA-WiC POP - SSP2</t>
  </si>
  <si>
    <t>NCAR - SSP2</t>
  </si>
  <si>
    <t>Population|Urban|Share</t>
  </si>
  <si>
    <t>%</t>
  </si>
  <si>
    <t>SSB- Base</t>
  </si>
  <si>
    <t>Norway</t>
  </si>
  <si>
    <t>Abjora</t>
  </si>
  <si>
    <t>WRI1002991</t>
  </si>
  <si>
    <t>Hydro</t>
  </si>
  <si>
    <t>ENTSOE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</si>
  <si>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647</t>
  </si>
  <si>
    <t>WRI</t>
  </si>
  <si>
    <t>Adamselv</t>
  </si>
  <si>
    <t>WRI1002992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</si>
  <si>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219</t>
  </si>
  <si>
    <t>Alta krv</t>
  </si>
  <si>
    <t>WRI1002997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</si>
  <si>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203</t>
  </si>
  <si>
    <t>Ana-Sira</t>
  </si>
  <si>
    <t>WRI1003002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</si>
  <si>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477</t>
  </si>
  <si>
    <t>Arna</t>
  </si>
  <si>
    <t>WRI1003004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</si>
  <si>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136</t>
  </si>
  <si>
    <t>1072733|1072734</t>
  </si>
  <si>
    <t>Aroy</t>
  </si>
  <si>
    <t>WRI1003005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</si>
  <si>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77</t>
  </si>
  <si>
    <t>Arvik</t>
  </si>
  <si>
    <t>WRI1003006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</si>
  <si>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154</t>
  </si>
  <si>
    <t>Asebotn</t>
  </si>
  <si>
    <t>WRI1003007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</si>
  <si>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115</t>
  </si>
  <si>
    <t>Asen</t>
  </si>
  <si>
    <t>WRI1003009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</si>
  <si>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567</t>
  </si>
  <si>
    <t>Askara</t>
  </si>
  <si>
    <t>WRI1003010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</si>
  <si>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</t>
  </si>
  <si>
    <t>1029412|1029413</t>
  </si>
  <si>
    <t>Askerudfoss</t>
  </si>
  <si>
    <t>WRI1003011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</si>
  <si>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696</t>
  </si>
  <si>
    <t>Aunfoss</t>
  </si>
  <si>
    <t>WRI1003015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</si>
  <si>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363</t>
  </si>
  <si>
    <t>Aura</t>
  </si>
  <si>
    <t>WRI1003016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</si>
  <si>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327</t>
  </si>
  <si>
    <t>Aurland5</t>
  </si>
  <si>
    <t>WRI1003017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</si>
  <si>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129</t>
  </si>
  <si>
    <t>Bagn</t>
  </si>
  <si>
    <t>WRI1003019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</si>
  <si>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654</t>
  </si>
  <si>
    <t>Bardufoss</t>
  </si>
  <si>
    <t>WRI1003023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</si>
  <si>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319</t>
  </si>
  <si>
    <t>GEODB</t>
  </si>
  <si>
    <t>Batsvann</t>
  </si>
  <si>
    <t>WRI1003025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</si>
  <si>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227</t>
  </si>
  <si>
    <t>Begna</t>
  </si>
  <si>
    <t>WRI1003026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</si>
  <si>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740</t>
  </si>
  <si>
    <t>Bergerfoss</t>
  </si>
  <si>
    <t>WRI1003028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</si>
  <si>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733</t>
  </si>
  <si>
    <t>Bergsbotn</t>
  </si>
  <si>
    <t>WRI1003029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</si>
  <si>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257</t>
  </si>
  <si>
    <t>Berild</t>
  </si>
  <si>
    <t>WRI1003030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</si>
  <si>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386</t>
  </si>
  <si>
    <t>Berlifoss</t>
  </si>
  <si>
    <t>WRI1003031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</si>
  <si>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561</t>
  </si>
  <si>
    <t>Bessakerfjellet</t>
  </si>
  <si>
    <t>WRI1003033</t>
  </si>
  <si>
    <t>Wind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</si>
  <si>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348</t>
  </si>
  <si>
    <t>Bingsfoss</t>
  </si>
  <si>
    <t>WRI1003034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</si>
  <si>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672</t>
  </si>
  <si>
    <t>Bjelland</t>
  </si>
  <si>
    <t>WRI1003036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</si>
  <si>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495</t>
  </si>
  <si>
    <t>Bjerka</t>
  </si>
  <si>
    <t>WRI1003037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</si>
  <si>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235</t>
  </si>
  <si>
    <t>Bjolvo</t>
  </si>
  <si>
    <t>WRI1003039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</si>
  <si>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74</t>
  </si>
  <si>
    <t>Bjordal</t>
  </si>
  <si>
    <t>WRI1003040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</si>
  <si>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415</t>
  </si>
  <si>
    <t>Bogna</t>
  </si>
  <si>
    <t>WRI1003048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</si>
  <si>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347</t>
  </si>
  <si>
    <t>Borgund</t>
  </si>
  <si>
    <t>WRI1003049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</si>
  <si>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</t>
  </si>
  <si>
    <t>Borregaard inst</t>
  </si>
  <si>
    <t>WRI1003050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</si>
  <si>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659</t>
  </si>
  <si>
    <t>Boylefoss</t>
  </si>
  <si>
    <t>WRI1003052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</si>
  <si>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489</t>
  </si>
  <si>
    <t>Bratsberg</t>
  </si>
  <si>
    <t>WRI1003055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</si>
  <si>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335</t>
  </si>
  <si>
    <t>Brattingfoss</t>
  </si>
  <si>
    <t>WRI1003056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</si>
  <si>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389</t>
  </si>
  <si>
    <t>Brattset</t>
  </si>
  <si>
    <t>WRI1003057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</si>
  <si>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340</t>
  </si>
  <si>
    <t>Breiava</t>
  </si>
  <si>
    <t>WRI1003058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</si>
  <si>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555</t>
  </si>
  <si>
    <t>Brekkefoss</t>
  </si>
  <si>
    <t>WRI1003061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</si>
  <si>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187</t>
  </si>
  <si>
    <t>Brokke</t>
  </si>
  <si>
    <t>WRI1003062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</si>
  <si>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462</t>
  </si>
  <si>
    <t>Brulandsfoss</t>
  </si>
  <si>
    <t>WRI1003063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</si>
  <si>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119</t>
  </si>
  <si>
    <t>Brunstad</t>
  </si>
  <si>
    <t>WRI1003064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</si>
  <si>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441</t>
  </si>
  <si>
    <t>Bruvollelva</t>
  </si>
  <si>
    <t>WRI1003065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</si>
  <si>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439</t>
  </si>
  <si>
    <t>Byafossen</t>
  </si>
  <si>
    <t>WRI1003067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</si>
  <si>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440</t>
  </si>
  <si>
    <t>Byrkjelo</t>
  </si>
  <si>
    <t>WRI1003068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</si>
  <si>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109</t>
  </si>
  <si>
    <t>Byrte</t>
  </si>
  <si>
    <t>WRI1003069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</si>
  <si>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537</t>
  </si>
  <si>
    <t>Daja</t>
  </si>
  <si>
    <t>WRI1003070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</si>
  <si>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233</t>
  </si>
  <si>
    <t>Dale</t>
  </si>
  <si>
    <t>WRI1003071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</si>
  <si>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</t>
  </si>
  <si>
    <t>1010955|1010956|1075685</t>
  </si>
  <si>
    <t>Dalsfoss</t>
  </si>
  <si>
    <t>WRI1003075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</si>
  <si>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581</t>
  </si>
  <si>
    <t>Dalvatn</t>
  </si>
  <si>
    <t>WRI1003076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</si>
  <si>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524</t>
  </si>
  <si>
    <t>Dittielva</t>
  </si>
  <si>
    <t>WRI1003078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</si>
  <si>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285</t>
  </si>
  <si>
    <t>Dividalen</t>
  </si>
  <si>
    <t>WRI1003079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</si>
  <si>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234</t>
  </si>
  <si>
    <t>Djupdal</t>
  </si>
  <si>
    <t>WRI1003080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</si>
  <si>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689</t>
  </si>
  <si>
    <t>Djupfjord 1</t>
  </si>
  <si>
    <t>WRI1003081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</si>
  <si>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289</t>
  </si>
  <si>
    <t>Dokkelva</t>
  </si>
  <si>
    <t>WRI1003084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</si>
  <si>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422</t>
  </si>
  <si>
    <t>Dragefossen</t>
  </si>
  <si>
    <t>WRI1003086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</si>
  <si>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301</t>
  </si>
  <si>
    <t>Driva</t>
  </si>
  <si>
    <t>WRI1003087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</si>
  <si>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333</t>
  </si>
  <si>
    <t>Duge</t>
  </si>
  <si>
    <t>WRI1003088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</si>
  <si>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473</t>
  </si>
  <si>
    <t>Dversetelva</t>
  </si>
  <si>
    <t>WRI1003089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</si>
  <si>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302</t>
  </si>
  <si>
    <t>Dynjanfoss</t>
  </si>
  <si>
    <t>WRI1003090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</si>
  <si>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519</t>
  </si>
  <si>
    <t>EVM</t>
  </si>
  <si>
    <t>WRI1003110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</si>
  <si>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</t>
  </si>
  <si>
    <t>Eidefossen</t>
  </si>
  <si>
    <t>WRI1003092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</si>
  <si>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390</t>
  </si>
  <si>
    <t>Eidsfoss</t>
  </si>
  <si>
    <t>WRI1003095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</si>
  <si>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550</t>
  </si>
  <si>
    <t>1024275|1091546</t>
  </si>
  <si>
    <t>Eikelandsosen</t>
  </si>
  <si>
    <t>WRI1003098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</si>
  <si>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525</t>
  </si>
  <si>
    <t>Einunna</t>
  </si>
  <si>
    <t>WRI1003099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</si>
  <si>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699</t>
  </si>
  <si>
    <t>Eiriksdal</t>
  </si>
  <si>
    <t>WRI1003100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</si>
  <si>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80</t>
  </si>
  <si>
    <t>Eitro</t>
  </si>
  <si>
    <t>WRI1003101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</si>
  <si>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608</t>
  </si>
  <si>
    <t>Eldrevatn</t>
  </si>
  <si>
    <t>WRI1003103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</si>
  <si>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147</t>
  </si>
  <si>
    <t>Ellenelva</t>
  </si>
  <si>
    <t>WRI1003104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</si>
  <si>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281</t>
  </si>
  <si>
    <t>Embla</t>
  </si>
  <si>
    <t>WRI1003105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</si>
  <si>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421</t>
  </si>
  <si>
    <t>Embrets3</t>
  </si>
  <si>
    <t>WRI1003106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</si>
  <si>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684</t>
  </si>
  <si>
    <t>Evanger</t>
  </si>
  <si>
    <t>WRI1003108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</si>
  <si>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</t>
  </si>
  <si>
    <t>Fagerli</t>
  </si>
  <si>
    <t>WRI1003113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</si>
  <si>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220</t>
  </si>
  <si>
    <t>Fagervollan</t>
  </si>
  <si>
    <t>WRI1003114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</si>
  <si>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241</t>
  </si>
  <si>
    <t>Fakken</t>
  </si>
  <si>
    <t>WRI1003115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</si>
  <si>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221</t>
  </si>
  <si>
    <t>Fall</t>
  </si>
  <si>
    <t>WRI1003116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</si>
  <si>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720</t>
  </si>
  <si>
    <t>Faslefoss</t>
  </si>
  <si>
    <t>WRI1003119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</si>
  <si>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686</t>
  </si>
  <si>
    <t>Fausa</t>
  </si>
  <si>
    <t>WRI1003120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</si>
  <si>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402</t>
  </si>
  <si>
    <t>1030464|1091509</t>
  </si>
  <si>
    <t>Finndola</t>
  </si>
  <si>
    <t>WRI1003121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</si>
  <si>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483</t>
  </si>
  <si>
    <t>Finnfjordbotn</t>
  </si>
  <si>
    <t>WRI1003122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</si>
  <si>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224</t>
  </si>
  <si>
    <t>Fjone</t>
  </si>
  <si>
    <t>WRI1003125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</si>
  <si>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502</t>
  </si>
  <si>
    <t>Flatenfoss</t>
  </si>
  <si>
    <t>WRI1003126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</si>
  <si>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558</t>
  </si>
  <si>
    <t>1010308|1101483</t>
  </si>
  <si>
    <t>Flittig</t>
  </si>
  <si>
    <t>WRI1003128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</si>
  <si>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606</t>
  </si>
  <si>
    <t>Follafoss</t>
  </si>
  <si>
    <t>WRI1003130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</si>
  <si>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353</t>
  </si>
  <si>
    <t>Forsa</t>
  </si>
  <si>
    <t>WRI1003132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</si>
  <si>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246</t>
  </si>
  <si>
    <t>1024277|1091984</t>
  </si>
  <si>
    <t>Forsanvatn</t>
  </si>
  <si>
    <t>WRI1003134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</si>
  <si>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255</t>
  </si>
  <si>
    <t>1113825|1113826</t>
  </si>
  <si>
    <t>Fortun</t>
  </si>
  <si>
    <t>WRI1003136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</si>
  <si>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</t>
  </si>
  <si>
    <t>Fossan</t>
  </si>
  <si>
    <t>WRI1003138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</si>
  <si>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448</t>
  </si>
  <si>
    <t>Fossheim</t>
  </si>
  <si>
    <t>WRI1003141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</si>
  <si>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134</t>
  </si>
  <si>
    <t>Fossmark</t>
  </si>
  <si>
    <t>WRI1003142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</si>
  <si>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126</t>
  </si>
  <si>
    <t>1010959|1091950</t>
  </si>
  <si>
    <t>Fossum</t>
  </si>
  <si>
    <t>WRI1003143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</si>
  <si>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634</t>
  </si>
  <si>
    <t>Framruste</t>
  </si>
  <si>
    <t>WRI1003145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</si>
  <si>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342</t>
  </si>
  <si>
    <t>Froystul</t>
  </si>
  <si>
    <t>WRI1003149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</si>
  <si>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508</t>
  </si>
  <si>
    <t>Funna</t>
  </si>
  <si>
    <t>WRI1003150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</si>
  <si>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381</t>
  </si>
  <si>
    <t>Funnefoss</t>
  </si>
  <si>
    <t>WRI1003151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</si>
  <si>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666</t>
  </si>
  <si>
    <t>Furset</t>
  </si>
  <si>
    <t>WRI1003152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</si>
  <si>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426</t>
  </si>
  <si>
    <t>Gamlebrofoss</t>
  </si>
  <si>
    <t>WRI1003154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</si>
  <si>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692</t>
  </si>
  <si>
    <t>Gandvik</t>
  </si>
  <si>
    <t>WRI1003155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</si>
  <si>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291</t>
  </si>
  <si>
    <t>Gausbu</t>
  </si>
  <si>
    <t>WRI1003156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</si>
  <si>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571</t>
  </si>
  <si>
    <t>Geithusfoss</t>
  </si>
  <si>
    <t>WRI1003157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</si>
  <si>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695</t>
  </si>
  <si>
    <t>Giskemo</t>
  </si>
  <si>
    <t>WRI1003158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</si>
  <si>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428</t>
  </si>
  <si>
    <t>Gjerdsvik</t>
  </si>
  <si>
    <t>WRI1003159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</si>
  <si>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409</t>
  </si>
  <si>
    <t>Gjuva</t>
  </si>
  <si>
    <t>WRI1003161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</si>
  <si>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127</t>
  </si>
  <si>
    <t>Glomfjord</t>
  </si>
  <si>
    <t>WRI1003162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</si>
  <si>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231</t>
  </si>
  <si>
    <t>Grana</t>
  </si>
  <si>
    <t>WRI1003163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</si>
  <si>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341</t>
  </si>
  <si>
    <t>Gravfoss</t>
  </si>
  <si>
    <t>WRI1003167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</si>
  <si>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679</t>
  </si>
  <si>
    <t>Gresslifoss</t>
  </si>
  <si>
    <t>WRI1003168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</si>
  <si>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374</t>
  </si>
  <si>
    <t>Grodemfoss</t>
  </si>
  <si>
    <t>WRI1003170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</si>
  <si>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619</t>
  </si>
  <si>
    <t>Gronvollfoss</t>
  </si>
  <si>
    <t>WRI1003172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</si>
  <si>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518</t>
  </si>
  <si>
    <t>Grov</t>
  </si>
  <si>
    <t>WRI1003173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</si>
  <si>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94</t>
  </si>
  <si>
    <t>Grytdalen</t>
  </si>
  <si>
    <t>WRI1003176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</si>
  <si>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452</t>
  </si>
  <si>
    <t>Grytten</t>
  </si>
  <si>
    <t>WRI1003178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</si>
  <si>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414</t>
  </si>
  <si>
    <t>Grytten Kraftver</t>
  </si>
  <si>
    <t>WRI1003179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</si>
  <si>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334</t>
  </si>
  <si>
    <t>Hanefoss</t>
  </si>
  <si>
    <t>WRI1003189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</si>
  <si>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515</t>
  </si>
  <si>
    <t>Hardeland</t>
  </si>
  <si>
    <t>WRI1003190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</si>
  <si>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517</t>
  </si>
  <si>
    <t>Harpefossen</t>
  </si>
  <si>
    <t>WRI1003191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</si>
  <si>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650</t>
  </si>
  <si>
    <t>Haugfoss</t>
  </si>
  <si>
    <t>WRI1003194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</si>
  <si>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728</t>
  </si>
  <si>
    <t>Haukeli</t>
  </si>
  <si>
    <t>WRI1003195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</si>
  <si>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596</t>
  </si>
  <si>
    <t>Haukland</t>
  </si>
  <si>
    <t>WRI1003196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</si>
  <si>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597</t>
  </si>
  <si>
    <t>Haukrei</t>
  </si>
  <si>
    <t>WRI1003197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</si>
  <si>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547</t>
  </si>
  <si>
    <t>Haverstad</t>
  </si>
  <si>
    <t>WRI1003199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</si>
  <si>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500</t>
  </si>
  <si>
    <t>Havoygavlen</t>
  </si>
  <si>
    <t>WRI1003201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</si>
  <si>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226</t>
  </si>
  <si>
    <t>Heggmoen</t>
  </si>
  <si>
    <t>WRI1003202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</si>
  <si>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250</t>
  </si>
  <si>
    <t>Hegsetfoss</t>
  </si>
  <si>
    <t>WRI1003203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</si>
  <si>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360</t>
  </si>
  <si>
    <t>Hekni</t>
  </si>
  <si>
    <t>WRI1003204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</si>
  <si>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501</t>
  </si>
  <si>
    <t>Hellandsfoss</t>
  </si>
  <si>
    <t>WRI1003205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</si>
  <si>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102</t>
  </si>
  <si>
    <t>Hemsil 2</t>
  </si>
  <si>
    <t>WRI1003206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</si>
  <si>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76</t>
  </si>
  <si>
    <t>Hensfoss</t>
  </si>
  <si>
    <t>WRI1003207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</si>
  <si>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685</t>
  </si>
  <si>
    <t>Herva</t>
  </si>
  <si>
    <t>WRI1003209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</si>
  <si>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93</t>
  </si>
  <si>
    <t>Hitra</t>
  </si>
  <si>
    <t>WRI1003211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</si>
  <si>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349</t>
  </si>
  <si>
    <t>Hjartdola</t>
  </si>
  <si>
    <t>WRI1003212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</si>
  <si>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479</t>
  </si>
  <si>
    <t>Hjelmeland</t>
  </si>
  <si>
    <t>WRI1003213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</si>
  <si>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586</t>
  </si>
  <si>
    <t>Hjorteland</t>
  </si>
  <si>
    <t>WRI1003214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</si>
  <si>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573</t>
  </si>
  <si>
    <t>Hodnaberg</t>
  </si>
  <si>
    <t>WRI1003215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</si>
  <si>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97</t>
  </si>
  <si>
    <t>Hofsfoss</t>
  </si>
  <si>
    <t>WRI1003216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</si>
  <si>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673</t>
  </si>
  <si>
    <t>Hog Jare</t>
  </si>
  <si>
    <t>WRI1003217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</si>
  <si>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492</t>
  </si>
  <si>
    <t>Hogga</t>
  </si>
  <si>
    <t>WRI1003219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</si>
  <si>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544</t>
  </si>
  <si>
    <t>Hogstad</t>
  </si>
  <si>
    <t>WRI1003220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</si>
  <si>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564</t>
  </si>
  <si>
    <t>Hol 3</t>
  </si>
  <si>
    <t>WRI1003221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</si>
  <si>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85</t>
  </si>
  <si>
    <t>Holen</t>
  </si>
  <si>
    <t>WRI1003222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</si>
  <si>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461</t>
  </si>
  <si>
    <t>1025094|1105506</t>
  </si>
  <si>
    <t>Holsbru</t>
  </si>
  <si>
    <t>WRI1003225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</si>
  <si>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89</t>
  </si>
  <si>
    <t>Hommelfoss</t>
  </si>
  <si>
    <t>WRI1003227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</si>
  <si>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181</t>
  </si>
  <si>
    <t>Honnefoss</t>
  </si>
  <si>
    <t>WRI1003229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</si>
  <si>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621</t>
  </si>
  <si>
    <t>Hopselva</t>
  </si>
  <si>
    <t>WRI1003231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</si>
  <si>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600</t>
  </si>
  <si>
    <t>Horga</t>
  </si>
  <si>
    <t>WRI1003232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</si>
  <si>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710</t>
  </si>
  <si>
    <t>Hovatn</t>
  </si>
  <si>
    <t>WRI1003233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</si>
  <si>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505</t>
  </si>
  <si>
    <t>Hove</t>
  </si>
  <si>
    <t>WRI1003234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</si>
  <si>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84</t>
  </si>
  <si>
    <t>Hunderfossen</t>
  </si>
  <si>
    <t>WRI1003238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</si>
  <si>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643</t>
  </si>
  <si>
    <t>Hundhammerfjelle</t>
  </si>
  <si>
    <t>WRI1003239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</si>
  <si>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354</t>
  </si>
  <si>
    <t>Hylen</t>
  </si>
  <si>
    <t>WRI1003243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</si>
  <si>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475</t>
  </si>
  <si>
    <t>Hynna</t>
  </si>
  <si>
    <t>WRI1003244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</si>
  <si>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424</t>
  </si>
  <si>
    <t>Innset</t>
  </si>
  <si>
    <t>WRI1003246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</si>
  <si>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209</t>
  </si>
  <si>
    <t>Innvik</t>
  </si>
  <si>
    <t>WRI1003247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</si>
  <si>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116</t>
  </si>
  <si>
    <t>Istad</t>
  </si>
  <si>
    <t>WRI1003248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</si>
  <si>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411</t>
  </si>
  <si>
    <t>Iveland</t>
  </si>
  <si>
    <t>WRI1003249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</si>
  <si>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506</t>
  </si>
  <si>
    <t>1021389|1100167</t>
  </si>
  <si>
    <t>Jorundland</t>
  </si>
  <si>
    <t>WRI1003254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</si>
  <si>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498</t>
  </si>
  <si>
    <t>Jossang krv.</t>
  </si>
  <si>
    <t>WRI1003255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</si>
  <si>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522</t>
  </si>
  <si>
    <t>Jossingfjord</t>
  </si>
  <si>
    <t>WRI1003256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</si>
  <si>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584</t>
  </si>
  <si>
    <t>Jostedal</t>
  </si>
  <si>
    <t>WRI1003257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</si>
  <si>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</t>
  </si>
  <si>
    <t>Jukla</t>
  </si>
  <si>
    <t>WRI1003258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</si>
  <si>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95</t>
  </si>
  <si>
    <t>Julskaret</t>
  </si>
  <si>
    <t>WRI1003259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</si>
  <si>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403</t>
  </si>
  <si>
    <t>Juvfossen</t>
  </si>
  <si>
    <t>WRI1003260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</si>
  <si>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407</t>
  </si>
  <si>
    <t>Kaggefoss</t>
  </si>
  <si>
    <t>WRI1003261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</si>
  <si>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649</t>
  </si>
  <si>
    <t>Kaldestad</t>
  </si>
  <si>
    <t>WRI1003263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</si>
  <si>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106</t>
  </si>
  <si>
    <t>Kalvedalen</t>
  </si>
  <si>
    <t>WRI1003264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</si>
  <si>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682</t>
  </si>
  <si>
    <t>Kangsliaga</t>
  </si>
  <si>
    <t>WRI1003265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</si>
  <si>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308</t>
  </si>
  <si>
    <t>Kanstadbotn</t>
  </si>
  <si>
    <t>WRI1003267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</si>
  <si>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277</t>
  </si>
  <si>
    <t>Kaupanger</t>
  </si>
  <si>
    <t>WRI1003270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</si>
  <si>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149</t>
  </si>
  <si>
    <t>1082584|1082591|1094567</t>
  </si>
  <si>
    <t>Kildalen</t>
  </si>
  <si>
    <t>WRI1003273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</si>
  <si>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262</t>
  </si>
  <si>
    <t>Kiste</t>
  </si>
  <si>
    <t>WRI1003275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</si>
  <si>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583</t>
  </si>
  <si>
    <t>Kistefoss</t>
  </si>
  <si>
    <t>WRI1003276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</si>
  <si>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713</t>
  </si>
  <si>
    <t>Kjela</t>
  </si>
  <si>
    <t>WRI1003277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</si>
  <si>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493</t>
  </si>
  <si>
    <t>Kjollefjord</t>
  </si>
  <si>
    <t>WRI1003279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</si>
  <si>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223</t>
  </si>
  <si>
    <t>Kjosnesfjorden</t>
  </si>
  <si>
    <t>WRI1003281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</si>
  <si>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82</t>
  </si>
  <si>
    <t>Kleiva</t>
  </si>
  <si>
    <t>WRI1003282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</si>
  <si>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612</t>
  </si>
  <si>
    <t>Klosterfoss</t>
  </si>
  <si>
    <t>WRI1003284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</si>
  <si>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562</t>
  </si>
  <si>
    <t>Knutfoss</t>
  </si>
  <si>
    <t>WRI1003287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</si>
  <si>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427</t>
  </si>
  <si>
    <t>Kobbelv</t>
  </si>
  <si>
    <t>WRI1003288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</si>
  <si>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198</t>
  </si>
  <si>
    <t>Kolsvik</t>
  </si>
  <si>
    <t>WRI1003289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</si>
  <si>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205</t>
  </si>
  <si>
    <t>Krokevatn</t>
  </si>
  <si>
    <t>WRI1003294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</si>
  <si>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174</t>
  </si>
  <si>
    <t>Kvanangen</t>
  </si>
  <si>
    <t>WRI1003297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</si>
  <si>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216</t>
  </si>
  <si>
    <t>Kvanndal</t>
  </si>
  <si>
    <t>WRI1003299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</si>
  <si>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511</t>
  </si>
  <si>
    <t>Kvannvatn</t>
  </si>
  <si>
    <t>WRI1003300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</si>
  <si>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303</t>
  </si>
  <si>
    <t>Kvilldal</t>
  </si>
  <si>
    <t>WRI1003302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</si>
  <si>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456</t>
  </si>
  <si>
    <t>Kvinen</t>
  </si>
  <si>
    <t>WRI1003303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</si>
  <si>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490</t>
  </si>
  <si>
    <t>Kvitfossen</t>
  </si>
  <si>
    <t>WRI1003304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</si>
  <si>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268</t>
  </si>
  <si>
    <t>Kvittingen</t>
  </si>
  <si>
    <t>WRI1003306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</si>
  <si>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88</t>
  </si>
  <si>
    <t>Lakshola</t>
  </si>
  <si>
    <t>WRI1003308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</si>
  <si>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229</t>
  </si>
  <si>
    <t>Lang Sima</t>
  </si>
  <si>
    <t>WRI1003309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</si>
  <si>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</t>
  </si>
  <si>
    <t>Langfjord</t>
  </si>
  <si>
    <t>WRI1003310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</si>
  <si>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256</t>
  </si>
  <si>
    <t>Langvatn</t>
  </si>
  <si>
    <t>WRI1003312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</si>
  <si>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208</t>
  </si>
  <si>
    <t>Lassajavrre</t>
  </si>
  <si>
    <t>WRI1003313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</si>
  <si>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264</t>
  </si>
  <si>
    <t>Laudal</t>
  </si>
  <si>
    <t>WRI1003314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</si>
  <si>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521</t>
  </si>
  <si>
    <t>Lavkajohka</t>
  </si>
  <si>
    <t>WRI1003315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</si>
  <si>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258</t>
  </si>
  <si>
    <t>Leinafoss</t>
  </si>
  <si>
    <t>WRI1003316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</si>
  <si>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152</t>
  </si>
  <si>
    <t>Leirfossene</t>
  </si>
  <si>
    <t>WRI1003318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</si>
  <si>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350</t>
  </si>
  <si>
    <t>Liarelva</t>
  </si>
  <si>
    <t>WRI1003320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</si>
  <si>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626</t>
  </si>
  <si>
    <t>Lindland</t>
  </si>
  <si>
    <t>WRI1003321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</si>
  <si>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539</t>
  </si>
  <si>
    <t>Lio</t>
  </si>
  <si>
    <t>WRI1003323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</si>
  <si>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507</t>
  </si>
  <si>
    <t>Litjfossen</t>
  </si>
  <si>
    <t>WRI1003325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</si>
  <si>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655</t>
  </si>
  <si>
    <t>Litledalen</t>
  </si>
  <si>
    <t>WRI1003326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</si>
  <si>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546</t>
  </si>
  <si>
    <t>Logna</t>
  </si>
  <si>
    <t>WRI1003327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</si>
  <si>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543</t>
  </si>
  <si>
    <t>Lomen</t>
  </si>
  <si>
    <t>WRI1003329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</si>
  <si>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660</t>
  </si>
  <si>
    <t>Lomi</t>
  </si>
  <si>
    <t>WRI1003330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</si>
  <si>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206</t>
  </si>
  <si>
    <t>Luostejok</t>
  </si>
  <si>
    <t>WRI1003334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</si>
  <si>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318</t>
  </si>
  <si>
    <t>Lutufallet</t>
  </si>
  <si>
    <t>WRI1003335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</si>
  <si>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694</t>
  </si>
  <si>
    <t>Lya</t>
  </si>
  <si>
    <t>WRI1003336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</si>
  <si>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142</t>
  </si>
  <si>
    <t>Lysbotn</t>
  </si>
  <si>
    <t>WRI1003338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</si>
  <si>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273</t>
  </si>
  <si>
    <t>Lysebotn</t>
  </si>
  <si>
    <t>WRI1003339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</si>
  <si>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466</t>
  </si>
  <si>
    <t>Matre</t>
  </si>
  <si>
    <t>WRI1003349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</si>
  <si>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60</t>
  </si>
  <si>
    <t>Maudal</t>
  </si>
  <si>
    <t>WRI1003350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</si>
  <si>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528</t>
  </si>
  <si>
    <t>Mauranger</t>
  </si>
  <si>
    <t>WRI1003351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</si>
  <si>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57</t>
  </si>
  <si>
    <t>Mel</t>
  </si>
  <si>
    <t>WRI1003352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</si>
  <si>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87</t>
  </si>
  <si>
    <t>Melkefoss</t>
  </si>
  <si>
    <t>WRI1003354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</si>
  <si>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238</t>
  </si>
  <si>
    <t>Melkoya</t>
  </si>
  <si>
    <t>WRI1003355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</si>
  <si>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199</t>
  </si>
  <si>
    <t>Mesna</t>
  </si>
  <si>
    <t>WRI1003357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</si>
  <si>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667</t>
  </si>
  <si>
    <t>Midtre Tessa</t>
  </si>
  <si>
    <t>WRI1003358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</si>
  <si>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399</t>
  </si>
  <si>
    <t>Modalen</t>
  </si>
  <si>
    <t>WRI1003361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</si>
  <si>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189</t>
  </si>
  <si>
    <t>Mofjellet</t>
  </si>
  <si>
    <t>WRI1003362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</si>
  <si>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325</t>
  </si>
  <si>
    <t>Mosvik</t>
  </si>
  <si>
    <t>WRI1003369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</si>
  <si>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355</t>
  </si>
  <si>
    <t>Mykstufoss</t>
  </si>
  <si>
    <t>WRI1003372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</si>
  <si>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657</t>
  </si>
  <si>
    <t>Naddvik</t>
  </si>
  <si>
    <t>WRI1003375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</si>
  <si>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73</t>
  </si>
  <si>
    <t>Open Power System Data</t>
  </si>
  <si>
    <t>Naturkraft CCPP</t>
  </si>
  <si>
    <t>WRI1003378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</si>
  <si>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459</t>
  </si>
  <si>
    <t>Nea</t>
  </si>
  <si>
    <t>WRI1003379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</si>
  <si>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328</t>
  </si>
  <si>
    <t>Nedre Rossaga</t>
  </si>
  <si>
    <t>WRI1003381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</si>
  <si>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196</t>
  </si>
  <si>
    <t>Nedre Vinstra</t>
  </si>
  <si>
    <t>WRI1003384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</si>
  <si>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637</t>
  </si>
  <si>
    <t>NedreFiskumfoss</t>
  </si>
  <si>
    <t>WRI1003385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</si>
  <si>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351</t>
  </si>
  <si>
    <t>NedreNea</t>
  </si>
  <si>
    <t>WRI1003388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</si>
  <si>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343</t>
  </si>
  <si>
    <t>Nes OEK</t>
  </si>
  <si>
    <t>WRI1003389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</si>
  <si>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58</t>
  </si>
  <si>
    <t>Nomeland</t>
  </si>
  <si>
    <t>WRI1003391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</si>
  <si>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504</t>
  </si>
  <si>
    <t>Norddalen</t>
  </si>
  <si>
    <t>WRI1003392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</si>
  <si>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263</t>
  </si>
  <si>
    <t>Nore 1</t>
  </si>
  <si>
    <t>WRI1003396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</si>
  <si>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</t>
  </si>
  <si>
    <t>Novle</t>
  </si>
  <si>
    <t>WRI1003398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</si>
  <si>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510</t>
  </si>
  <si>
    <t>Nygard</t>
  </si>
  <si>
    <t>WRI1003399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</si>
  <si>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236</t>
  </si>
  <si>
    <t>1057274|1063951</t>
  </si>
  <si>
    <t>Nygardsfjellet</t>
  </si>
  <si>
    <t>WRI1003400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</si>
  <si>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228</t>
  </si>
  <si>
    <t>1074352|1078309</t>
  </si>
  <si>
    <t>Oksla</t>
  </si>
  <si>
    <t>WRI1003409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</si>
  <si>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469</t>
  </si>
  <si>
    <t>Oljusjoen</t>
  </si>
  <si>
    <t>WRI1003411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</si>
  <si>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90</t>
  </si>
  <si>
    <t>Ormsetfoss</t>
  </si>
  <si>
    <t>WRI1003415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</si>
  <si>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352</t>
  </si>
  <si>
    <t>Osa</t>
  </si>
  <si>
    <t>WRI1003418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</si>
  <si>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652</t>
  </si>
  <si>
    <t>Ovre Rossaga</t>
  </si>
  <si>
    <t>WRI1003426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</si>
  <si>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202</t>
  </si>
  <si>
    <t>Ovre Vinstra</t>
  </si>
  <si>
    <t>WRI1003429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</si>
  <si>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641</t>
  </si>
  <si>
    <t>Oyberget</t>
  </si>
  <si>
    <t>WRI1003431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</si>
  <si>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337</t>
  </si>
  <si>
    <t>RKA Nyhamna</t>
  </si>
  <si>
    <t>WRI1003453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</si>
  <si>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329</t>
  </si>
  <si>
    <t>Ramfoss</t>
  </si>
  <si>
    <t>WRI1003436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</si>
  <si>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669</t>
  </si>
  <si>
    <t>Rana</t>
  </si>
  <si>
    <t>WRI1003437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</si>
  <si>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195</t>
  </si>
  <si>
    <t>Refsdal</t>
  </si>
  <si>
    <t>WRI1003441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</si>
  <si>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79</t>
  </si>
  <si>
    <t>1029418|1030300|1058007</t>
  </si>
  <si>
    <t>Rendal 2</t>
  </si>
  <si>
    <t>WRI1003446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</si>
  <si>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644</t>
  </si>
  <si>
    <t>Rendalen</t>
  </si>
  <si>
    <t>WRI1003447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</si>
  <si>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645</t>
  </si>
  <si>
    <t>Roldal</t>
  </si>
  <si>
    <t>WRI1003458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</si>
  <si>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474</t>
  </si>
  <si>
    <t>Roskrepp</t>
  </si>
  <si>
    <t>WRI1003460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</si>
  <si>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503</t>
  </si>
  <si>
    <t>Rygene</t>
  </si>
  <si>
    <t>WRI1003465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</si>
  <si>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499</t>
  </si>
  <si>
    <t>Saheim</t>
  </si>
  <si>
    <t>WRI1003471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</si>
  <si>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471</t>
  </si>
  <si>
    <t>Sarp</t>
  </si>
  <si>
    <t>WRI1003475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</si>
  <si>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653</t>
  </si>
  <si>
    <t>Saurdal</t>
  </si>
  <si>
    <t>WRI1003478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</si>
  <si>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458</t>
  </si>
  <si>
    <t>Savalen</t>
  </si>
  <si>
    <t>WRI1003479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</si>
  <si>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656</t>
  </si>
  <si>
    <t>Sildvik</t>
  </si>
  <si>
    <t>WRI1003482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</si>
  <si>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214</t>
  </si>
  <si>
    <t>Siso</t>
  </si>
  <si>
    <t>WRI1003483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</si>
  <si>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200</t>
  </si>
  <si>
    <t>Sjona</t>
  </si>
  <si>
    <t>WRI1003485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</si>
  <si>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218</t>
  </si>
  <si>
    <t>Sjonsta</t>
  </si>
  <si>
    <t>WRI1003486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</si>
  <si>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211</t>
  </si>
  <si>
    <t>Skibotn</t>
  </si>
  <si>
    <t>WRI1003489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</si>
  <si>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212</t>
  </si>
  <si>
    <t>Skjerka</t>
  </si>
  <si>
    <t>WRI1003494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</si>
  <si>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486</t>
  </si>
  <si>
    <t>Skjomen</t>
  </si>
  <si>
    <t>WRI1003495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</si>
  <si>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197</t>
  </si>
  <si>
    <t>Skogfoss</t>
  </si>
  <si>
    <t>WRI1003497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</si>
  <si>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222</t>
  </si>
  <si>
    <t>Skollenborg</t>
  </si>
  <si>
    <t>WRI1003499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</si>
  <si>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648</t>
  </si>
  <si>
    <t>Smola</t>
  </si>
  <si>
    <t>WRI1003508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</si>
  <si>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332</t>
  </si>
  <si>
    <t>Solberg2</t>
  </si>
  <si>
    <t>WRI1003512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</si>
  <si>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646</t>
  </si>
  <si>
    <t>Solhom</t>
  </si>
  <si>
    <t>WRI1003513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</si>
  <si>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468</t>
  </si>
  <si>
    <t>Songa</t>
  </si>
  <si>
    <t>WRI1003515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</si>
  <si>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481</t>
  </si>
  <si>
    <t>Sonna</t>
  </si>
  <si>
    <t>WRI1003516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</si>
  <si>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464</t>
  </si>
  <si>
    <t>1063346|1063347</t>
  </si>
  <si>
    <t>Sorfjord2</t>
  </si>
  <si>
    <t>WRI1003518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</si>
  <si>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292</t>
  </si>
  <si>
    <t>Stakaldefossen</t>
  </si>
  <si>
    <t>WRI1003524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</si>
  <si>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78</t>
  </si>
  <si>
    <t>Steinsfoss</t>
  </si>
  <si>
    <t>WRI1003528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</si>
  <si>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485</t>
  </si>
  <si>
    <t>Steinsland</t>
  </si>
  <si>
    <t>WRI1003529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</si>
  <si>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</t>
  </si>
  <si>
    <t>Storlivatn</t>
  </si>
  <si>
    <t>WRI1003537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</si>
  <si>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497</t>
  </si>
  <si>
    <t>Straumsmo</t>
  </si>
  <si>
    <t>WRI1003539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</si>
  <si>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204</t>
  </si>
  <si>
    <t>Stuvane</t>
  </si>
  <si>
    <t>WRI1003540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</si>
  <si>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98</t>
  </si>
  <si>
    <t>Suldal 2</t>
  </si>
  <si>
    <t>WRI1003541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</si>
  <si>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478</t>
  </si>
  <si>
    <t>Sundsbarm</t>
  </si>
  <si>
    <t>WRI1003543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</si>
  <si>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487</t>
  </si>
  <si>
    <t>Sundsfjord</t>
  </si>
  <si>
    <t>WRI1003544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</si>
  <si>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207</t>
  </si>
  <si>
    <t>Svartisen</t>
  </si>
  <si>
    <t>WRI1003551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</si>
  <si>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194</t>
  </si>
  <si>
    <t>Svean</t>
  </si>
  <si>
    <t>WRI1003553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</si>
  <si>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358</t>
  </si>
  <si>
    <t>Svelgen</t>
  </si>
  <si>
    <t>WRI1003554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</si>
  <si>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70</t>
  </si>
  <si>
    <t>1011286|1116292</t>
  </si>
  <si>
    <t>Svelgfoss</t>
  </si>
  <si>
    <t>WRI1003555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</si>
  <si>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488</t>
  </si>
  <si>
    <t>Svorkmo</t>
  </si>
  <si>
    <t>WRI1003557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</si>
  <si>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345</t>
  </si>
  <si>
    <t>Sy-Sima</t>
  </si>
  <si>
    <t>WRI1003558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</si>
  <si>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</t>
  </si>
  <si>
    <t>Tevla</t>
  </si>
  <si>
    <t>WRI1003566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</si>
  <si>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346</t>
  </si>
  <si>
    <t>Tinfos Telemark</t>
  </si>
  <si>
    <t>WRI1003568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</si>
  <si>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496</t>
  </si>
  <si>
    <t>Tjodan</t>
  </si>
  <si>
    <t>WRI1003571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</si>
  <si>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482</t>
  </si>
  <si>
    <t>Tjorhom</t>
  </si>
  <si>
    <t>WRI1003573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</si>
  <si>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480</t>
  </si>
  <si>
    <t>Tokke</t>
  </si>
  <si>
    <t>WRI1003574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</si>
  <si>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460</t>
  </si>
  <si>
    <t>Tonstad</t>
  </si>
  <si>
    <t>WRI1003576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</si>
  <si>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457</t>
  </si>
  <si>
    <t>Torpa</t>
  </si>
  <si>
    <t>WRI1003577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</si>
  <si>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640</t>
  </si>
  <si>
    <t>Trolheim</t>
  </si>
  <si>
    <t>WRI1003585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</si>
  <si>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331</t>
  </si>
  <si>
    <t>Tunnsjodal</t>
  </si>
  <si>
    <t>WRI1003591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</si>
  <si>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201</t>
  </si>
  <si>
    <t>Tussa</t>
  </si>
  <si>
    <t>WRI1003593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</si>
  <si>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344</t>
  </si>
  <si>
    <t>Tyin</t>
  </si>
  <si>
    <t>WRI1003597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</si>
  <si>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54</t>
  </si>
  <si>
    <t>Tysso 2</t>
  </si>
  <si>
    <t>WRI1003601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</si>
  <si>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467</t>
  </si>
  <si>
    <t>Ulset</t>
  </si>
  <si>
    <t>WRI1003604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</si>
  <si>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668</t>
  </si>
  <si>
    <t>Usta</t>
  </si>
  <si>
    <t>WRI1003610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</si>
  <si>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</t>
  </si>
  <si>
    <t>Ustekveikja</t>
  </si>
  <si>
    <t>WRI1003611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</si>
  <si>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99</t>
  </si>
  <si>
    <t>Uvdal 1</t>
  </si>
  <si>
    <t>WRI1003612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</si>
  <si>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81</t>
  </si>
  <si>
    <t>Vamma</t>
  </si>
  <si>
    <t>WRI1003622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</si>
  <si>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639</t>
  </si>
  <si>
    <t>Vemork</t>
  </si>
  <si>
    <t>WRI1003630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</si>
  <si>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470</t>
  </si>
  <si>
    <t>Vemundsbotn</t>
  </si>
  <si>
    <t>WRI1003631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</si>
  <si>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91</t>
  </si>
  <si>
    <t>Vessingfoss</t>
  </si>
  <si>
    <t>WRI1003634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</si>
  <si>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356</t>
  </si>
  <si>
    <t>Vinje</t>
  </si>
  <si>
    <t>WRI1003643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</si>
  <si>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463</t>
  </si>
  <si>
    <t>Vrangfoss</t>
  </si>
  <si>
    <t>WRI1003649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</si>
  <si>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516</t>
  </si>
  <si>
    <t>Ylja</t>
  </si>
  <si>
    <t>WRI1003651</t>
  </si>
  <si>
    <t>https://transparency.entsoe.eu/generation/r2/installedCapacityPerProductionUnit/show?name=&amp;defaultValue=true&amp;viewType=TABLE&amp;areaType=BZN&amp;atch=false&amp;dateTime.dateTime=01.01.2016+00:00|UTC|YEAR&amp;area.values=CTY|10YNO-0--------C!BZN|10YNO-1--------2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&amp;DataTables_Table_0_length=658</t>
  </si>
  <si>
    <t>country</t>
  </si>
  <si>
    <t>country_long</t>
  </si>
  <si>
    <t>name</t>
  </si>
  <si>
    <t>gppd_idnr</t>
  </si>
  <si>
    <t>capacity_mw</t>
  </si>
  <si>
    <t>latitude</t>
  </si>
  <si>
    <t>longitude</t>
  </si>
  <si>
    <t>primary_fuel</t>
  </si>
  <si>
    <t>other_fuel1</t>
  </si>
  <si>
    <t>other_fuel2</t>
  </si>
  <si>
    <t>other_fuel3</t>
  </si>
  <si>
    <t>commissioning_year</t>
  </si>
  <si>
    <t>owner</t>
  </si>
  <si>
    <t>source</t>
  </si>
  <si>
    <t>url</t>
  </si>
  <si>
    <t>geolocation_source</t>
  </si>
  <si>
    <t>wepp_id</t>
  </si>
  <si>
    <t>year_of_capacity_data</t>
  </si>
  <si>
    <t>generation_gwh_2013</t>
  </si>
  <si>
    <t>generation_gwh_2014</t>
  </si>
  <si>
    <t>generation_gwh_2015</t>
  </si>
  <si>
    <t>generation_gwh_2016</t>
  </si>
  <si>
    <t>generation_gwh_2017</t>
  </si>
  <si>
    <t>estimated_generation_gwh</t>
  </si>
  <si>
    <t xml:space="preserve"> Pop [million]</t>
  </si>
  <si>
    <t xml:space="preserve">Norway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</si>
</sst>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EE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Border="0" applyAlignment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3" xfId="0" applyBorder="1" applyAlignment="1">
      <alignment wrapText="1"/>
    </xf>
    <xf numFmtId="1" fontId="0" fillId="0" borderId="0" xfId="0" applyNumberFormat="1" applyFill="1" applyProtection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/>
    <xf numFmtId="1" fontId="0" fillId="0" borderId="6" xfId="0" applyNumberFormat="1" applyFill="1" applyBorder="1" applyProtection="1"/>
    <xf numFmtId="1" fontId="0" fillId="0" borderId="0" xfId="0" applyNumberFormat="1" applyFill="1" applyBorder="1" applyProtection="1"/>
    <xf numFmtId="0" fontId="0" fillId="0" borderId="0" xfId="0" applyFill="1" applyAlignment="1" applyProtection="1">
      <alignment horizontal="right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 applyAlignment="1">
      <alignment wrapText="1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3" fontId="0" fillId="0" borderId="6" xfId="0" applyNumberFormat="1" applyBorder="1"/>
    <xf numFmtId="3" fontId="0" fillId="0" borderId="0" xfId="0" applyNumberFormat="1" applyBorder="1"/>
    <xf numFmtId="3" fontId="0" fillId="0" borderId="7" xfId="0" applyNumberFormat="1" applyBorder="1"/>
    <xf numFmtId="3" fontId="0" fillId="0" borderId="0" xfId="0" applyNumberFormat="1"/>
    <xf numFmtId="0" fontId="2" fillId="2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2" fontId="2" fillId="0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right" vertical="center" wrapText="1"/>
    </xf>
    <xf numFmtId="0" fontId="4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2" fontId="0" fillId="0" borderId="3" xfId="0" applyNumberFormat="1" applyFill="1" applyBorder="1" applyAlignment="1">
      <alignment wrapText="1"/>
    </xf>
    <xf numFmtId="0" fontId="5" fillId="0" borderId="0" xfId="1" applyFill="1" applyProtection="1"/>
    <xf numFmtId="0" fontId="6" fillId="0" borderId="0" xfId="1" applyFont="1" applyFill="1" applyProtection="1"/>
    <xf numFmtId="164" fontId="5" fillId="0" borderId="0" xfId="1" applyNumberFormat="1" applyFill="1" applyProtection="1"/>
    <xf numFmtId="0" fontId="7" fillId="0" borderId="0" xfId="2"/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right" vertical="center" wrapText="1"/>
    </xf>
    <xf numFmtId="0" fontId="2" fillId="4" borderId="14" xfId="0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0" fontId="2" fillId="4" borderId="15" xfId="0" applyFont="1" applyFill="1" applyBorder="1" applyAlignment="1">
      <alignment horizontal="right" vertical="center" wrapText="1"/>
    </xf>
    <xf numFmtId="0" fontId="0" fillId="0" borderId="14" xfId="0" applyBorder="1"/>
    <xf numFmtId="0" fontId="0" fillId="0" borderId="15" xfId="0" applyBorder="1"/>
    <xf numFmtId="0" fontId="2" fillId="5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production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prod_eks_imp!$AB$3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prod_eks_imp!$AB$5:$AB$33</c:f>
              <c:numCache>
                <c:formatCode>#,##0</c:formatCode>
                <c:ptCount val="29"/>
                <c:pt idx="0">
                  <c:v>2.3639999999999999</c:v>
                </c:pt>
                <c:pt idx="1">
                  <c:v>2.5750000000000002</c:v>
                </c:pt>
                <c:pt idx="2">
                  <c:v>2.8010000000000002</c:v>
                </c:pt>
                <c:pt idx="3">
                  <c:v>2.089</c:v>
                </c:pt>
                <c:pt idx="4">
                  <c:v>2.351</c:v>
                </c:pt>
                <c:pt idx="5">
                  <c:v>2.2800000000000002</c:v>
                </c:pt>
                <c:pt idx="6">
                  <c:v>1.792</c:v>
                </c:pt>
                <c:pt idx="7">
                  <c:v>3.016</c:v>
                </c:pt>
                <c:pt idx="8">
                  <c:v>2.5619999999999998</c:v>
                </c:pt>
                <c:pt idx="9">
                  <c:v>3.153</c:v>
                </c:pt>
                <c:pt idx="10">
                  <c:v>4.9329999999999998</c:v>
                </c:pt>
                <c:pt idx="11">
                  <c:v>13.956</c:v>
                </c:pt>
                <c:pt idx="12">
                  <c:v>16.638999999999999</c:v>
                </c:pt>
                <c:pt idx="13">
                  <c:v>22.975999999999999</c:v>
                </c:pt>
                <c:pt idx="14">
                  <c:v>22.67</c:v>
                </c:pt>
                <c:pt idx="15">
                  <c:v>11.481</c:v>
                </c:pt>
                <c:pt idx="16">
                  <c:v>18.693999999999999</c:v>
                </c:pt>
                <c:pt idx="17">
                  <c:v>31.795000000000002</c:v>
                </c:pt>
                <c:pt idx="18">
                  <c:v>26.775000000000002</c:v>
                </c:pt>
                <c:pt idx="19">
                  <c:v>20.611000000000001</c:v>
                </c:pt>
                <c:pt idx="20">
                  <c:v>15.103</c:v>
                </c:pt>
                <c:pt idx="21">
                  <c:v>10.821</c:v>
                </c:pt>
                <c:pt idx="22">
                  <c:v>9.5920000000000005</c:v>
                </c:pt>
                <c:pt idx="23">
                  <c:v>14.478</c:v>
                </c:pt>
                <c:pt idx="24">
                  <c:v>13.077</c:v>
                </c:pt>
                <c:pt idx="25">
                  <c:v>8.6300000000000008</c:v>
                </c:pt>
                <c:pt idx="26">
                  <c:v>6.3849999999999998</c:v>
                </c:pt>
                <c:pt idx="27">
                  <c:v>1.0190000000000001</c:v>
                </c:pt>
                <c:pt idx="28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1B4-B512-8B1A196C288D}"/>
            </c:ext>
          </c:extLst>
        </c:ser>
        <c:ser>
          <c:idx val="1"/>
          <c:order val="1"/>
          <c:tx>
            <c:strRef>
              <c:f>prod_eks_imp!$AC$3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prod_eks_imp!$AC$5:$AC$33</c:f>
              <c:numCache>
                <c:formatCode>#,##0</c:formatCode>
                <c:ptCount val="29"/>
                <c:pt idx="0">
                  <c:v>275.91300000000001</c:v>
                </c:pt>
                <c:pt idx="1">
                  <c:v>283.20100000000002</c:v>
                </c:pt>
                <c:pt idx="2">
                  <c:v>291.541</c:v>
                </c:pt>
                <c:pt idx="3">
                  <c:v>283.17200000000003</c:v>
                </c:pt>
                <c:pt idx="4">
                  <c:v>311.697</c:v>
                </c:pt>
                <c:pt idx="5">
                  <c:v>323.22899999999998</c:v>
                </c:pt>
                <c:pt idx="6">
                  <c:v>422.80700000000002</c:v>
                </c:pt>
                <c:pt idx="7">
                  <c:v>474.13400000000001</c:v>
                </c:pt>
                <c:pt idx="8">
                  <c:v>481.85900000000004</c:v>
                </c:pt>
                <c:pt idx="9">
                  <c:v>519.35699999999997</c:v>
                </c:pt>
                <c:pt idx="10">
                  <c:v>542.39</c:v>
                </c:pt>
                <c:pt idx="11">
                  <c:v>584.02</c:v>
                </c:pt>
                <c:pt idx="12">
                  <c:v>698.39599999999996</c:v>
                </c:pt>
                <c:pt idx="13">
                  <c:v>779.62099999999998</c:v>
                </c:pt>
                <c:pt idx="14">
                  <c:v>817.55799999999999</c:v>
                </c:pt>
                <c:pt idx="15">
                  <c:v>876.59199999999998</c:v>
                </c:pt>
                <c:pt idx="16">
                  <c:v>898.98800000000006</c:v>
                </c:pt>
                <c:pt idx="17">
                  <c:v>913.82400000000007</c:v>
                </c:pt>
                <c:pt idx="18">
                  <c:v>1021.909</c:v>
                </c:pt>
                <c:pt idx="19">
                  <c:v>1061.422</c:v>
                </c:pt>
                <c:pt idx="20">
                  <c:v>1102.011</c:v>
                </c:pt>
                <c:pt idx="21">
                  <c:v>1052.7830000000001</c:v>
                </c:pt>
                <c:pt idx="22">
                  <c:v>1180.0620000000001</c:v>
                </c:pt>
                <c:pt idx="23">
                  <c:v>1120.893</c:v>
                </c:pt>
                <c:pt idx="24">
                  <c:v>1113.915</c:v>
                </c:pt>
                <c:pt idx="25">
                  <c:v>1196.326</c:v>
                </c:pt>
                <c:pt idx="26">
                  <c:v>1190.326</c:v>
                </c:pt>
                <c:pt idx="27">
                  <c:v>1264.393</c:v>
                </c:pt>
                <c:pt idx="28">
                  <c:v>1237.625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A-41B4-B512-8B1A196C288D}"/>
            </c:ext>
          </c:extLst>
        </c:ser>
        <c:ser>
          <c:idx val="2"/>
          <c:order val="2"/>
          <c:tx>
            <c:strRef>
              <c:f>prod_eks_imp!$AD$3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prod_eks_imp!$AD$5:$AD$33</c:f>
              <c:numCache>
                <c:formatCode>#,##0</c:formatCode>
                <c:ptCount val="29"/>
                <c:pt idx="0">
                  <c:v>966.40600000000006</c:v>
                </c:pt>
                <c:pt idx="1">
                  <c:v>1104.8120000000001</c:v>
                </c:pt>
                <c:pt idx="2">
                  <c:v>1259.452</c:v>
                </c:pt>
                <c:pt idx="3">
                  <c:v>1344.8240000000001</c:v>
                </c:pt>
                <c:pt idx="4">
                  <c:v>1513.008</c:v>
                </c:pt>
                <c:pt idx="5">
                  <c:v>1629.7070000000001</c:v>
                </c:pt>
                <c:pt idx="6">
                  <c:v>1833.2250000000001</c:v>
                </c:pt>
                <c:pt idx="7">
                  <c:v>1849.82</c:v>
                </c:pt>
                <c:pt idx="8">
                  <c:v>1766.527</c:v>
                </c:pt>
                <c:pt idx="9">
                  <c:v>1767.7460000000001</c:v>
                </c:pt>
                <c:pt idx="10">
                  <c:v>1896.4</c:v>
                </c:pt>
                <c:pt idx="11">
                  <c:v>1915.8020000000001</c:v>
                </c:pt>
                <c:pt idx="12">
                  <c:v>1869.472</c:v>
                </c:pt>
                <c:pt idx="13">
                  <c:v>1818.393</c:v>
                </c:pt>
                <c:pt idx="14">
                  <c:v>1790.732</c:v>
                </c:pt>
                <c:pt idx="15">
                  <c:v>1661.17</c:v>
                </c:pt>
                <c:pt idx="16">
                  <c:v>1549.229</c:v>
                </c:pt>
                <c:pt idx="17">
                  <c:v>1416.348</c:v>
                </c:pt>
                <c:pt idx="18">
                  <c:v>1368.6669999999999</c:v>
                </c:pt>
                <c:pt idx="19">
                  <c:v>1297.663</c:v>
                </c:pt>
                <c:pt idx="20">
                  <c:v>1178.865</c:v>
                </c:pt>
                <c:pt idx="21">
                  <c:v>1116.4549999999999</c:v>
                </c:pt>
                <c:pt idx="22">
                  <c:v>1040.809</c:v>
                </c:pt>
                <c:pt idx="23">
                  <c:v>990.86900000000003</c:v>
                </c:pt>
                <c:pt idx="24">
                  <c:v>1011.8000000000001</c:v>
                </c:pt>
                <c:pt idx="25">
                  <c:v>1042.2139999999999</c:v>
                </c:pt>
                <c:pt idx="26">
                  <c:v>1070.1089999999999</c:v>
                </c:pt>
                <c:pt idx="27">
                  <c:v>1056.412</c:v>
                </c:pt>
                <c:pt idx="28">
                  <c:v>994.90499999999997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A-41B4-B512-8B1A196C288D}"/>
            </c:ext>
          </c:extLst>
        </c:ser>
        <c:ser>
          <c:idx val="3"/>
          <c:order val="3"/>
          <c:tx>
            <c:strRef>
              <c:f>prod_eks_imp!$AE$3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prod_eks_imp!$AE$5:$AE$33</c:f>
              <c:numCache>
                <c:formatCode>#,##0</c:formatCode>
                <c:ptCount val="29"/>
                <c:pt idx="0">
                  <c:v>9.875</c:v>
                </c:pt>
                <c:pt idx="1">
                  <c:v>9.3490000000000002</c:v>
                </c:pt>
                <c:pt idx="2">
                  <c:v>8.9809999999999999</c:v>
                </c:pt>
                <c:pt idx="3">
                  <c:v>9.9390000000000001</c:v>
                </c:pt>
                <c:pt idx="4">
                  <c:v>10.58</c:v>
                </c:pt>
                <c:pt idx="5">
                  <c:v>10.670999999999999</c:v>
                </c:pt>
                <c:pt idx="6">
                  <c:v>11.106</c:v>
                </c:pt>
                <c:pt idx="7">
                  <c:v>11.666</c:v>
                </c:pt>
                <c:pt idx="8">
                  <c:v>10.651</c:v>
                </c:pt>
                <c:pt idx="9">
                  <c:v>11.202</c:v>
                </c:pt>
                <c:pt idx="10">
                  <c:v>11.083</c:v>
                </c:pt>
                <c:pt idx="11">
                  <c:v>11.781000000000001</c:v>
                </c:pt>
                <c:pt idx="12">
                  <c:v>12.355</c:v>
                </c:pt>
                <c:pt idx="13">
                  <c:v>12.22</c:v>
                </c:pt>
                <c:pt idx="14">
                  <c:v>12.025</c:v>
                </c:pt>
                <c:pt idx="15">
                  <c:v>12.464</c:v>
                </c:pt>
                <c:pt idx="16">
                  <c:v>12.304</c:v>
                </c:pt>
                <c:pt idx="17">
                  <c:v>12.655000000000001</c:v>
                </c:pt>
                <c:pt idx="18">
                  <c:v>12.714</c:v>
                </c:pt>
                <c:pt idx="19">
                  <c:v>12.111000000000001</c:v>
                </c:pt>
                <c:pt idx="20">
                  <c:v>14.135</c:v>
                </c:pt>
                <c:pt idx="21">
                  <c:v>14.602</c:v>
                </c:pt>
                <c:pt idx="22">
                  <c:v>13.97</c:v>
                </c:pt>
                <c:pt idx="23">
                  <c:v>11.942</c:v>
                </c:pt>
                <c:pt idx="24">
                  <c:v>9.1840000000000011</c:v>
                </c:pt>
                <c:pt idx="25">
                  <c:v>10.147</c:v>
                </c:pt>
                <c:pt idx="26">
                  <c:v>10.372999999999999</c:v>
                </c:pt>
                <c:pt idx="27">
                  <c:v>10.893000000000001</c:v>
                </c:pt>
                <c:pt idx="28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A-41B4-B512-8B1A196C288D}"/>
            </c:ext>
          </c:extLst>
        </c:ser>
        <c:ser>
          <c:idx val="4"/>
          <c:order val="4"/>
          <c:tx>
            <c:strRef>
              <c:f>prod_eks_imp!$AF$3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prod_eks_imp!$AF$5:$AF$33</c:f>
              <c:numCache>
                <c:formatCode>#,##0</c:formatCode>
                <c:ptCount val="29"/>
                <c:pt idx="0">
                  <c:v>1.62</c:v>
                </c:pt>
                <c:pt idx="1">
                  <c:v>1.5469999999999999</c:v>
                </c:pt>
                <c:pt idx="2">
                  <c:v>1.6580000000000001</c:v>
                </c:pt>
                <c:pt idx="3">
                  <c:v>1.7450000000000001</c:v>
                </c:pt>
                <c:pt idx="4">
                  <c:v>1.819</c:v>
                </c:pt>
                <c:pt idx="5">
                  <c:v>1.8980000000000001</c:v>
                </c:pt>
                <c:pt idx="6">
                  <c:v>1.804</c:v>
                </c:pt>
                <c:pt idx="7">
                  <c:v>2.0460000000000003</c:v>
                </c:pt>
                <c:pt idx="8">
                  <c:v>2.246</c:v>
                </c:pt>
                <c:pt idx="9">
                  <c:v>2.1270000000000002</c:v>
                </c:pt>
                <c:pt idx="10">
                  <c:v>2.1720000000000002</c:v>
                </c:pt>
                <c:pt idx="11">
                  <c:v>2.1989999999999998</c:v>
                </c:pt>
                <c:pt idx="12">
                  <c:v>2.2040000000000002</c:v>
                </c:pt>
                <c:pt idx="13">
                  <c:v>2.8380000000000001</c:v>
                </c:pt>
                <c:pt idx="14">
                  <c:v>2.649</c:v>
                </c:pt>
                <c:pt idx="15">
                  <c:v>2.9780000000000002</c:v>
                </c:pt>
                <c:pt idx="16">
                  <c:v>3.12</c:v>
                </c:pt>
                <c:pt idx="17">
                  <c:v>3.09</c:v>
                </c:pt>
                <c:pt idx="18">
                  <c:v>3.339</c:v>
                </c:pt>
                <c:pt idx="19">
                  <c:v>3.4250000000000003</c:v>
                </c:pt>
                <c:pt idx="20">
                  <c:v>3.3280000000000003</c:v>
                </c:pt>
                <c:pt idx="21">
                  <c:v>3.726</c:v>
                </c:pt>
                <c:pt idx="22">
                  <c:v>4.1909999999999998</c:v>
                </c:pt>
                <c:pt idx="23">
                  <c:v>4.5549999999999997</c:v>
                </c:pt>
                <c:pt idx="24">
                  <c:v>4.6829999999999998</c:v>
                </c:pt>
                <c:pt idx="25">
                  <c:v>4.9270000000000005</c:v>
                </c:pt>
                <c:pt idx="26">
                  <c:v>4.8570000000000002</c:v>
                </c:pt>
                <c:pt idx="27">
                  <c:v>4.4939999999999998</c:v>
                </c:pt>
                <c:pt idx="28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A-41B4-B512-8B1A196C288D}"/>
            </c:ext>
          </c:extLst>
        </c:ser>
        <c:ser>
          <c:idx val="5"/>
          <c:order val="5"/>
          <c:tx>
            <c:strRef>
              <c:f>prod_eks_imp!$AG$3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prod_eks_imp!$AG$5:$AG$33</c:f>
              <c:numCache>
                <c:formatCode>#,##0</c:formatCode>
                <c:ptCount val="29"/>
                <c:pt idx="0">
                  <c:v>121.38200000000001</c:v>
                </c:pt>
                <c:pt idx="1">
                  <c:v>110.58</c:v>
                </c:pt>
                <c:pt idx="2">
                  <c:v>117.065</c:v>
                </c:pt>
                <c:pt idx="3">
                  <c:v>119.628</c:v>
                </c:pt>
                <c:pt idx="4">
                  <c:v>112.685</c:v>
                </c:pt>
                <c:pt idx="5">
                  <c:v>122.497</c:v>
                </c:pt>
                <c:pt idx="6">
                  <c:v>104.157</c:v>
                </c:pt>
                <c:pt idx="7">
                  <c:v>110.94800000000001</c:v>
                </c:pt>
                <c:pt idx="8">
                  <c:v>116.291</c:v>
                </c:pt>
                <c:pt idx="9">
                  <c:v>121.907</c:v>
                </c:pt>
                <c:pt idx="10">
                  <c:v>142.32</c:v>
                </c:pt>
                <c:pt idx="11">
                  <c:v>121.053</c:v>
                </c:pt>
                <c:pt idx="12">
                  <c:v>129.91200000000001</c:v>
                </c:pt>
                <c:pt idx="13">
                  <c:v>106.30200000000001</c:v>
                </c:pt>
                <c:pt idx="14">
                  <c:v>109.54300000000001</c:v>
                </c:pt>
                <c:pt idx="15">
                  <c:v>136.95099999999999</c:v>
                </c:pt>
                <c:pt idx="16">
                  <c:v>120.36500000000001</c:v>
                </c:pt>
                <c:pt idx="17">
                  <c:v>135.62800000000001</c:v>
                </c:pt>
                <c:pt idx="18">
                  <c:v>140.89400000000001</c:v>
                </c:pt>
                <c:pt idx="19">
                  <c:v>127.054</c:v>
                </c:pt>
                <c:pt idx="20">
                  <c:v>118.03100000000001</c:v>
                </c:pt>
                <c:pt idx="21">
                  <c:v>122.836</c:v>
                </c:pt>
                <c:pt idx="22">
                  <c:v>144.358</c:v>
                </c:pt>
                <c:pt idx="23">
                  <c:v>130.58099999999999</c:v>
                </c:pt>
                <c:pt idx="24">
                  <c:v>138.40200000000002</c:v>
                </c:pt>
                <c:pt idx="25">
                  <c:v>140.96600000000001</c:v>
                </c:pt>
                <c:pt idx="26">
                  <c:v>145.53300000000002</c:v>
                </c:pt>
                <c:pt idx="27">
                  <c:v>145.96600000000001</c:v>
                </c:pt>
                <c:pt idx="28">
                  <c:v>143.38499999999999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BA-41B4-B512-8B1A196C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67912"/>
        <c:axId val="585565944"/>
      </c:areaChart>
      <c:catAx>
        <c:axId val="58556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5565944"/>
        <c:crosses val="autoZero"/>
        <c:auto val="1"/>
        <c:lblAlgn val="ctr"/>
        <c:lblOffset val="100"/>
        <c:noMultiLvlLbl val="0"/>
      </c:catAx>
      <c:valAx>
        <c:axId val="5855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556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imports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prod_eks_imp!$AJ$3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prod_eks_imp!$AJ$5:$AJ$33</c:f>
              <c:numCache>
                <c:formatCode>#,##0</c:formatCode>
                <c:ptCount val="29"/>
                <c:pt idx="0">
                  <c:v>9.5739999999999998</c:v>
                </c:pt>
                <c:pt idx="1">
                  <c:v>8.2799999999999994</c:v>
                </c:pt>
                <c:pt idx="2">
                  <c:v>8.4039999999999999</c:v>
                </c:pt>
                <c:pt idx="3">
                  <c:v>9.0980000000000008</c:v>
                </c:pt>
                <c:pt idx="4">
                  <c:v>10.379</c:v>
                </c:pt>
                <c:pt idx="5">
                  <c:v>11.195</c:v>
                </c:pt>
                <c:pt idx="6">
                  <c:v>11.093</c:v>
                </c:pt>
                <c:pt idx="7">
                  <c:v>10.58</c:v>
                </c:pt>
                <c:pt idx="8">
                  <c:v>11.929</c:v>
                </c:pt>
                <c:pt idx="9">
                  <c:v>11.108000000000001</c:v>
                </c:pt>
                <c:pt idx="10">
                  <c:v>11.231</c:v>
                </c:pt>
                <c:pt idx="11">
                  <c:v>10.063000000000001</c:v>
                </c:pt>
                <c:pt idx="12">
                  <c:v>8.011000000000001</c:v>
                </c:pt>
                <c:pt idx="13">
                  <c:v>8.2249999999999996</c:v>
                </c:pt>
                <c:pt idx="14">
                  <c:v>9.5459999999999994</c:v>
                </c:pt>
                <c:pt idx="15">
                  <c:v>8.1880000000000006</c:v>
                </c:pt>
                <c:pt idx="16">
                  <c:v>7.1760000000000002</c:v>
                </c:pt>
                <c:pt idx="17">
                  <c:v>8.2089999999999996</c:v>
                </c:pt>
                <c:pt idx="18">
                  <c:v>8.5820000000000007</c:v>
                </c:pt>
                <c:pt idx="19">
                  <c:v>5.4610000000000003</c:v>
                </c:pt>
                <c:pt idx="20">
                  <c:v>8.7230000000000008</c:v>
                </c:pt>
                <c:pt idx="21">
                  <c:v>9.0980000000000008</c:v>
                </c:pt>
                <c:pt idx="22">
                  <c:v>9.3079999999999998</c:v>
                </c:pt>
                <c:pt idx="23">
                  <c:v>8.2880000000000003</c:v>
                </c:pt>
                <c:pt idx="24">
                  <c:v>9.4909999999999997</c:v>
                </c:pt>
                <c:pt idx="25">
                  <c:v>8.7430000000000003</c:v>
                </c:pt>
                <c:pt idx="26">
                  <c:v>8.479000000000001</c:v>
                </c:pt>
                <c:pt idx="27">
                  <c:v>9.3019999999999996</c:v>
                </c:pt>
                <c:pt idx="28">
                  <c:v>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608-8B0C-48CADDD45B8B}"/>
            </c:ext>
          </c:extLst>
        </c:ser>
        <c:ser>
          <c:idx val="1"/>
          <c:order val="1"/>
          <c:tx>
            <c:strRef>
              <c:f>prod_eks_imp!$AK$3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prod_eks_imp!$AK$5:$AK$33</c:f>
              <c:numCache>
                <c:formatCode>#,##0</c:formatCode>
                <c:ptCount val="29"/>
                <c:pt idx="0">
                  <c:v>3.3000000000000002E-2</c:v>
                </c:pt>
                <c:pt idx="1">
                  <c:v>0.106</c:v>
                </c:pt>
                <c:pt idx="2">
                  <c:v>0.06</c:v>
                </c:pt>
                <c:pt idx="3">
                  <c:v>0.371</c:v>
                </c:pt>
                <c:pt idx="4">
                  <c:v>1.151</c:v>
                </c:pt>
                <c:pt idx="5">
                  <c:v>1.133</c:v>
                </c:pt>
                <c:pt idx="6">
                  <c:v>0.96499999999999997</c:v>
                </c:pt>
                <c:pt idx="7">
                  <c:v>0.82500000000000007</c:v>
                </c:pt>
                <c:pt idx="8">
                  <c:v>0.32600000000000001</c:v>
                </c:pt>
                <c:pt idx="9">
                  <c:v>0.188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1.5940000000000001</c:v>
                </c:pt>
                <c:pt idx="18">
                  <c:v>6.0000000000000001E-3</c:v>
                </c:pt>
                <c:pt idx="19">
                  <c:v>3.0000000000000001E-3</c:v>
                </c:pt>
                <c:pt idx="20">
                  <c:v>5.9000000000000004E-2</c:v>
                </c:pt>
                <c:pt idx="21">
                  <c:v>1.4E-2</c:v>
                </c:pt>
                <c:pt idx="22">
                  <c:v>3.2000000000000001E-2</c:v>
                </c:pt>
                <c:pt idx="23">
                  <c:v>1E-3</c:v>
                </c:pt>
                <c:pt idx="24">
                  <c:v>8.0000000000000002E-3</c:v>
                </c:pt>
                <c:pt idx="25">
                  <c:v>0.16800000000000001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6-4608-8B0C-48CADDD45B8B}"/>
            </c:ext>
          </c:extLst>
        </c:ser>
        <c:ser>
          <c:idx val="2"/>
          <c:order val="2"/>
          <c:tx>
            <c:strRef>
              <c:f>prod_eks_imp!$AL$3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prod_eks_imp!$AL$5:$AL$33</c:f>
              <c:numCache>
                <c:formatCode>#,##0</c:formatCode>
                <c:ptCount val="29"/>
                <c:pt idx="0">
                  <c:v>54.673000000000002</c:v>
                </c:pt>
                <c:pt idx="1">
                  <c:v>51.34</c:v>
                </c:pt>
                <c:pt idx="2">
                  <c:v>43.365000000000002</c:v>
                </c:pt>
                <c:pt idx="3">
                  <c:v>47.596000000000004</c:v>
                </c:pt>
                <c:pt idx="4">
                  <c:v>48.134</c:v>
                </c:pt>
                <c:pt idx="5">
                  <c:v>53.386000000000003</c:v>
                </c:pt>
                <c:pt idx="6">
                  <c:v>52.064999999999998</c:v>
                </c:pt>
                <c:pt idx="7">
                  <c:v>59.212000000000003</c:v>
                </c:pt>
                <c:pt idx="8">
                  <c:v>59.780999999999999</c:v>
                </c:pt>
                <c:pt idx="9">
                  <c:v>61.54</c:v>
                </c:pt>
                <c:pt idx="10">
                  <c:v>52.701999999999998</c:v>
                </c:pt>
                <c:pt idx="11">
                  <c:v>53.142000000000003</c:v>
                </c:pt>
                <c:pt idx="12">
                  <c:v>49.878999999999998</c:v>
                </c:pt>
                <c:pt idx="13">
                  <c:v>51.435000000000002</c:v>
                </c:pt>
                <c:pt idx="14">
                  <c:v>52.739000000000004</c:v>
                </c:pt>
                <c:pt idx="15">
                  <c:v>58.309000000000005</c:v>
                </c:pt>
                <c:pt idx="16">
                  <c:v>54.186999999999998</c:v>
                </c:pt>
                <c:pt idx="17">
                  <c:v>63.983000000000004</c:v>
                </c:pt>
                <c:pt idx="18">
                  <c:v>58.788000000000004</c:v>
                </c:pt>
                <c:pt idx="19">
                  <c:v>70.316000000000003</c:v>
                </c:pt>
                <c:pt idx="20">
                  <c:v>75.88</c:v>
                </c:pt>
                <c:pt idx="21">
                  <c:v>66.174999999999997</c:v>
                </c:pt>
                <c:pt idx="22">
                  <c:v>68.97</c:v>
                </c:pt>
                <c:pt idx="23">
                  <c:v>81.447000000000003</c:v>
                </c:pt>
                <c:pt idx="24">
                  <c:v>64.551000000000002</c:v>
                </c:pt>
                <c:pt idx="25">
                  <c:v>75.328000000000003</c:v>
                </c:pt>
                <c:pt idx="26">
                  <c:v>73.558999999999997</c:v>
                </c:pt>
                <c:pt idx="27">
                  <c:v>92.022000000000006</c:v>
                </c:pt>
                <c:pt idx="28">
                  <c:v>106.77500000000001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6-4608-8B0C-48CADDD45B8B}"/>
            </c:ext>
          </c:extLst>
        </c:ser>
        <c:ser>
          <c:idx val="3"/>
          <c:order val="3"/>
          <c:tx>
            <c:strRef>
              <c:f>prod_eks_imp!$AM$3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prod_eks_imp!$AM$5:$AM$33</c:f>
              <c:numCache>
                <c:formatCode>#,##0</c:formatCode>
                <c:ptCount val="29"/>
                <c:pt idx="0">
                  <c:v>0.22900000000000001</c:v>
                </c:pt>
                <c:pt idx="1">
                  <c:v>0.17100000000000001</c:v>
                </c:pt>
                <c:pt idx="2">
                  <c:v>0.28500000000000003</c:v>
                </c:pt>
                <c:pt idx="3">
                  <c:v>0.34400000000000003</c:v>
                </c:pt>
                <c:pt idx="4">
                  <c:v>0.48399999999999999</c:v>
                </c:pt>
                <c:pt idx="5">
                  <c:v>0.55100000000000005</c:v>
                </c:pt>
                <c:pt idx="6">
                  <c:v>0.44</c:v>
                </c:pt>
                <c:pt idx="7">
                  <c:v>0.57799999999999996</c:v>
                </c:pt>
                <c:pt idx="8">
                  <c:v>0.82600000000000007</c:v>
                </c:pt>
                <c:pt idx="9">
                  <c:v>0.55500000000000005</c:v>
                </c:pt>
                <c:pt idx="10">
                  <c:v>0.41300000000000003</c:v>
                </c:pt>
                <c:pt idx="11">
                  <c:v>0.73199999999999998</c:v>
                </c:pt>
                <c:pt idx="12">
                  <c:v>0.71199999999999997</c:v>
                </c:pt>
                <c:pt idx="13">
                  <c:v>0.99199999999999999</c:v>
                </c:pt>
                <c:pt idx="14">
                  <c:v>0.66900000000000004</c:v>
                </c:pt>
                <c:pt idx="15">
                  <c:v>0.90900000000000003</c:v>
                </c:pt>
                <c:pt idx="16">
                  <c:v>0.66900000000000004</c:v>
                </c:pt>
                <c:pt idx="17">
                  <c:v>0.96499999999999997</c:v>
                </c:pt>
                <c:pt idx="18">
                  <c:v>1.621</c:v>
                </c:pt>
                <c:pt idx="19">
                  <c:v>1.6320000000000001</c:v>
                </c:pt>
                <c:pt idx="20">
                  <c:v>3.0150000000000001</c:v>
                </c:pt>
                <c:pt idx="21">
                  <c:v>3.028</c:v>
                </c:pt>
                <c:pt idx="22">
                  <c:v>2.9460000000000002</c:v>
                </c:pt>
                <c:pt idx="23">
                  <c:v>2.8519999999999999</c:v>
                </c:pt>
                <c:pt idx="24">
                  <c:v>2.3479999999999999</c:v>
                </c:pt>
                <c:pt idx="25">
                  <c:v>2.5470000000000002</c:v>
                </c:pt>
                <c:pt idx="26">
                  <c:v>4.2450000000000001</c:v>
                </c:pt>
                <c:pt idx="27">
                  <c:v>6.125</c:v>
                </c:pt>
                <c:pt idx="28">
                  <c:v>4.8950000000000005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6-4608-8B0C-48CADDD45B8B}"/>
            </c:ext>
          </c:extLst>
        </c:ser>
        <c:ser>
          <c:idx val="4"/>
          <c:order val="4"/>
          <c:tx>
            <c:strRef>
              <c:f>prod_eks_imp!$AN$3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prod_eks_imp!$AN$5:$AN$33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36-4608-8B0C-48CADDD45B8B}"/>
            </c:ext>
          </c:extLst>
        </c:ser>
        <c:ser>
          <c:idx val="5"/>
          <c:order val="5"/>
          <c:tx>
            <c:strRef>
              <c:f>prod_eks_imp!$AO$3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prod_eks_imp!$AO$5:$AO$33</c:f>
              <c:numCache>
                <c:formatCode>#,##0</c:formatCode>
                <c:ptCount val="29"/>
                <c:pt idx="0">
                  <c:v>0.33400000000000002</c:v>
                </c:pt>
                <c:pt idx="1">
                  <c:v>3.274</c:v>
                </c:pt>
                <c:pt idx="2">
                  <c:v>1.3800000000000001</c:v>
                </c:pt>
                <c:pt idx="3">
                  <c:v>0.58699999999999997</c:v>
                </c:pt>
                <c:pt idx="4">
                  <c:v>4.8360000000000003</c:v>
                </c:pt>
                <c:pt idx="5">
                  <c:v>2.3000000000000003</c:v>
                </c:pt>
                <c:pt idx="6">
                  <c:v>13.212</c:v>
                </c:pt>
                <c:pt idx="7">
                  <c:v>8.6920000000000002</c:v>
                </c:pt>
                <c:pt idx="8">
                  <c:v>8.0459999999999994</c:v>
                </c:pt>
                <c:pt idx="9">
                  <c:v>6.8570000000000002</c:v>
                </c:pt>
                <c:pt idx="10">
                  <c:v>1.474</c:v>
                </c:pt>
                <c:pt idx="11">
                  <c:v>10.744</c:v>
                </c:pt>
                <c:pt idx="12">
                  <c:v>5.3340000000000005</c:v>
                </c:pt>
                <c:pt idx="13">
                  <c:v>13.422000000000001</c:v>
                </c:pt>
                <c:pt idx="14">
                  <c:v>15.309000000000001</c:v>
                </c:pt>
                <c:pt idx="15">
                  <c:v>3.653</c:v>
                </c:pt>
                <c:pt idx="16">
                  <c:v>9.8019999999999996</c:v>
                </c:pt>
                <c:pt idx="17">
                  <c:v>5.2839999999999998</c:v>
                </c:pt>
                <c:pt idx="18">
                  <c:v>3.4119999999999999</c:v>
                </c:pt>
                <c:pt idx="19">
                  <c:v>5.65</c:v>
                </c:pt>
                <c:pt idx="20">
                  <c:v>14.673</c:v>
                </c:pt>
                <c:pt idx="21">
                  <c:v>11.255000000000001</c:v>
                </c:pt>
                <c:pt idx="22">
                  <c:v>4.1900000000000004</c:v>
                </c:pt>
                <c:pt idx="23">
                  <c:v>10.135</c:v>
                </c:pt>
                <c:pt idx="24">
                  <c:v>6.3470000000000004</c:v>
                </c:pt>
                <c:pt idx="25">
                  <c:v>7.4110000000000005</c:v>
                </c:pt>
                <c:pt idx="26">
                  <c:v>5.7410000000000005</c:v>
                </c:pt>
                <c:pt idx="27">
                  <c:v>6.1120000000000001</c:v>
                </c:pt>
                <c:pt idx="28">
                  <c:v>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36-4608-8B0C-48CADDD4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67912"/>
        <c:axId val="585565944"/>
      </c:areaChart>
      <c:catAx>
        <c:axId val="58556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5565944"/>
        <c:crosses val="autoZero"/>
        <c:auto val="1"/>
        <c:lblAlgn val="ctr"/>
        <c:lblOffset val="100"/>
        <c:noMultiLvlLbl val="0"/>
      </c:catAx>
      <c:valAx>
        <c:axId val="5855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556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 exports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prod_eks_imp!$AR$3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prod_eks_imp!$AR$5:$AR$33</c:f>
              <c:numCache>
                <c:formatCode>#,##0</c:formatCode>
                <c:ptCount val="29"/>
                <c:pt idx="0">
                  <c:v>1.9850000000000001</c:v>
                </c:pt>
                <c:pt idx="1">
                  <c:v>2.1150000000000002</c:v>
                </c:pt>
                <c:pt idx="2">
                  <c:v>1.3120000000000001</c:v>
                </c:pt>
                <c:pt idx="3">
                  <c:v>1.774</c:v>
                </c:pt>
                <c:pt idx="4">
                  <c:v>0</c:v>
                </c:pt>
                <c:pt idx="5">
                  <c:v>1.407</c:v>
                </c:pt>
                <c:pt idx="6">
                  <c:v>1.2190000000000001</c:v>
                </c:pt>
                <c:pt idx="7">
                  <c:v>1.4330000000000001</c:v>
                </c:pt>
                <c:pt idx="8">
                  <c:v>2.2749999999999999</c:v>
                </c:pt>
                <c:pt idx="9">
                  <c:v>2.246</c:v>
                </c:pt>
                <c:pt idx="10">
                  <c:v>4.4770000000000003</c:v>
                </c:pt>
                <c:pt idx="11">
                  <c:v>11.688000000000001</c:v>
                </c:pt>
                <c:pt idx="12">
                  <c:v>16.010999999999999</c:v>
                </c:pt>
                <c:pt idx="13">
                  <c:v>21.045000000000002</c:v>
                </c:pt>
                <c:pt idx="14">
                  <c:v>21.396000000000001</c:v>
                </c:pt>
                <c:pt idx="15">
                  <c:v>13.003</c:v>
                </c:pt>
                <c:pt idx="16">
                  <c:v>17.687999999999999</c:v>
                </c:pt>
                <c:pt idx="17">
                  <c:v>26.310000000000002</c:v>
                </c:pt>
                <c:pt idx="18">
                  <c:v>26.138999999999999</c:v>
                </c:pt>
                <c:pt idx="19">
                  <c:v>18.707000000000001</c:v>
                </c:pt>
                <c:pt idx="20">
                  <c:v>13.201000000000001</c:v>
                </c:pt>
                <c:pt idx="21">
                  <c:v>11.738</c:v>
                </c:pt>
                <c:pt idx="22">
                  <c:v>9.9510000000000005</c:v>
                </c:pt>
                <c:pt idx="23">
                  <c:v>16.151</c:v>
                </c:pt>
                <c:pt idx="24">
                  <c:v>12.552</c:v>
                </c:pt>
                <c:pt idx="25">
                  <c:v>8.7710000000000008</c:v>
                </c:pt>
                <c:pt idx="26">
                  <c:v>7.1160000000000005</c:v>
                </c:pt>
                <c:pt idx="27">
                  <c:v>0.58299999999999996</c:v>
                </c:pt>
                <c:pt idx="2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1-4D2C-A25B-4442C6A1A59F}"/>
            </c:ext>
          </c:extLst>
        </c:ser>
        <c:ser>
          <c:idx val="1"/>
          <c:order val="1"/>
          <c:tx>
            <c:strRef>
              <c:f>prod_eks_imp!$AS$3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prod_eks_imp!$AS$5:$AS$33</c:f>
              <c:numCache>
                <c:formatCode>#,##0</c:formatCode>
                <c:ptCount val="29"/>
                <c:pt idx="0">
                  <c:v>256.96899999999999</c:v>
                </c:pt>
                <c:pt idx="1">
                  <c:v>259.024</c:v>
                </c:pt>
                <c:pt idx="2">
                  <c:v>262.476</c:v>
                </c:pt>
                <c:pt idx="3">
                  <c:v>252.267</c:v>
                </c:pt>
                <c:pt idx="4">
                  <c:v>283.26300000000003</c:v>
                </c:pt>
                <c:pt idx="5">
                  <c:v>288.411</c:v>
                </c:pt>
                <c:pt idx="6">
                  <c:v>392.43799999999999</c:v>
                </c:pt>
                <c:pt idx="7">
                  <c:v>431.31299999999999</c:v>
                </c:pt>
                <c:pt idx="8">
                  <c:v>431.98700000000002</c:v>
                </c:pt>
                <c:pt idx="9">
                  <c:v>470.83300000000003</c:v>
                </c:pt>
                <c:pt idx="10">
                  <c:v>490.065</c:v>
                </c:pt>
                <c:pt idx="11">
                  <c:v>507.86900000000003</c:v>
                </c:pt>
                <c:pt idx="12">
                  <c:v>644</c:v>
                </c:pt>
                <c:pt idx="13">
                  <c:v>713.35300000000007</c:v>
                </c:pt>
                <c:pt idx="14">
                  <c:v>765.255</c:v>
                </c:pt>
                <c:pt idx="15">
                  <c:v>825.37400000000002</c:v>
                </c:pt>
                <c:pt idx="16">
                  <c:v>843.06399999999996</c:v>
                </c:pt>
                <c:pt idx="17">
                  <c:v>851.52200000000005</c:v>
                </c:pt>
                <c:pt idx="18">
                  <c:v>954.99700000000007</c:v>
                </c:pt>
                <c:pt idx="19">
                  <c:v>999.34199999999998</c:v>
                </c:pt>
                <c:pt idx="20">
                  <c:v>1029.02</c:v>
                </c:pt>
                <c:pt idx="21">
                  <c:v>992.44100000000003</c:v>
                </c:pt>
                <c:pt idx="22">
                  <c:v>1115.915</c:v>
                </c:pt>
                <c:pt idx="23">
                  <c:v>1055.1659999999999</c:v>
                </c:pt>
                <c:pt idx="24">
                  <c:v>1046.6959999999999</c:v>
                </c:pt>
                <c:pt idx="25">
                  <c:v>1125.905</c:v>
                </c:pt>
                <c:pt idx="26">
                  <c:v>1124.2049999999999</c:v>
                </c:pt>
                <c:pt idx="27">
                  <c:v>1209.421</c:v>
                </c:pt>
                <c:pt idx="28">
                  <c:v>1177.67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1-4D2C-A25B-4442C6A1A59F}"/>
            </c:ext>
          </c:extLst>
        </c:ser>
        <c:ser>
          <c:idx val="2"/>
          <c:order val="2"/>
          <c:tx>
            <c:strRef>
              <c:f>prod_eks_imp!$AT$3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prod_eks_imp!$AT$5:$AT$33</c:f>
              <c:numCache>
                <c:formatCode>#,##0</c:formatCode>
                <c:ptCount val="29"/>
                <c:pt idx="0">
                  <c:v>913.1</c:v>
                </c:pt>
                <c:pt idx="1">
                  <c:v>1053.1580000000001</c:v>
                </c:pt>
                <c:pt idx="2">
                  <c:v>1205.789</c:v>
                </c:pt>
                <c:pt idx="3">
                  <c:v>1291.3420000000001</c:v>
                </c:pt>
                <c:pt idx="4">
                  <c:v>1458.914</c:v>
                </c:pt>
                <c:pt idx="5">
                  <c:v>1580.626</c:v>
                </c:pt>
                <c:pt idx="6">
                  <c:v>1772.3130000000001</c:v>
                </c:pt>
                <c:pt idx="7">
                  <c:v>1804.692</c:v>
                </c:pt>
                <c:pt idx="8">
                  <c:v>1705.93</c:v>
                </c:pt>
                <c:pt idx="9">
                  <c:v>1686.2370000000001</c:v>
                </c:pt>
                <c:pt idx="10">
                  <c:v>1778.5930000000001</c:v>
                </c:pt>
                <c:pt idx="11">
                  <c:v>1866.4940000000001</c:v>
                </c:pt>
                <c:pt idx="12">
                  <c:v>1793.492</c:v>
                </c:pt>
                <c:pt idx="13">
                  <c:v>1738.55</c:v>
                </c:pt>
                <c:pt idx="14">
                  <c:v>1687.297</c:v>
                </c:pt>
                <c:pt idx="15">
                  <c:v>1550.2819999999999</c:v>
                </c:pt>
                <c:pt idx="16">
                  <c:v>1429.913</c:v>
                </c:pt>
                <c:pt idx="17">
                  <c:v>1368.3620000000001</c:v>
                </c:pt>
                <c:pt idx="18">
                  <c:v>1272.6079999999999</c:v>
                </c:pt>
                <c:pt idx="19">
                  <c:v>1244.7560000000001</c:v>
                </c:pt>
                <c:pt idx="20">
                  <c:v>1121.26</c:v>
                </c:pt>
                <c:pt idx="21">
                  <c:v>1059.5040000000001</c:v>
                </c:pt>
                <c:pt idx="22">
                  <c:v>985.14200000000005</c:v>
                </c:pt>
                <c:pt idx="23">
                  <c:v>936.64200000000005</c:v>
                </c:pt>
                <c:pt idx="24">
                  <c:v>958.40700000000004</c:v>
                </c:pt>
                <c:pt idx="25">
                  <c:v>987.65300000000002</c:v>
                </c:pt>
                <c:pt idx="26">
                  <c:v>1037.25</c:v>
                </c:pt>
                <c:pt idx="27">
                  <c:v>1039.2080000000001</c:v>
                </c:pt>
                <c:pt idx="28">
                  <c:v>988.779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1-4D2C-A25B-4442C6A1A59F}"/>
            </c:ext>
          </c:extLst>
        </c:ser>
        <c:ser>
          <c:idx val="3"/>
          <c:order val="3"/>
          <c:tx>
            <c:strRef>
              <c:f>prod_eks_imp!$AU$3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prod_eks_imp!$AU$5:$AU$33</c:f>
              <c:numCache>
                <c:formatCode>#,##0</c:formatCode>
                <c:ptCount val="29"/>
                <c:pt idx="0">
                  <c:v>0.02</c:v>
                </c:pt>
                <c:pt idx="1">
                  <c:v>1.3000000000000001E-2</c:v>
                </c:pt>
                <c:pt idx="2">
                  <c:v>4.7E-2</c:v>
                </c:pt>
                <c:pt idx="3">
                  <c:v>1.2E-2</c:v>
                </c:pt>
                <c:pt idx="4">
                  <c:v>1E-3</c:v>
                </c:pt>
                <c:pt idx="5">
                  <c:v>1E-3</c:v>
                </c:pt>
                <c:pt idx="6">
                  <c:v>5.8000000000000003E-2</c:v>
                </c:pt>
                <c:pt idx="7">
                  <c:v>2.4E-2</c:v>
                </c:pt>
                <c:pt idx="8">
                  <c:v>4.1000000000000002E-2</c:v>
                </c:pt>
                <c:pt idx="9">
                  <c:v>3.0000000000000001E-3</c:v>
                </c:pt>
                <c:pt idx="10">
                  <c:v>2.6000000000000002E-2</c:v>
                </c:pt>
                <c:pt idx="11">
                  <c:v>3.6999999999999998E-2</c:v>
                </c:pt>
                <c:pt idx="12">
                  <c:v>3.0000000000000001E-3</c:v>
                </c:pt>
                <c:pt idx="13">
                  <c:v>2.7E-2</c:v>
                </c:pt>
                <c:pt idx="14">
                  <c:v>3.1E-2</c:v>
                </c:pt>
                <c:pt idx="15">
                  <c:v>3.4000000000000002E-2</c:v>
                </c:pt>
                <c:pt idx="16">
                  <c:v>2.5000000000000001E-2</c:v>
                </c:pt>
                <c:pt idx="17">
                  <c:v>2.4E-2</c:v>
                </c:pt>
                <c:pt idx="18">
                  <c:v>0.02</c:v>
                </c:pt>
                <c:pt idx="19">
                  <c:v>4.8000000000000001E-2</c:v>
                </c:pt>
                <c:pt idx="20">
                  <c:v>9.9000000000000005E-2</c:v>
                </c:pt>
                <c:pt idx="21">
                  <c:v>0.14200000000000002</c:v>
                </c:pt>
                <c:pt idx="22">
                  <c:v>1.1480000000000001</c:v>
                </c:pt>
                <c:pt idx="23">
                  <c:v>0.58699999999999997</c:v>
                </c:pt>
                <c:pt idx="24">
                  <c:v>0.215</c:v>
                </c:pt>
                <c:pt idx="25">
                  <c:v>0.22500000000000001</c:v>
                </c:pt>
                <c:pt idx="26">
                  <c:v>0.56800000000000006</c:v>
                </c:pt>
                <c:pt idx="27">
                  <c:v>0.94400000000000006</c:v>
                </c:pt>
                <c:pt idx="28">
                  <c:v>0.71699999999999997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1-4D2C-A25B-4442C6A1A59F}"/>
            </c:ext>
          </c:extLst>
        </c:ser>
        <c:ser>
          <c:idx val="4"/>
          <c:order val="4"/>
          <c:tx>
            <c:strRef>
              <c:f>prod_eks_imp!$AV$3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prod_eks_imp!$AV$5:$AV$33</c:f>
              <c:numCache>
                <c:formatCode>#,##0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1-4D2C-A25B-4442C6A1A59F}"/>
            </c:ext>
          </c:extLst>
        </c:ser>
        <c:ser>
          <c:idx val="5"/>
          <c:order val="5"/>
          <c:tx>
            <c:strRef>
              <c:f>prod_eks_imp!$AW$3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prod_eks_imp!$B$5:$B$33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prod_eks_imp!$AW$5:$AW$33</c:f>
              <c:numCache>
                <c:formatCode>#,##0</c:formatCode>
                <c:ptCount val="29"/>
                <c:pt idx="0">
                  <c:v>16.241</c:v>
                </c:pt>
                <c:pt idx="1">
                  <c:v>6.0490000000000004</c:v>
                </c:pt>
                <c:pt idx="2">
                  <c:v>10.109</c:v>
                </c:pt>
                <c:pt idx="3">
                  <c:v>8.4860000000000007</c:v>
                </c:pt>
                <c:pt idx="4">
                  <c:v>4.968</c:v>
                </c:pt>
                <c:pt idx="5">
                  <c:v>8.9619999999999997</c:v>
                </c:pt>
                <c:pt idx="6">
                  <c:v>4.2359999999999998</c:v>
                </c:pt>
                <c:pt idx="7">
                  <c:v>4.8739999999999997</c:v>
                </c:pt>
                <c:pt idx="8">
                  <c:v>4.4119999999999999</c:v>
                </c:pt>
                <c:pt idx="9">
                  <c:v>8.7759999999999998</c:v>
                </c:pt>
                <c:pt idx="10">
                  <c:v>20.529</c:v>
                </c:pt>
                <c:pt idx="11">
                  <c:v>7.1749999999999998</c:v>
                </c:pt>
                <c:pt idx="12">
                  <c:v>15.046000000000001</c:v>
                </c:pt>
                <c:pt idx="13">
                  <c:v>5.548</c:v>
                </c:pt>
                <c:pt idx="14">
                  <c:v>3.8540000000000001</c:v>
                </c:pt>
                <c:pt idx="15">
                  <c:v>15.695</c:v>
                </c:pt>
                <c:pt idx="16">
                  <c:v>8.947000000000001</c:v>
                </c:pt>
                <c:pt idx="17">
                  <c:v>15.32</c:v>
                </c:pt>
                <c:pt idx="18">
                  <c:v>17.275000000000002</c:v>
                </c:pt>
                <c:pt idx="19">
                  <c:v>14.633000000000001</c:v>
                </c:pt>
                <c:pt idx="20">
                  <c:v>7.1230000000000002</c:v>
                </c:pt>
                <c:pt idx="21">
                  <c:v>14.329000000000001</c:v>
                </c:pt>
                <c:pt idx="22">
                  <c:v>22.006</c:v>
                </c:pt>
                <c:pt idx="23">
                  <c:v>15.14</c:v>
                </c:pt>
                <c:pt idx="24">
                  <c:v>21.932000000000002</c:v>
                </c:pt>
                <c:pt idx="25">
                  <c:v>22.038</c:v>
                </c:pt>
                <c:pt idx="26">
                  <c:v>22.151</c:v>
                </c:pt>
                <c:pt idx="27">
                  <c:v>21.276</c:v>
                </c:pt>
                <c:pt idx="28">
                  <c:v>18.489000000000001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1-4D2C-A25B-4442C6A1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88040"/>
        <c:axId val="453088696"/>
      </c:areaChart>
      <c:catAx>
        <c:axId val="45308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3088696"/>
        <c:crosses val="autoZero"/>
        <c:auto val="1"/>
        <c:lblAlgn val="ctr"/>
        <c:lblOffset val="100"/>
        <c:noMultiLvlLbl val="0"/>
      </c:catAx>
      <c:valAx>
        <c:axId val="4530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308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Industry, final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forbruk!$F$3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forbruk!$F$5:$F$34</c15:sqref>
                  </c15:fullRef>
                </c:ext>
              </c:extLst>
              <c:f>forbruk!$F$5:$F$33</c:f>
              <c:numCache>
                <c:formatCode>0</c:formatCode>
                <c:ptCount val="29"/>
                <c:pt idx="0">
                  <c:v>13762</c:v>
                </c:pt>
                <c:pt idx="1">
                  <c:v>13648</c:v>
                </c:pt>
                <c:pt idx="2">
                  <c:v>12896</c:v>
                </c:pt>
                <c:pt idx="3">
                  <c:v>13415</c:v>
                </c:pt>
                <c:pt idx="4">
                  <c:v>15741</c:v>
                </c:pt>
                <c:pt idx="5">
                  <c:v>14769</c:v>
                </c:pt>
                <c:pt idx="6">
                  <c:v>16147</c:v>
                </c:pt>
                <c:pt idx="7">
                  <c:v>14997</c:v>
                </c:pt>
                <c:pt idx="8">
                  <c:v>14900</c:v>
                </c:pt>
                <c:pt idx="9">
                  <c:v>14079</c:v>
                </c:pt>
                <c:pt idx="10">
                  <c:v>12769</c:v>
                </c:pt>
                <c:pt idx="11">
                  <c:v>13546</c:v>
                </c:pt>
                <c:pt idx="12">
                  <c:v>12976</c:v>
                </c:pt>
                <c:pt idx="13">
                  <c:v>13679</c:v>
                </c:pt>
                <c:pt idx="14">
                  <c:v>13105</c:v>
                </c:pt>
                <c:pt idx="15">
                  <c:v>12009</c:v>
                </c:pt>
                <c:pt idx="16">
                  <c:v>13421</c:v>
                </c:pt>
                <c:pt idx="17">
                  <c:v>12477</c:v>
                </c:pt>
                <c:pt idx="18">
                  <c:v>12189</c:v>
                </c:pt>
                <c:pt idx="19">
                  <c:v>10773</c:v>
                </c:pt>
                <c:pt idx="20">
                  <c:v>12202</c:v>
                </c:pt>
                <c:pt idx="21">
                  <c:v>11610</c:v>
                </c:pt>
                <c:pt idx="22">
                  <c:v>10621</c:v>
                </c:pt>
                <c:pt idx="23">
                  <c:v>10966</c:v>
                </c:pt>
                <c:pt idx="24">
                  <c:v>10130</c:v>
                </c:pt>
                <c:pt idx="25">
                  <c:v>10529</c:v>
                </c:pt>
                <c:pt idx="26">
                  <c:v>10091</c:v>
                </c:pt>
                <c:pt idx="27">
                  <c:v>10689</c:v>
                </c:pt>
                <c:pt idx="28">
                  <c:v>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D-4790-B832-2389E4056E7C}"/>
            </c:ext>
          </c:extLst>
        </c:ser>
        <c:ser>
          <c:idx val="5"/>
          <c:order val="1"/>
          <c:tx>
            <c:strRef>
              <c:f>forbruk!$I$3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forbruk!$I$5:$I$34</c15:sqref>
                  </c15:fullRef>
                </c:ext>
              </c:extLst>
              <c:f>forbruk!$I$5:$I$33</c:f>
              <c:numCache>
                <c:formatCode>0</c:formatCode>
                <c:ptCount val="29"/>
                <c:pt idx="0">
                  <c:v>45526</c:v>
                </c:pt>
                <c:pt idx="1">
                  <c:v>45118</c:v>
                </c:pt>
                <c:pt idx="2">
                  <c:v>44630</c:v>
                </c:pt>
                <c:pt idx="3">
                  <c:v>44815</c:v>
                </c:pt>
                <c:pt idx="4">
                  <c:v>45900</c:v>
                </c:pt>
                <c:pt idx="5">
                  <c:v>47436</c:v>
                </c:pt>
                <c:pt idx="6">
                  <c:v>44456</c:v>
                </c:pt>
                <c:pt idx="7">
                  <c:v>45595</c:v>
                </c:pt>
                <c:pt idx="8">
                  <c:v>49069</c:v>
                </c:pt>
                <c:pt idx="9">
                  <c:v>49269</c:v>
                </c:pt>
                <c:pt idx="10">
                  <c:v>51373</c:v>
                </c:pt>
                <c:pt idx="11">
                  <c:v>49237</c:v>
                </c:pt>
                <c:pt idx="12">
                  <c:v>47278</c:v>
                </c:pt>
                <c:pt idx="13">
                  <c:v>47537</c:v>
                </c:pt>
                <c:pt idx="14">
                  <c:v>51012</c:v>
                </c:pt>
                <c:pt idx="15">
                  <c:v>51763</c:v>
                </c:pt>
                <c:pt idx="16">
                  <c:v>49672</c:v>
                </c:pt>
                <c:pt idx="17">
                  <c:v>49658</c:v>
                </c:pt>
                <c:pt idx="18">
                  <c:v>50655</c:v>
                </c:pt>
                <c:pt idx="19">
                  <c:v>41287</c:v>
                </c:pt>
                <c:pt idx="20">
                  <c:v>44525</c:v>
                </c:pt>
                <c:pt idx="21">
                  <c:v>44195</c:v>
                </c:pt>
                <c:pt idx="22">
                  <c:v>43493</c:v>
                </c:pt>
                <c:pt idx="23">
                  <c:v>43350</c:v>
                </c:pt>
                <c:pt idx="24">
                  <c:v>44447</c:v>
                </c:pt>
                <c:pt idx="25">
                  <c:v>45013</c:v>
                </c:pt>
                <c:pt idx="26">
                  <c:v>46059</c:v>
                </c:pt>
                <c:pt idx="27">
                  <c:v>46163</c:v>
                </c:pt>
                <c:pt idx="28">
                  <c:v>47083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D-4790-B832-2389E4056E7C}"/>
            </c:ext>
          </c:extLst>
        </c:ser>
        <c:ser>
          <c:idx val="0"/>
          <c:order val="2"/>
          <c:tx>
            <c:strRef>
              <c:f>forbruk!$D$3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forbruk!$D$5:$D$34</c15:sqref>
                  </c15:fullRef>
                </c:ext>
              </c:extLst>
              <c:f>forbruk!$D$5:$D$33</c:f>
              <c:numCache>
                <c:formatCode>0</c:formatCode>
                <c:ptCount val="29"/>
                <c:pt idx="0">
                  <c:v>9120</c:v>
                </c:pt>
                <c:pt idx="1">
                  <c:v>8111</c:v>
                </c:pt>
                <c:pt idx="2">
                  <c:v>8222</c:v>
                </c:pt>
                <c:pt idx="3">
                  <c:v>8750</c:v>
                </c:pt>
                <c:pt idx="4">
                  <c:v>9882</c:v>
                </c:pt>
                <c:pt idx="5">
                  <c:v>10638</c:v>
                </c:pt>
                <c:pt idx="6">
                  <c:v>10717</c:v>
                </c:pt>
                <c:pt idx="7">
                  <c:v>10655</c:v>
                </c:pt>
                <c:pt idx="8">
                  <c:v>11266</c:v>
                </c:pt>
                <c:pt idx="9">
                  <c:v>10845</c:v>
                </c:pt>
                <c:pt idx="10">
                  <c:v>11135</c:v>
                </c:pt>
                <c:pt idx="11">
                  <c:v>9773</c:v>
                </c:pt>
                <c:pt idx="12">
                  <c:v>8344</c:v>
                </c:pt>
                <c:pt idx="13">
                  <c:v>8266</c:v>
                </c:pt>
                <c:pt idx="14">
                  <c:v>9543</c:v>
                </c:pt>
                <c:pt idx="15">
                  <c:v>8025</c:v>
                </c:pt>
                <c:pt idx="16">
                  <c:v>7030</c:v>
                </c:pt>
                <c:pt idx="17">
                  <c:v>7609</c:v>
                </c:pt>
                <c:pt idx="18">
                  <c:v>7830</c:v>
                </c:pt>
                <c:pt idx="19">
                  <c:v>5656</c:v>
                </c:pt>
                <c:pt idx="20">
                  <c:v>7109</c:v>
                </c:pt>
                <c:pt idx="21">
                  <c:v>7298</c:v>
                </c:pt>
                <c:pt idx="22">
                  <c:v>7600</c:v>
                </c:pt>
                <c:pt idx="23">
                  <c:v>7594</c:v>
                </c:pt>
                <c:pt idx="24">
                  <c:v>7650</c:v>
                </c:pt>
                <c:pt idx="25">
                  <c:v>7415</c:v>
                </c:pt>
                <c:pt idx="26">
                  <c:v>7786</c:v>
                </c:pt>
                <c:pt idx="27">
                  <c:v>7908</c:v>
                </c:pt>
                <c:pt idx="28">
                  <c:v>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D-4790-B832-2389E4056E7C}"/>
            </c:ext>
          </c:extLst>
        </c:ser>
        <c:ser>
          <c:idx val="3"/>
          <c:order val="3"/>
          <c:tx>
            <c:strRef>
              <c:f>forbruk!$G$3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forbruk!$G$5:$G$34</c15:sqref>
                  </c15:fullRef>
                </c:ext>
              </c:extLst>
              <c:f>forbruk!$G$5:$G$33</c:f>
              <c:numCache>
                <c:formatCode>0</c:formatCode>
                <c:ptCount val="29"/>
                <c:pt idx="0">
                  <c:v>3907</c:v>
                </c:pt>
                <c:pt idx="1">
                  <c:v>3942</c:v>
                </c:pt>
                <c:pt idx="2">
                  <c:v>3651</c:v>
                </c:pt>
                <c:pt idx="3">
                  <c:v>3846</c:v>
                </c:pt>
                <c:pt idx="4">
                  <c:v>4054</c:v>
                </c:pt>
                <c:pt idx="5">
                  <c:v>4242</c:v>
                </c:pt>
                <c:pt idx="6">
                  <c:v>4285</c:v>
                </c:pt>
                <c:pt idx="7">
                  <c:v>4654</c:v>
                </c:pt>
                <c:pt idx="8">
                  <c:v>3909</c:v>
                </c:pt>
                <c:pt idx="9">
                  <c:v>4305</c:v>
                </c:pt>
                <c:pt idx="10">
                  <c:v>3943</c:v>
                </c:pt>
                <c:pt idx="11">
                  <c:v>4236</c:v>
                </c:pt>
                <c:pt idx="12">
                  <c:v>4011</c:v>
                </c:pt>
                <c:pt idx="13">
                  <c:v>4072</c:v>
                </c:pt>
                <c:pt idx="14">
                  <c:v>3945</c:v>
                </c:pt>
                <c:pt idx="15">
                  <c:v>4091</c:v>
                </c:pt>
                <c:pt idx="16">
                  <c:v>4023</c:v>
                </c:pt>
                <c:pt idx="17">
                  <c:v>4320</c:v>
                </c:pt>
                <c:pt idx="18">
                  <c:v>4315</c:v>
                </c:pt>
                <c:pt idx="19">
                  <c:v>3493</c:v>
                </c:pt>
                <c:pt idx="20">
                  <c:v>5022</c:v>
                </c:pt>
                <c:pt idx="21">
                  <c:v>5607</c:v>
                </c:pt>
                <c:pt idx="22">
                  <c:v>4042</c:v>
                </c:pt>
                <c:pt idx="23">
                  <c:v>4115</c:v>
                </c:pt>
                <c:pt idx="24">
                  <c:v>2638</c:v>
                </c:pt>
                <c:pt idx="25">
                  <c:v>2792</c:v>
                </c:pt>
                <c:pt idx="26">
                  <c:v>2363</c:v>
                </c:pt>
                <c:pt idx="27">
                  <c:v>2570</c:v>
                </c:pt>
                <c:pt idx="28">
                  <c:v>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D-4790-B832-2389E4056E7C}"/>
            </c:ext>
          </c:extLst>
        </c:ser>
        <c:ser>
          <c:idx val="1"/>
          <c:order val="4"/>
          <c:tx>
            <c:strRef>
              <c:f>forbruk!$E$3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forbruk!$E$5:$E$34</c15:sqref>
                  </c15:fullRef>
                </c:ext>
              </c:extLst>
              <c:f>forbruk!$E$5:$E$33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32</c:v>
                </c:pt>
                <c:pt idx="5" formatCode="0">
                  <c:v>218</c:v>
                </c:pt>
                <c:pt idx="6" formatCode="0">
                  <c:v>299</c:v>
                </c:pt>
                <c:pt idx="7" formatCode="0">
                  <c:v>1329</c:v>
                </c:pt>
                <c:pt idx="8" formatCode="0">
                  <c:v>1573</c:v>
                </c:pt>
                <c:pt idx="9" formatCode="0">
                  <c:v>1954</c:v>
                </c:pt>
                <c:pt idx="10" formatCode="0">
                  <c:v>1986</c:v>
                </c:pt>
                <c:pt idx="11" formatCode="0">
                  <c:v>1957</c:v>
                </c:pt>
                <c:pt idx="12" formatCode="0">
                  <c:v>1454</c:v>
                </c:pt>
                <c:pt idx="13" formatCode="0">
                  <c:v>1932</c:v>
                </c:pt>
                <c:pt idx="14" formatCode="0">
                  <c:v>2176</c:v>
                </c:pt>
                <c:pt idx="15" formatCode="0">
                  <c:v>2105</c:v>
                </c:pt>
                <c:pt idx="16" formatCode="0">
                  <c:v>2265</c:v>
                </c:pt>
                <c:pt idx="17" formatCode="0">
                  <c:v>2097</c:v>
                </c:pt>
                <c:pt idx="18" formatCode="0">
                  <c:v>2442</c:v>
                </c:pt>
                <c:pt idx="19" formatCode="0">
                  <c:v>2577</c:v>
                </c:pt>
                <c:pt idx="20" formatCode="0">
                  <c:v>2563</c:v>
                </c:pt>
                <c:pt idx="21" formatCode="0">
                  <c:v>2709</c:v>
                </c:pt>
                <c:pt idx="22" formatCode="0">
                  <c:v>3204</c:v>
                </c:pt>
                <c:pt idx="23" formatCode="0">
                  <c:v>3174</c:v>
                </c:pt>
                <c:pt idx="24" formatCode="0">
                  <c:v>3046</c:v>
                </c:pt>
                <c:pt idx="25" formatCode="0">
                  <c:v>3002</c:v>
                </c:pt>
                <c:pt idx="26" formatCode="0">
                  <c:v>3048</c:v>
                </c:pt>
                <c:pt idx="27" formatCode="0">
                  <c:v>3380</c:v>
                </c:pt>
                <c:pt idx="28" formatCode="0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D-4790-B832-2389E4056E7C}"/>
            </c:ext>
          </c:extLst>
        </c:ser>
        <c:ser>
          <c:idx val="4"/>
          <c:order val="5"/>
          <c:tx>
            <c:strRef>
              <c:f>forbruk!$H$3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forbruk!$H$5:$H$34</c15:sqref>
                  </c15:fullRef>
                </c:ext>
              </c:extLst>
              <c:f>forbruk!$H$5:$H$33</c:f>
              <c:numCache>
                <c:formatCode>0</c:formatCode>
                <c:ptCount val="29"/>
                <c:pt idx="0">
                  <c:v>449</c:v>
                </c:pt>
                <c:pt idx="1">
                  <c:v>384</c:v>
                </c:pt>
                <c:pt idx="2">
                  <c:v>520</c:v>
                </c:pt>
                <c:pt idx="3">
                  <c:v>489</c:v>
                </c:pt>
                <c:pt idx="4">
                  <c:v>544</c:v>
                </c:pt>
                <c:pt idx="5">
                  <c:v>600</c:v>
                </c:pt>
                <c:pt idx="6">
                  <c:v>531</c:v>
                </c:pt>
                <c:pt idx="7">
                  <c:v>711</c:v>
                </c:pt>
                <c:pt idx="8">
                  <c:v>890</c:v>
                </c:pt>
                <c:pt idx="9">
                  <c:v>737</c:v>
                </c:pt>
                <c:pt idx="10">
                  <c:v>811</c:v>
                </c:pt>
                <c:pt idx="11">
                  <c:v>838</c:v>
                </c:pt>
                <c:pt idx="12">
                  <c:v>839</c:v>
                </c:pt>
                <c:pt idx="13">
                  <c:v>1045</c:v>
                </c:pt>
                <c:pt idx="14">
                  <c:v>905</c:v>
                </c:pt>
                <c:pt idx="15">
                  <c:v>1240</c:v>
                </c:pt>
                <c:pt idx="16">
                  <c:v>1304</c:v>
                </c:pt>
                <c:pt idx="17">
                  <c:v>1142</c:v>
                </c:pt>
                <c:pt idx="18">
                  <c:v>1267</c:v>
                </c:pt>
                <c:pt idx="19">
                  <c:v>1231</c:v>
                </c:pt>
                <c:pt idx="20">
                  <c:v>1232</c:v>
                </c:pt>
                <c:pt idx="21">
                  <c:v>1312</c:v>
                </c:pt>
                <c:pt idx="22">
                  <c:v>1182</c:v>
                </c:pt>
                <c:pt idx="23">
                  <c:v>1187</c:v>
                </c:pt>
                <c:pt idx="24">
                  <c:v>1257</c:v>
                </c:pt>
                <c:pt idx="25">
                  <c:v>1268</c:v>
                </c:pt>
                <c:pt idx="26">
                  <c:v>1256</c:v>
                </c:pt>
                <c:pt idx="27">
                  <c:v>800</c:v>
                </c:pt>
                <c:pt idx="28">
                  <c:v>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D-4790-B832-2389E4056E7C}"/>
            </c:ext>
          </c:extLst>
        </c:ser>
        <c:ser>
          <c:idx val="6"/>
          <c:order val="6"/>
          <c:tx>
            <c:strRef>
              <c:f>forbruk!$J$3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forbruk!$J$5:$J$34</c15:sqref>
                  </c15:fullRef>
                </c:ext>
              </c:extLst>
              <c:f>forbruk!$J$5:$J$33</c:f>
              <c:numCache>
                <c:formatCode>0</c:formatCode>
                <c:ptCount val="29"/>
                <c:pt idx="0">
                  <c:v>188</c:v>
                </c:pt>
                <c:pt idx="1">
                  <c:v>215</c:v>
                </c:pt>
                <c:pt idx="2">
                  <c:v>221</c:v>
                </c:pt>
                <c:pt idx="3">
                  <c:v>237</c:v>
                </c:pt>
                <c:pt idx="4">
                  <c:v>350</c:v>
                </c:pt>
                <c:pt idx="5">
                  <c:v>397</c:v>
                </c:pt>
                <c:pt idx="6">
                  <c:v>319</c:v>
                </c:pt>
                <c:pt idx="7">
                  <c:v>265</c:v>
                </c:pt>
                <c:pt idx="8">
                  <c:v>243</c:v>
                </c:pt>
                <c:pt idx="9">
                  <c:v>234</c:v>
                </c:pt>
                <c:pt idx="10">
                  <c:v>228</c:v>
                </c:pt>
                <c:pt idx="11">
                  <c:v>212</c:v>
                </c:pt>
                <c:pt idx="12">
                  <c:v>288</c:v>
                </c:pt>
                <c:pt idx="13">
                  <c:v>304</c:v>
                </c:pt>
                <c:pt idx="14">
                  <c:v>295</c:v>
                </c:pt>
                <c:pt idx="15">
                  <c:v>312</c:v>
                </c:pt>
                <c:pt idx="16">
                  <c:v>307</c:v>
                </c:pt>
                <c:pt idx="17">
                  <c:v>311</c:v>
                </c:pt>
                <c:pt idx="18">
                  <c:v>318</c:v>
                </c:pt>
                <c:pt idx="19">
                  <c:v>355</c:v>
                </c:pt>
                <c:pt idx="20">
                  <c:v>396</c:v>
                </c:pt>
                <c:pt idx="21">
                  <c:v>405</c:v>
                </c:pt>
                <c:pt idx="22">
                  <c:v>437</c:v>
                </c:pt>
                <c:pt idx="23">
                  <c:v>417</c:v>
                </c:pt>
                <c:pt idx="24">
                  <c:v>438</c:v>
                </c:pt>
                <c:pt idx="25">
                  <c:v>445</c:v>
                </c:pt>
                <c:pt idx="26">
                  <c:v>427</c:v>
                </c:pt>
                <c:pt idx="27">
                  <c:v>302</c:v>
                </c:pt>
                <c:pt idx="2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D-4790-B832-2389E4056E7C}"/>
            </c:ext>
          </c:extLst>
        </c:ser>
        <c:ser>
          <c:idx val="7"/>
          <c:order val="7"/>
          <c:tx>
            <c:strRef>
              <c:f>forbruk!$K$3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forbruk!$B$5:$B$33</c15:sqref>
                  </c15:fullRef>
                </c:ext>
              </c:extLst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forbruk!$K$5:$K$34</c15:sqref>
                  </c15:fullRef>
                </c:ext>
              </c:extLst>
              <c:f>forbruk!$K$5:$K$33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9D-4790-B832-2389E4056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45480"/>
        <c:axId val="581446136"/>
      </c:areaChart>
      <c:catAx>
        <c:axId val="58144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461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58144613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454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Transport,</a:t>
            </a:r>
            <a:r>
              <a:rPr lang="nb-NO" baseline="0"/>
              <a:t> final energy use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forbruk!$N$3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forbruk!$N$5:$N$33</c:f>
              <c:numCache>
                <c:formatCode>0</c:formatCode>
                <c:ptCount val="29"/>
                <c:pt idx="0">
                  <c:v>39306</c:v>
                </c:pt>
                <c:pt idx="1">
                  <c:v>38347</c:v>
                </c:pt>
                <c:pt idx="2">
                  <c:v>39174</c:v>
                </c:pt>
                <c:pt idx="3">
                  <c:v>40305</c:v>
                </c:pt>
                <c:pt idx="4">
                  <c:v>40166</c:v>
                </c:pt>
                <c:pt idx="5">
                  <c:v>42864</c:v>
                </c:pt>
                <c:pt idx="6">
                  <c:v>44888</c:v>
                </c:pt>
                <c:pt idx="7">
                  <c:v>45875</c:v>
                </c:pt>
                <c:pt idx="8">
                  <c:v>47059</c:v>
                </c:pt>
                <c:pt idx="9">
                  <c:v>49604</c:v>
                </c:pt>
                <c:pt idx="10">
                  <c:v>46576</c:v>
                </c:pt>
                <c:pt idx="11">
                  <c:v>47890</c:v>
                </c:pt>
                <c:pt idx="12">
                  <c:v>47546</c:v>
                </c:pt>
                <c:pt idx="13">
                  <c:v>49560</c:v>
                </c:pt>
                <c:pt idx="14">
                  <c:v>50388</c:v>
                </c:pt>
                <c:pt idx="15">
                  <c:v>50620</c:v>
                </c:pt>
                <c:pt idx="16">
                  <c:v>52526</c:v>
                </c:pt>
                <c:pt idx="17">
                  <c:v>53322</c:v>
                </c:pt>
                <c:pt idx="18">
                  <c:v>52352</c:v>
                </c:pt>
                <c:pt idx="19">
                  <c:v>51480</c:v>
                </c:pt>
                <c:pt idx="20">
                  <c:v>53710</c:v>
                </c:pt>
                <c:pt idx="21">
                  <c:v>53851</c:v>
                </c:pt>
                <c:pt idx="22">
                  <c:v>54045</c:v>
                </c:pt>
                <c:pt idx="23">
                  <c:v>53176</c:v>
                </c:pt>
                <c:pt idx="24">
                  <c:v>52972</c:v>
                </c:pt>
                <c:pt idx="25">
                  <c:v>51759</c:v>
                </c:pt>
                <c:pt idx="26">
                  <c:v>49960</c:v>
                </c:pt>
                <c:pt idx="27">
                  <c:v>46036</c:v>
                </c:pt>
                <c:pt idx="28">
                  <c:v>47209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7-40F0-8CDF-10D63AD8C36C}"/>
            </c:ext>
          </c:extLst>
        </c:ser>
        <c:ser>
          <c:idx val="5"/>
          <c:order val="1"/>
          <c:tx>
            <c:strRef>
              <c:f>forbruk!$Q$3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forbruk!$Q$5:$Q$33</c:f>
              <c:numCache>
                <c:formatCode>0</c:formatCode>
                <c:ptCount val="29"/>
                <c:pt idx="0">
                  <c:v>640</c:v>
                </c:pt>
                <c:pt idx="1">
                  <c:v>637</c:v>
                </c:pt>
                <c:pt idx="2">
                  <c:v>670</c:v>
                </c:pt>
                <c:pt idx="3">
                  <c:v>613</c:v>
                </c:pt>
                <c:pt idx="4">
                  <c:v>605</c:v>
                </c:pt>
                <c:pt idx="5">
                  <c:v>641</c:v>
                </c:pt>
                <c:pt idx="6">
                  <c:v>618</c:v>
                </c:pt>
                <c:pt idx="7">
                  <c:v>611</c:v>
                </c:pt>
                <c:pt idx="8">
                  <c:v>638</c:v>
                </c:pt>
                <c:pt idx="9">
                  <c:v>590</c:v>
                </c:pt>
                <c:pt idx="10">
                  <c:v>624</c:v>
                </c:pt>
                <c:pt idx="11">
                  <c:v>637</c:v>
                </c:pt>
                <c:pt idx="12">
                  <c:v>630</c:v>
                </c:pt>
                <c:pt idx="13">
                  <c:v>620</c:v>
                </c:pt>
                <c:pt idx="14">
                  <c:v>591</c:v>
                </c:pt>
                <c:pt idx="15">
                  <c:v>600</c:v>
                </c:pt>
                <c:pt idx="16">
                  <c:v>649</c:v>
                </c:pt>
                <c:pt idx="17">
                  <c:v>637</c:v>
                </c:pt>
                <c:pt idx="18">
                  <c:v>682</c:v>
                </c:pt>
                <c:pt idx="19">
                  <c:v>657</c:v>
                </c:pt>
                <c:pt idx="20">
                  <c:v>568</c:v>
                </c:pt>
                <c:pt idx="21">
                  <c:v>540</c:v>
                </c:pt>
                <c:pt idx="22">
                  <c:v>609</c:v>
                </c:pt>
                <c:pt idx="23">
                  <c:v>605</c:v>
                </c:pt>
                <c:pt idx="24">
                  <c:v>589</c:v>
                </c:pt>
                <c:pt idx="25">
                  <c:v>634</c:v>
                </c:pt>
                <c:pt idx="26">
                  <c:v>580</c:v>
                </c:pt>
                <c:pt idx="27">
                  <c:v>632</c:v>
                </c:pt>
                <c:pt idx="28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7-40F0-8CDF-10D63AD8C36C}"/>
            </c:ext>
          </c:extLst>
        </c:ser>
        <c:ser>
          <c:idx val="0"/>
          <c:order val="2"/>
          <c:tx>
            <c:strRef>
              <c:f>forbruk!$L$3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forbruk!$L$5:$L$33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7-40F0-8CDF-10D63AD8C36C}"/>
            </c:ext>
          </c:extLst>
        </c:ser>
        <c:ser>
          <c:idx val="3"/>
          <c:order val="3"/>
          <c:tx>
            <c:strRef>
              <c:f>forbruk!$O$3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forbruk!$O$5:$O$33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7-40F0-8CDF-10D63AD8C36C}"/>
            </c:ext>
          </c:extLst>
        </c:ser>
        <c:ser>
          <c:idx val="1"/>
          <c:order val="4"/>
          <c:tx>
            <c:strRef>
              <c:f>forbruk!$M$3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forbruk!$M$5:$M$33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">
                  <c:v>0</c:v>
                </c:pt>
                <c:pt idx="7" formatCode="0">
                  <c:v>2</c:v>
                </c:pt>
                <c:pt idx="8" formatCode="0">
                  <c:v>2</c:v>
                </c:pt>
                <c:pt idx="9" formatCode="0">
                  <c:v>3</c:v>
                </c:pt>
                <c:pt idx="10" formatCode="0">
                  <c:v>6</c:v>
                </c:pt>
                <c:pt idx="11" formatCode="0">
                  <c:v>15</c:v>
                </c:pt>
                <c:pt idx="12" formatCode="0">
                  <c:v>20</c:v>
                </c:pt>
                <c:pt idx="13" formatCode="0">
                  <c:v>78</c:v>
                </c:pt>
                <c:pt idx="14" formatCode="0">
                  <c:v>107</c:v>
                </c:pt>
                <c:pt idx="15" formatCode="0">
                  <c:v>113</c:v>
                </c:pt>
                <c:pt idx="16" formatCode="0">
                  <c:v>122</c:v>
                </c:pt>
                <c:pt idx="17" formatCode="0">
                  <c:v>471</c:v>
                </c:pt>
                <c:pt idx="18" formatCode="0">
                  <c:v>557</c:v>
                </c:pt>
                <c:pt idx="19" formatCode="0">
                  <c:v>594</c:v>
                </c:pt>
                <c:pt idx="20" formatCode="0">
                  <c:v>632</c:v>
                </c:pt>
                <c:pt idx="21" formatCode="0">
                  <c:v>747</c:v>
                </c:pt>
                <c:pt idx="22" formatCode="0">
                  <c:v>1015</c:v>
                </c:pt>
                <c:pt idx="23" formatCode="0">
                  <c:v>1199</c:v>
                </c:pt>
                <c:pt idx="24" formatCode="0">
                  <c:v>1384</c:v>
                </c:pt>
                <c:pt idx="25" formatCode="0">
                  <c:v>1376</c:v>
                </c:pt>
                <c:pt idx="26" formatCode="0">
                  <c:v>1250</c:v>
                </c:pt>
                <c:pt idx="27" formatCode="0">
                  <c:v>1323</c:v>
                </c:pt>
                <c:pt idx="28" formatCode="0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7-40F0-8CDF-10D63AD8C36C}"/>
            </c:ext>
          </c:extLst>
        </c:ser>
        <c:ser>
          <c:idx val="4"/>
          <c:order val="5"/>
          <c:tx>
            <c:strRef>
              <c:f>forbruk!$P$3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forbruk!$P$5:$P$33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7-40F0-8CDF-10D63AD8C36C}"/>
            </c:ext>
          </c:extLst>
        </c:ser>
        <c:ser>
          <c:idx val="6"/>
          <c:order val="6"/>
          <c:tx>
            <c:strRef>
              <c:f>forbruk!$R$3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forbruk!$R$5:$R$33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37-40F0-8CDF-10D63AD8C36C}"/>
            </c:ext>
          </c:extLst>
        </c:ser>
        <c:ser>
          <c:idx val="7"/>
          <c:order val="7"/>
          <c:tx>
            <c:strRef>
              <c:f>forbruk!$S$3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forbruk!$S$5:$S$33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37-40F0-8CDF-10D63AD8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1712"/>
        <c:axId val="35669416"/>
      </c:areaChart>
      <c:catAx>
        <c:axId val="356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69416"/>
        <c:crosses val="autoZero"/>
        <c:auto val="1"/>
        <c:lblAlgn val="ctr"/>
        <c:lblOffset val="100"/>
        <c:tickLblSkip val="2"/>
        <c:noMultiLvlLbl val="0"/>
      </c:catAx>
      <c:valAx>
        <c:axId val="3566941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71712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Other sectors, final energy 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forbruk!$V$3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forbruk!$V$5:$V$33</c:f>
              <c:numCache>
                <c:formatCode>0</c:formatCode>
                <c:ptCount val="29"/>
                <c:pt idx="0">
                  <c:v>14740</c:v>
                </c:pt>
                <c:pt idx="1">
                  <c:v>13799</c:v>
                </c:pt>
                <c:pt idx="2">
                  <c:v>13317</c:v>
                </c:pt>
                <c:pt idx="3">
                  <c:v>13474</c:v>
                </c:pt>
                <c:pt idx="4">
                  <c:v>13978</c:v>
                </c:pt>
                <c:pt idx="5">
                  <c:v>14215</c:v>
                </c:pt>
                <c:pt idx="6">
                  <c:v>16747</c:v>
                </c:pt>
                <c:pt idx="7">
                  <c:v>15040</c:v>
                </c:pt>
                <c:pt idx="8">
                  <c:v>14482</c:v>
                </c:pt>
                <c:pt idx="9">
                  <c:v>14626</c:v>
                </c:pt>
                <c:pt idx="10">
                  <c:v>11311</c:v>
                </c:pt>
                <c:pt idx="11">
                  <c:v>12912</c:v>
                </c:pt>
                <c:pt idx="12">
                  <c:v>13898</c:v>
                </c:pt>
                <c:pt idx="13">
                  <c:v>13555</c:v>
                </c:pt>
                <c:pt idx="14">
                  <c:v>12751</c:v>
                </c:pt>
                <c:pt idx="15">
                  <c:v>10969</c:v>
                </c:pt>
                <c:pt idx="16">
                  <c:v>11665</c:v>
                </c:pt>
                <c:pt idx="17">
                  <c:v>10935</c:v>
                </c:pt>
                <c:pt idx="18">
                  <c:v>9804</c:v>
                </c:pt>
                <c:pt idx="19">
                  <c:v>10724</c:v>
                </c:pt>
                <c:pt idx="20">
                  <c:v>11600</c:v>
                </c:pt>
                <c:pt idx="21">
                  <c:v>9539</c:v>
                </c:pt>
                <c:pt idx="22">
                  <c:v>9185</c:v>
                </c:pt>
                <c:pt idx="23">
                  <c:v>8519</c:v>
                </c:pt>
                <c:pt idx="24">
                  <c:v>7410</c:v>
                </c:pt>
                <c:pt idx="25">
                  <c:v>7456</c:v>
                </c:pt>
                <c:pt idx="26">
                  <c:v>8718</c:v>
                </c:pt>
                <c:pt idx="27">
                  <c:v>8052</c:v>
                </c:pt>
                <c:pt idx="28">
                  <c:v>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E-427A-AA96-8E5CD7DAFDB8}"/>
            </c:ext>
          </c:extLst>
        </c:ser>
        <c:ser>
          <c:idx val="5"/>
          <c:order val="1"/>
          <c:tx>
            <c:strRef>
              <c:f>forbruk!$Y$3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forbruk!$Y$5:$Y$33</c:f>
              <c:numCache>
                <c:formatCode>0</c:formatCode>
                <c:ptCount val="29"/>
                <c:pt idx="0">
                  <c:v>50643</c:v>
                </c:pt>
                <c:pt idx="1">
                  <c:v>53250</c:v>
                </c:pt>
                <c:pt idx="2">
                  <c:v>54083</c:v>
                </c:pt>
                <c:pt idx="3">
                  <c:v>54543</c:v>
                </c:pt>
                <c:pt idx="4">
                  <c:v>55298</c:v>
                </c:pt>
                <c:pt idx="5">
                  <c:v>55689</c:v>
                </c:pt>
                <c:pt idx="6">
                  <c:v>58070</c:v>
                </c:pt>
                <c:pt idx="7">
                  <c:v>57691</c:v>
                </c:pt>
                <c:pt idx="8">
                  <c:v>59952</c:v>
                </c:pt>
                <c:pt idx="9">
                  <c:v>60103</c:v>
                </c:pt>
                <c:pt idx="10">
                  <c:v>58497</c:v>
                </c:pt>
                <c:pt idx="11">
                  <c:v>61946</c:v>
                </c:pt>
                <c:pt idx="12">
                  <c:v>60335</c:v>
                </c:pt>
                <c:pt idx="13">
                  <c:v>55451</c:v>
                </c:pt>
                <c:pt idx="14">
                  <c:v>57104</c:v>
                </c:pt>
                <c:pt idx="15">
                  <c:v>58365</c:v>
                </c:pt>
                <c:pt idx="16">
                  <c:v>57096</c:v>
                </c:pt>
                <c:pt idx="17">
                  <c:v>60356</c:v>
                </c:pt>
                <c:pt idx="18">
                  <c:v>60685</c:v>
                </c:pt>
                <c:pt idx="19">
                  <c:v>64268</c:v>
                </c:pt>
                <c:pt idx="20">
                  <c:v>68477</c:v>
                </c:pt>
                <c:pt idx="21">
                  <c:v>63234</c:v>
                </c:pt>
                <c:pt idx="22">
                  <c:v>66522</c:v>
                </c:pt>
                <c:pt idx="23">
                  <c:v>67481</c:v>
                </c:pt>
                <c:pt idx="24">
                  <c:v>63998</c:v>
                </c:pt>
                <c:pt idx="25">
                  <c:v>65887</c:v>
                </c:pt>
                <c:pt idx="26">
                  <c:v>67903</c:v>
                </c:pt>
                <c:pt idx="27">
                  <c:v>68259</c:v>
                </c:pt>
                <c:pt idx="28">
                  <c:v>68267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7E-427A-AA96-8E5CD7DAFDB8}"/>
            </c:ext>
          </c:extLst>
        </c:ser>
        <c:ser>
          <c:idx val="0"/>
          <c:order val="2"/>
          <c:tx>
            <c:strRef>
              <c:f>forbruk!$T$3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forbruk!$T$5:$T$33</c:f>
              <c:numCache>
                <c:formatCode>0</c:formatCode>
                <c:ptCount val="29"/>
                <c:pt idx="0">
                  <c:v>108</c:v>
                </c:pt>
                <c:pt idx="1">
                  <c:v>103</c:v>
                </c:pt>
                <c:pt idx="2">
                  <c:v>77</c:v>
                </c:pt>
                <c:pt idx="3">
                  <c:v>64</c:v>
                </c:pt>
                <c:pt idx="4">
                  <c:v>61</c:v>
                </c:pt>
                <c:pt idx="5">
                  <c:v>50</c:v>
                </c:pt>
                <c:pt idx="6">
                  <c:v>39</c:v>
                </c:pt>
                <c:pt idx="7">
                  <c:v>43</c:v>
                </c:pt>
                <c:pt idx="8">
                  <c:v>42</c:v>
                </c:pt>
                <c:pt idx="9">
                  <c:v>34</c:v>
                </c:pt>
                <c:pt idx="10">
                  <c:v>32</c:v>
                </c:pt>
                <c:pt idx="11">
                  <c:v>24</c:v>
                </c:pt>
                <c:pt idx="12">
                  <c:v>34</c:v>
                </c:pt>
                <c:pt idx="13">
                  <c:v>25</c:v>
                </c:pt>
                <c:pt idx="14">
                  <c:v>23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E-427A-AA96-8E5CD7DAFDB8}"/>
            </c:ext>
          </c:extLst>
        </c:ser>
        <c:ser>
          <c:idx val="3"/>
          <c:order val="3"/>
          <c:tx>
            <c:strRef>
              <c:f>forbruk!$W$3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forbruk!$W$5:$W$33</c:f>
              <c:numCache>
                <c:formatCode>0</c:formatCode>
                <c:ptCount val="29"/>
                <c:pt idx="0">
                  <c:v>5674</c:v>
                </c:pt>
                <c:pt idx="1">
                  <c:v>5110</c:v>
                </c:pt>
                <c:pt idx="2">
                  <c:v>5025</c:v>
                </c:pt>
                <c:pt idx="3">
                  <c:v>5766</c:v>
                </c:pt>
                <c:pt idx="4">
                  <c:v>6182</c:v>
                </c:pt>
                <c:pt idx="5">
                  <c:v>6043</c:v>
                </c:pt>
                <c:pt idx="6">
                  <c:v>6438</c:v>
                </c:pt>
                <c:pt idx="7">
                  <c:v>6688</c:v>
                </c:pt>
                <c:pt idx="8">
                  <c:v>6381</c:v>
                </c:pt>
                <c:pt idx="9">
                  <c:v>6537</c:v>
                </c:pt>
                <c:pt idx="10">
                  <c:v>6715</c:v>
                </c:pt>
                <c:pt idx="11">
                  <c:v>7058</c:v>
                </c:pt>
                <c:pt idx="12">
                  <c:v>8076</c:v>
                </c:pt>
                <c:pt idx="13">
                  <c:v>8075</c:v>
                </c:pt>
                <c:pt idx="14">
                  <c:v>7622</c:v>
                </c:pt>
                <c:pt idx="15">
                  <c:v>7697</c:v>
                </c:pt>
                <c:pt idx="16">
                  <c:v>7727</c:v>
                </c:pt>
                <c:pt idx="17">
                  <c:v>7703</c:v>
                </c:pt>
                <c:pt idx="18">
                  <c:v>7632</c:v>
                </c:pt>
                <c:pt idx="19">
                  <c:v>7762</c:v>
                </c:pt>
                <c:pt idx="20">
                  <c:v>8733</c:v>
                </c:pt>
                <c:pt idx="21">
                  <c:v>7758</c:v>
                </c:pt>
                <c:pt idx="22">
                  <c:v>8049</c:v>
                </c:pt>
                <c:pt idx="23">
                  <c:v>6504</c:v>
                </c:pt>
                <c:pt idx="24">
                  <c:v>5579</c:v>
                </c:pt>
                <c:pt idx="25">
                  <c:v>5930</c:v>
                </c:pt>
                <c:pt idx="26">
                  <c:v>5708</c:v>
                </c:pt>
                <c:pt idx="27">
                  <c:v>5290</c:v>
                </c:pt>
                <c:pt idx="28">
                  <c:v>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E-427A-AA96-8E5CD7DAFDB8}"/>
            </c:ext>
          </c:extLst>
        </c:ser>
        <c:ser>
          <c:idx val="1"/>
          <c:order val="4"/>
          <c:tx>
            <c:strRef>
              <c:f>forbruk!$U$3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forbruk!$U$5:$U$33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31</c:v>
                </c:pt>
                <c:pt idx="8" formatCode="0">
                  <c:v>36</c:v>
                </c:pt>
                <c:pt idx="9" formatCode="0">
                  <c:v>35</c:v>
                </c:pt>
                <c:pt idx="10" formatCode="0">
                  <c:v>44</c:v>
                </c:pt>
                <c:pt idx="11" formatCode="0">
                  <c:v>106</c:v>
                </c:pt>
                <c:pt idx="12" formatCode="0">
                  <c:v>112</c:v>
                </c:pt>
                <c:pt idx="13" formatCode="0">
                  <c:v>110</c:v>
                </c:pt>
                <c:pt idx="14" formatCode="0">
                  <c:v>196</c:v>
                </c:pt>
                <c:pt idx="15" formatCode="0">
                  <c:v>346</c:v>
                </c:pt>
                <c:pt idx="16" formatCode="0">
                  <c:v>376</c:v>
                </c:pt>
                <c:pt idx="17" formatCode="0">
                  <c:v>410</c:v>
                </c:pt>
                <c:pt idx="18" formatCode="0">
                  <c:v>453</c:v>
                </c:pt>
                <c:pt idx="19" formatCode="0">
                  <c:v>454</c:v>
                </c:pt>
                <c:pt idx="20" formatCode="0">
                  <c:v>510</c:v>
                </c:pt>
                <c:pt idx="21" formatCode="0">
                  <c:v>440</c:v>
                </c:pt>
                <c:pt idx="22" formatCode="0">
                  <c:v>491</c:v>
                </c:pt>
                <c:pt idx="23" formatCode="0">
                  <c:v>467</c:v>
                </c:pt>
                <c:pt idx="24" formatCode="0">
                  <c:v>379</c:v>
                </c:pt>
                <c:pt idx="25" formatCode="0">
                  <c:v>443</c:v>
                </c:pt>
                <c:pt idx="26" formatCode="0">
                  <c:v>483</c:v>
                </c:pt>
                <c:pt idx="27" formatCode="0">
                  <c:v>450</c:v>
                </c:pt>
                <c:pt idx="28" formatCode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E-427A-AA96-8E5CD7DAFDB8}"/>
            </c:ext>
          </c:extLst>
        </c:ser>
        <c:ser>
          <c:idx val="4"/>
          <c:order val="5"/>
          <c:tx>
            <c:strRef>
              <c:f>forbruk!$X$3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forbruk!$X$5:$X$33</c:f>
              <c:numCache>
                <c:formatCode>0</c:formatCode>
                <c:ptCount val="29"/>
                <c:pt idx="0">
                  <c:v>15</c:v>
                </c:pt>
                <c:pt idx="1">
                  <c:v>7</c:v>
                </c:pt>
                <c:pt idx="2">
                  <c:v>18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8</c:v>
                </c:pt>
                <c:pt idx="11">
                  <c:v>40</c:v>
                </c:pt>
                <c:pt idx="12">
                  <c:v>66</c:v>
                </c:pt>
                <c:pt idx="13">
                  <c:v>88</c:v>
                </c:pt>
                <c:pt idx="14">
                  <c:v>71</c:v>
                </c:pt>
                <c:pt idx="15">
                  <c:v>106</c:v>
                </c:pt>
                <c:pt idx="16">
                  <c:v>147</c:v>
                </c:pt>
                <c:pt idx="17">
                  <c:v>135</c:v>
                </c:pt>
                <c:pt idx="18">
                  <c:v>152</c:v>
                </c:pt>
                <c:pt idx="19">
                  <c:v>138</c:v>
                </c:pt>
                <c:pt idx="20">
                  <c:v>25</c:v>
                </c:pt>
                <c:pt idx="21">
                  <c:v>17</c:v>
                </c:pt>
                <c:pt idx="22">
                  <c:v>44</c:v>
                </c:pt>
                <c:pt idx="23">
                  <c:v>94</c:v>
                </c:pt>
                <c:pt idx="24">
                  <c:v>156</c:v>
                </c:pt>
                <c:pt idx="25">
                  <c:v>129</c:v>
                </c:pt>
                <c:pt idx="26">
                  <c:v>174</c:v>
                </c:pt>
                <c:pt idx="27">
                  <c:v>167</c:v>
                </c:pt>
                <c:pt idx="2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E-427A-AA96-8E5CD7DAFDB8}"/>
            </c:ext>
          </c:extLst>
        </c:ser>
        <c:ser>
          <c:idx val="6"/>
          <c:order val="6"/>
          <c:tx>
            <c:strRef>
              <c:f>forbruk!$Z$3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forbruk!$Z$5:$Z$33</c:f>
              <c:numCache>
                <c:formatCode>0</c:formatCode>
                <c:ptCount val="29"/>
                <c:pt idx="0">
                  <c:v>678</c:v>
                </c:pt>
                <c:pt idx="1">
                  <c:v>800</c:v>
                </c:pt>
                <c:pt idx="2">
                  <c:v>848</c:v>
                </c:pt>
                <c:pt idx="3">
                  <c:v>882</c:v>
                </c:pt>
                <c:pt idx="4">
                  <c:v>785</c:v>
                </c:pt>
                <c:pt idx="5">
                  <c:v>831</c:v>
                </c:pt>
                <c:pt idx="6">
                  <c:v>1020</c:v>
                </c:pt>
                <c:pt idx="7">
                  <c:v>1070</c:v>
                </c:pt>
                <c:pt idx="8">
                  <c:v>1182</c:v>
                </c:pt>
                <c:pt idx="9">
                  <c:v>1315</c:v>
                </c:pt>
                <c:pt idx="10">
                  <c:v>1269</c:v>
                </c:pt>
                <c:pt idx="11">
                  <c:v>1659</c:v>
                </c:pt>
                <c:pt idx="12">
                  <c:v>1741</c:v>
                </c:pt>
                <c:pt idx="13">
                  <c:v>1882</c:v>
                </c:pt>
                <c:pt idx="14">
                  <c:v>2049</c:v>
                </c:pt>
                <c:pt idx="15">
                  <c:v>2154</c:v>
                </c:pt>
                <c:pt idx="16">
                  <c:v>2321</c:v>
                </c:pt>
                <c:pt idx="17">
                  <c:v>2574</c:v>
                </c:pt>
                <c:pt idx="18">
                  <c:v>2743</c:v>
                </c:pt>
                <c:pt idx="19">
                  <c:v>3099</c:v>
                </c:pt>
                <c:pt idx="20">
                  <c:v>4076</c:v>
                </c:pt>
                <c:pt idx="21">
                  <c:v>3514</c:v>
                </c:pt>
                <c:pt idx="22">
                  <c:v>3977</c:v>
                </c:pt>
                <c:pt idx="23">
                  <c:v>4498</c:v>
                </c:pt>
                <c:pt idx="24">
                  <c:v>4258</c:v>
                </c:pt>
                <c:pt idx="25">
                  <c:v>4617</c:v>
                </c:pt>
                <c:pt idx="26">
                  <c:v>5057</c:v>
                </c:pt>
                <c:pt idx="27">
                  <c:v>5412</c:v>
                </c:pt>
                <c:pt idx="28">
                  <c:v>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7E-427A-AA96-8E5CD7DAFDB8}"/>
            </c:ext>
          </c:extLst>
        </c:ser>
        <c:ser>
          <c:idx val="7"/>
          <c:order val="7"/>
          <c:tx>
            <c:strRef>
              <c:f>forbruk!$AA$3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forbruk!$AA$5:$AA$33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7E-427A-AA96-8E5CD7DA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136"/>
        <c:axId val="35906496"/>
      </c:areaChart>
      <c:catAx>
        <c:axId val="3590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906496"/>
        <c:crosses val="autoZero"/>
        <c:auto val="1"/>
        <c:lblAlgn val="ctr"/>
        <c:lblOffset val="100"/>
        <c:tickLblSkip val="2"/>
        <c:noMultiLvlLbl val="0"/>
      </c:catAx>
      <c:valAx>
        <c:axId val="3590649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908136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Total, final energy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forbruk!$AD$3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forbruk!$AD$5:$AD$33</c:f>
              <c:numCache>
                <c:formatCode>0</c:formatCode>
                <c:ptCount val="29"/>
                <c:pt idx="0">
                  <c:v>67808</c:v>
                </c:pt>
                <c:pt idx="1">
                  <c:v>65794</c:v>
                </c:pt>
                <c:pt idx="2">
                  <c:v>65387</c:v>
                </c:pt>
                <c:pt idx="3">
                  <c:v>67194</c:v>
                </c:pt>
                <c:pt idx="4">
                  <c:v>69885</c:v>
                </c:pt>
                <c:pt idx="5">
                  <c:v>71848</c:v>
                </c:pt>
                <c:pt idx="6">
                  <c:v>77782</c:v>
                </c:pt>
                <c:pt idx="7">
                  <c:v>75912</c:v>
                </c:pt>
                <c:pt idx="8">
                  <c:v>76441</c:v>
                </c:pt>
                <c:pt idx="9">
                  <c:v>78309</c:v>
                </c:pt>
                <c:pt idx="10">
                  <c:v>70656</c:v>
                </c:pt>
                <c:pt idx="11">
                  <c:v>74348</c:v>
                </c:pt>
                <c:pt idx="12">
                  <c:v>74420</c:v>
                </c:pt>
                <c:pt idx="13">
                  <c:v>76794</c:v>
                </c:pt>
                <c:pt idx="14">
                  <c:v>76244</c:v>
                </c:pt>
                <c:pt idx="15">
                  <c:v>73598</c:v>
                </c:pt>
                <c:pt idx="16">
                  <c:v>77612</c:v>
                </c:pt>
                <c:pt idx="17">
                  <c:v>76734</c:v>
                </c:pt>
                <c:pt idx="18">
                  <c:v>74345</c:v>
                </c:pt>
                <c:pt idx="19">
                  <c:v>72977</c:v>
                </c:pt>
                <c:pt idx="20">
                  <c:v>77512</c:v>
                </c:pt>
                <c:pt idx="21">
                  <c:v>75000</c:v>
                </c:pt>
                <c:pt idx="22">
                  <c:v>73851</c:v>
                </c:pt>
                <c:pt idx="23">
                  <c:v>72661</c:v>
                </c:pt>
                <c:pt idx="24">
                  <c:v>70512</c:v>
                </c:pt>
                <c:pt idx="25">
                  <c:v>69744</c:v>
                </c:pt>
                <c:pt idx="26">
                  <c:v>68769</c:v>
                </c:pt>
                <c:pt idx="27">
                  <c:v>64777</c:v>
                </c:pt>
                <c:pt idx="28">
                  <c:v>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6-48BF-8CF4-17A866283913}"/>
            </c:ext>
          </c:extLst>
        </c:ser>
        <c:ser>
          <c:idx val="5"/>
          <c:order val="1"/>
          <c:tx>
            <c:strRef>
              <c:f>forbruk!$AG$3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forbruk!$AG$5:$AG$33</c:f>
              <c:numCache>
                <c:formatCode>0</c:formatCode>
                <c:ptCount val="29"/>
                <c:pt idx="0">
                  <c:v>96809</c:v>
                </c:pt>
                <c:pt idx="1">
                  <c:v>99005</c:v>
                </c:pt>
                <c:pt idx="2">
                  <c:v>99383</c:v>
                </c:pt>
                <c:pt idx="3">
                  <c:v>99971</c:v>
                </c:pt>
                <c:pt idx="4">
                  <c:v>101803</c:v>
                </c:pt>
                <c:pt idx="5">
                  <c:v>103766</c:v>
                </c:pt>
                <c:pt idx="6">
                  <c:v>103144</c:v>
                </c:pt>
                <c:pt idx="7">
                  <c:v>103897</c:v>
                </c:pt>
                <c:pt idx="8">
                  <c:v>109659</c:v>
                </c:pt>
                <c:pt idx="9">
                  <c:v>109962</c:v>
                </c:pt>
                <c:pt idx="10">
                  <c:v>110494</c:v>
                </c:pt>
                <c:pt idx="11">
                  <c:v>111820</c:v>
                </c:pt>
                <c:pt idx="12">
                  <c:v>108243</c:v>
                </c:pt>
                <c:pt idx="13">
                  <c:v>103608</c:v>
                </c:pt>
                <c:pt idx="14">
                  <c:v>108707</c:v>
                </c:pt>
                <c:pt idx="15">
                  <c:v>110728</c:v>
                </c:pt>
                <c:pt idx="16">
                  <c:v>107417</c:v>
                </c:pt>
                <c:pt idx="17">
                  <c:v>110651</c:v>
                </c:pt>
                <c:pt idx="18">
                  <c:v>112022</c:v>
                </c:pt>
                <c:pt idx="19">
                  <c:v>106212</c:v>
                </c:pt>
                <c:pt idx="20">
                  <c:v>113570</c:v>
                </c:pt>
                <c:pt idx="21">
                  <c:v>107969</c:v>
                </c:pt>
                <c:pt idx="22">
                  <c:v>110624</c:v>
                </c:pt>
                <c:pt idx="23">
                  <c:v>111436</c:v>
                </c:pt>
                <c:pt idx="24">
                  <c:v>109034</c:v>
                </c:pt>
                <c:pt idx="25">
                  <c:v>111534</c:v>
                </c:pt>
                <c:pt idx="26">
                  <c:v>114542</c:v>
                </c:pt>
                <c:pt idx="27">
                  <c:v>115054</c:v>
                </c:pt>
                <c:pt idx="28">
                  <c:v>115937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6-48BF-8CF4-17A866283913}"/>
            </c:ext>
          </c:extLst>
        </c:ser>
        <c:ser>
          <c:idx val="0"/>
          <c:order val="2"/>
          <c:tx>
            <c:strRef>
              <c:f>forbruk!$AB$3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forbruk!$AB$5:$AB$33</c:f>
              <c:numCache>
                <c:formatCode>0</c:formatCode>
                <c:ptCount val="29"/>
                <c:pt idx="0">
                  <c:v>9228</c:v>
                </c:pt>
                <c:pt idx="1">
                  <c:v>8214</c:v>
                </c:pt>
                <c:pt idx="2">
                  <c:v>8299</c:v>
                </c:pt>
                <c:pt idx="3">
                  <c:v>8814</c:v>
                </c:pt>
                <c:pt idx="4">
                  <c:v>9943</c:v>
                </c:pt>
                <c:pt idx="5">
                  <c:v>10688</c:v>
                </c:pt>
                <c:pt idx="6">
                  <c:v>10756</c:v>
                </c:pt>
                <c:pt idx="7">
                  <c:v>10698</c:v>
                </c:pt>
                <c:pt idx="8">
                  <c:v>11308</c:v>
                </c:pt>
                <c:pt idx="9">
                  <c:v>10879</c:v>
                </c:pt>
                <c:pt idx="10">
                  <c:v>11167</c:v>
                </c:pt>
                <c:pt idx="11">
                  <c:v>9797</c:v>
                </c:pt>
                <c:pt idx="12">
                  <c:v>8378</c:v>
                </c:pt>
                <c:pt idx="13">
                  <c:v>8291</c:v>
                </c:pt>
                <c:pt idx="14">
                  <c:v>9566</c:v>
                </c:pt>
                <c:pt idx="15">
                  <c:v>8036</c:v>
                </c:pt>
                <c:pt idx="16">
                  <c:v>7039</c:v>
                </c:pt>
                <c:pt idx="17">
                  <c:v>7616</c:v>
                </c:pt>
                <c:pt idx="18">
                  <c:v>7836</c:v>
                </c:pt>
                <c:pt idx="19">
                  <c:v>5657</c:v>
                </c:pt>
                <c:pt idx="20">
                  <c:v>7110</c:v>
                </c:pt>
                <c:pt idx="21">
                  <c:v>7299</c:v>
                </c:pt>
                <c:pt idx="22">
                  <c:v>7601</c:v>
                </c:pt>
                <c:pt idx="23">
                  <c:v>7595</c:v>
                </c:pt>
                <c:pt idx="24">
                  <c:v>7651</c:v>
                </c:pt>
                <c:pt idx="25">
                  <c:v>7416</c:v>
                </c:pt>
                <c:pt idx="26">
                  <c:v>7787</c:v>
                </c:pt>
                <c:pt idx="27">
                  <c:v>7909</c:v>
                </c:pt>
                <c:pt idx="28">
                  <c:v>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6-48BF-8CF4-17A866283913}"/>
            </c:ext>
          </c:extLst>
        </c:ser>
        <c:ser>
          <c:idx val="3"/>
          <c:order val="3"/>
          <c:tx>
            <c:strRef>
              <c:f>forbruk!$AE$3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forbruk!$AE$5:$AE$33</c:f>
              <c:numCache>
                <c:formatCode>0</c:formatCode>
                <c:ptCount val="29"/>
                <c:pt idx="0">
                  <c:v>9581</c:v>
                </c:pt>
                <c:pt idx="1">
                  <c:v>9052</c:v>
                </c:pt>
                <c:pt idx="2">
                  <c:v>8676</c:v>
                </c:pt>
                <c:pt idx="3">
                  <c:v>9612</c:v>
                </c:pt>
                <c:pt idx="4">
                  <c:v>10236</c:v>
                </c:pt>
                <c:pt idx="5">
                  <c:v>10285</c:v>
                </c:pt>
                <c:pt idx="6">
                  <c:v>10723</c:v>
                </c:pt>
                <c:pt idx="7">
                  <c:v>11342</c:v>
                </c:pt>
                <c:pt idx="8">
                  <c:v>10290</c:v>
                </c:pt>
                <c:pt idx="9">
                  <c:v>10842</c:v>
                </c:pt>
                <c:pt idx="10">
                  <c:v>10658</c:v>
                </c:pt>
                <c:pt idx="11">
                  <c:v>11294</c:v>
                </c:pt>
                <c:pt idx="12">
                  <c:v>12087</c:v>
                </c:pt>
                <c:pt idx="13">
                  <c:v>12147</c:v>
                </c:pt>
                <c:pt idx="14">
                  <c:v>11567</c:v>
                </c:pt>
                <c:pt idx="15">
                  <c:v>11788</c:v>
                </c:pt>
                <c:pt idx="16">
                  <c:v>11750</c:v>
                </c:pt>
                <c:pt idx="17">
                  <c:v>12023</c:v>
                </c:pt>
                <c:pt idx="18">
                  <c:v>11947</c:v>
                </c:pt>
                <c:pt idx="19">
                  <c:v>11255</c:v>
                </c:pt>
                <c:pt idx="20">
                  <c:v>13755</c:v>
                </c:pt>
                <c:pt idx="21">
                  <c:v>13365</c:v>
                </c:pt>
                <c:pt idx="22">
                  <c:v>12091</c:v>
                </c:pt>
                <c:pt idx="23">
                  <c:v>10619</c:v>
                </c:pt>
                <c:pt idx="24">
                  <c:v>8217</c:v>
                </c:pt>
                <c:pt idx="25">
                  <c:v>8722</c:v>
                </c:pt>
                <c:pt idx="26">
                  <c:v>8071</c:v>
                </c:pt>
                <c:pt idx="27">
                  <c:v>7860</c:v>
                </c:pt>
                <c:pt idx="28">
                  <c:v>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6-48BF-8CF4-17A866283913}"/>
            </c:ext>
          </c:extLst>
        </c:ser>
        <c:ser>
          <c:idx val="1"/>
          <c:order val="4"/>
          <c:tx>
            <c:strRef>
              <c:f>forbruk!$AC$3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forbruk!$AC$5:$AC$33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32</c:v>
                </c:pt>
                <c:pt idx="5" formatCode="0">
                  <c:v>219</c:v>
                </c:pt>
                <c:pt idx="6" formatCode="0">
                  <c:v>300</c:v>
                </c:pt>
                <c:pt idx="7" formatCode="0">
                  <c:v>1362</c:v>
                </c:pt>
                <c:pt idx="8" formatCode="0">
                  <c:v>1611</c:v>
                </c:pt>
                <c:pt idx="9" formatCode="0">
                  <c:v>1992</c:v>
                </c:pt>
                <c:pt idx="10" formatCode="0">
                  <c:v>2036</c:v>
                </c:pt>
                <c:pt idx="11" formatCode="0">
                  <c:v>2078</c:v>
                </c:pt>
                <c:pt idx="12" formatCode="0">
                  <c:v>1586</c:v>
                </c:pt>
                <c:pt idx="13" formatCode="0">
                  <c:v>2120</c:v>
                </c:pt>
                <c:pt idx="14" formatCode="0">
                  <c:v>2479</c:v>
                </c:pt>
                <c:pt idx="15" formatCode="0">
                  <c:v>2564</c:v>
                </c:pt>
                <c:pt idx="16" formatCode="0">
                  <c:v>2763</c:v>
                </c:pt>
                <c:pt idx="17" formatCode="0">
                  <c:v>2978</c:v>
                </c:pt>
                <c:pt idx="18" formatCode="0">
                  <c:v>3452</c:v>
                </c:pt>
                <c:pt idx="19" formatCode="0">
                  <c:v>3625</c:v>
                </c:pt>
                <c:pt idx="20" formatCode="0">
                  <c:v>3705</c:v>
                </c:pt>
                <c:pt idx="21" formatCode="0">
                  <c:v>3896</c:v>
                </c:pt>
                <c:pt idx="22" formatCode="0">
                  <c:v>4710</c:v>
                </c:pt>
                <c:pt idx="23" formatCode="0">
                  <c:v>4840</c:v>
                </c:pt>
                <c:pt idx="24" formatCode="0">
                  <c:v>4809</c:v>
                </c:pt>
                <c:pt idx="25" formatCode="0">
                  <c:v>4821</c:v>
                </c:pt>
                <c:pt idx="26" formatCode="0">
                  <c:v>4781</c:v>
                </c:pt>
                <c:pt idx="27" formatCode="0">
                  <c:v>5153</c:v>
                </c:pt>
                <c:pt idx="28" formatCode="0">
                  <c:v>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6-48BF-8CF4-17A866283913}"/>
            </c:ext>
          </c:extLst>
        </c:ser>
        <c:ser>
          <c:idx val="4"/>
          <c:order val="5"/>
          <c:tx>
            <c:strRef>
              <c:f>forbruk!$AF$3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forbruk!$AF$5:$AF$33</c:f>
              <c:numCache>
                <c:formatCode>0</c:formatCode>
                <c:ptCount val="29"/>
                <c:pt idx="0">
                  <c:v>464</c:v>
                </c:pt>
                <c:pt idx="1">
                  <c:v>391</c:v>
                </c:pt>
                <c:pt idx="2">
                  <c:v>538</c:v>
                </c:pt>
                <c:pt idx="3">
                  <c:v>493</c:v>
                </c:pt>
                <c:pt idx="4">
                  <c:v>547</c:v>
                </c:pt>
                <c:pt idx="5">
                  <c:v>604</c:v>
                </c:pt>
                <c:pt idx="6">
                  <c:v>534</c:v>
                </c:pt>
                <c:pt idx="7">
                  <c:v>718</c:v>
                </c:pt>
                <c:pt idx="8">
                  <c:v>892</c:v>
                </c:pt>
                <c:pt idx="9">
                  <c:v>738</c:v>
                </c:pt>
                <c:pt idx="10">
                  <c:v>819</c:v>
                </c:pt>
                <c:pt idx="11">
                  <c:v>878</c:v>
                </c:pt>
                <c:pt idx="12">
                  <c:v>905</c:v>
                </c:pt>
                <c:pt idx="13">
                  <c:v>1133</c:v>
                </c:pt>
                <c:pt idx="14">
                  <c:v>976</c:v>
                </c:pt>
                <c:pt idx="15">
                  <c:v>1346</c:v>
                </c:pt>
                <c:pt idx="16">
                  <c:v>1451</c:v>
                </c:pt>
                <c:pt idx="17">
                  <c:v>1277</c:v>
                </c:pt>
                <c:pt idx="18">
                  <c:v>1419</c:v>
                </c:pt>
                <c:pt idx="19">
                  <c:v>1369</c:v>
                </c:pt>
                <c:pt idx="20">
                  <c:v>1257</c:v>
                </c:pt>
                <c:pt idx="21">
                  <c:v>1329</c:v>
                </c:pt>
                <c:pt idx="22">
                  <c:v>1226</c:v>
                </c:pt>
                <c:pt idx="23">
                  <c:v>1281</c:v>
                </c:pt>
                <c:pt idx="24">
                  <c:v>1413</c:v>
                </c:pt>
                <c:pt idx="25">
                  <c:v>1397</c:v>
                </c:pt>
                <c:pt idx="26">
                  <c:v>1430</c:v>
                </c:pt>
                <c:pt idx="27">
                  <c:v>967</c:v>
                </c:pt>
                <c:pt idx="28">
                  <c:v>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6-48BF-8CF4-17A866283913}"/>
            </c:ext>
          </c:extLst>
        </c:ser>
        <c:ser>
          <c:idx val="6"/>
          <c:order val="6"/>
          <c:tx>
            <c:strRef>
              <c:f>forbruk!$AH$3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forbruk!$AH$5:$AH$33</c:f>
              <c:numCache>
                <c:formatCode>0</c:formatCode>
                <c:ptCount val="29"/>
                <c:pt idx="0">
                  <c:v>866</c:v>
                </c:pt>
                <c:pt idx="1">
                  <c:v>1015</c:v>
                </c:pt>
                <c:pt idx="2">
                  <c:v>1069</c:v>
                </c:pt>
                <c:pt idx="3">
                  <c:v>1119</c:v>
                </c:pt>
                <c:pt idx="4">
                  <c:v>1135</c:v>
                </c:pt>
                <c:pt idx="5">
                  <c:v>1228</c:v>
                </c:pt>
                <c:pt idx="6">
                  <c:v>1339</c:v>
                </c:pt>
                <c:pt idx="7">
                  <c:v>1335</c:v>
                </c:pt>
                <c:pt idx="8">
                  <c:v>1425</c:v>
                </c:pt>
                <c:pt idx="9">
                  <c:v>1549</c:v>
                </c:pt>
                <c:pt idx="10">
                  <c:v>1497</c:v>
                </c:pt>
                <c:pt idx="11">
                  <c:v>1871</c:v>
                </c:pt>
                <c:pt idx="12">
                  <c:v>2029</c:v>
                </c:pt>
                <c:pt idx="13">
                  <c:v>2186</c:v>
                </c:pt>
                <c:pt idx="14">
                  <c:v>2344</c:v>
                </c:pt>
                <c:pt idx="15">
                  <c:v>2466</c:v>
                </c:pt>
                <c:pt idx="16">
                  <c:v>2628</c:v>
                </c:pt>
                <c:pt idx="17">
                  <c:v>2885</c:v>
                </c:pt>
                <c:pt idx="18">
                  <c:v>3061</c:v>
                </c:pt>
                <c:pt idx="19">
                  <c:v>3454</c:v>
                </c:pt>
                <c:pt idx="20">
                  <c:v>4472</c:v>
                </c:pt>
                <c:pt idx="21">
                  <c:v>3919</c:v>
                </c:pt>
                <c:pt idx="22">
                  <c:v>4414</c:v>
                </c:pt>
                <c:pt idx="23">
                  <c:v>4915</c:v>
                </c:pt>
                <c:pt idx="24">
                  <c:v>4696</c:v>
                </c:pt>
                <c:pt idx="25">
                  <c:v>5062</c:v>
                </c:pt>
                <c:pt idx="26">
                  <c:v>5484</c:v>
                </c:pt>
                <c:pt idx="27">
                  <c:v>5714</c:v>
                </c:pt>
                <c:pt idx="28">
                  <c:v>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6-48BF-8CF4-17A866283913}"/>
            </c:ext>
          </c:extLst>
        </c:ser>
        <c:ser>
          <c:idx val="7"/>
          <c:order val="7"/>
          <c:tx>
            <c:strRef>
              <c:f>forbruk!$AI$3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forbruk!$B$5:$B$33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forbruk!$AI$5:$AI$33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76-48BF-8CF4-17A86628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81608"/>
        <c:axId val="453582592"/>
      </c:areaChart>
      <c:catAx>
        <c:axId val="453581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3582592"/>
        <c:crosses val="autoZero"/>
        <c:auto val="1"/>
        <c:lblAlgn val="ctr"/>
        <c:lblOffset val="100"/>
        <c:tickLblSkip val="2"/>
        <c:noMultiLvlLbl val="0"/>
      </c:catAx>
      <c:valAx>
        <c:axId val="4535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358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338137</xdr:colOff>
      <xdr:row>35</xdr:row>
      <xdr:rowOff>85731</xdr:rowOff>
    </xdr:from>
    <xdr:to>
      <xdr:col>33</xdr:col>
      <xdr:colOff>595312</xdr:colOff>
      <xdr:row>49</xdr:row>
      <xdr:rowOff>161931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542925</xdr:colOff>
      <xdr:row>35</xdr:row>
      <xdr:rowOff>123825</xdr:rowOff>
    </xdr:from>
    <xdr:to>
      <xdr:col>42</xdr:col>
      <xdr:colOff>133350</xdr:colOff>
      <xdr:row>50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290512</xdr:colOff>
      <xdr:row>35</xdr:row>
      <xdr:rowOff>123831</xdr:rowOff>
    </xdr:from>
    <xdr:to>
      <xdr:col>49</xdr:col>
      <xdr:colOff>557212</xdr:colOff>
      <xdr:row>50</xdr:row>
      <xdr:rowOff>9531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352423</xdr:colOff>
      <xdr:row>4</xdr:row>
      <xdr:rowOff>171450</xdr:rowOff>
    </xdr:from>
    <xdr:to>
      <xdr:col>43</xdr:col>
      <xdr:colOff>515623</xdr:colOff>
      <xdr:row>20</xdr:row>
      <xdr:rowOff>3450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447675</xdr:colOff>
      <xdr:row>21</xdr:row>
      <xdr:rowOff>85725</xdr:rowOff>
    </xdr:from>
    <xdr:to>
      <xdr:col>44</xdr:col>
      <xdr:colOff>1275</xdr:colOff>
      <xdr:row>36</xdr:row>
      <xdr:rowOff>108225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485773</xdr:colOff>
      <xdr:row>37</xdr:row>
      <xdr:rowOff>114300</xdr:rowOff>
    </xdr:from>
    <xdr:to>
      <xdr:col>44</xdr:col>
      <xdr:colOff>39373</xdr:colOff>
      <xdr:row>52</xdr:row>
      <xdr:rowOff>136800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557212</xdr:colOff>
      <xdr:row>53</xdr:row>
      <xdr:rowOff>152400</xdr:rowOff>
    </xdr:from>
    <xdr:to>
      <xdr:col>44</xdr:col>
      <xdr:colOff>110812</xdr:colOff>
      <xdr:row>68</xdr:row>
      <xdr:rowOff>174900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294400</xdr:colOff>
      <xdr:row>27</xdr:row>
      <xdr:rowOff>170786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00000" cy="5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b.no/en/statbank/table/09363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zoomScale="70" zoomScaleNormal="70" workbookViewId="0">
      <selection activeCell="K9" sqref="K9"/>
    </sheetView>
  </sheetViews>
  <sheetFormatPr defaultColWidth="9.140625" defaultRowHeight="15" x14ac:dyDescent="0.25"/>
  <cols>
    <col min="1" max="2" width="9.140625" style="12"/>
    <col min="3" max="3" width="19.28515625" style="12" customWidth="1"/>
    <col min="4" max="4" width="10.85546875" style="12" customWidth="1"/>
    <col min="5" max="16384" width="9.140625" style="12"/>
  </cols>
  <sheetData>
    <row r="1" spans="2:14" ht="23.25" x14ac:dyDescent="0.35">
      <c r="B1" s="36" t="s">
        <v>25</v>
      </c>
      <c r="C1" s="12" t="s">
        <v>81</v>
      </c>
    </row>
    <row r="2" spans="2:14" ht="34.5" customHeight="1" x14ac:dyDescent="0.25">
      <c r="M2" s="12" t="s">
        <v>1099</v>
      </c>
    </row>
    <row r="3" spans="2:14" s="38" customFormat="1" ht="50.25" customHeight="1" x14ac:dyDescent="0.25">
      <c r="B3" s="30"/>
      <c r="C3" s="30" t="s">
        <v>26</v>
      </c>
      <c r="D3" s="37" t="s">
        <v>41</v>
      </c>
      <c r="E3" s="30"/>
      <c r="F3" s="30"/>
      <c r="G3" s="30"/>
      <c r="H3" s="30"/>
      <c r="I3" s="30"/>
      <c r="J3" s="30"/>
      <c r="K3" s="30"/>
      <c r="L3" s="30"/>
    </row>
    <row r="4" spans="2:14" s="14" customFormat="1" ht="30.75" thickBot="1" x14ac:dyDescent="0.3">
      <c r="B4" s="14" t="s">
        <v>0</v>
      </c>
      <c r="C4" s="14" t="s">
        <v>27</v>
      </c>
      <c r="D4" s="39" t="s">
        <v>42</v>
      </c>
      <c r="M4" s="14" t="s">
        <v>0</v>
      </c>
      <c r="N4" s="14" t="s">
        <v>1098</v>
      </c>
    </row>
    <row r="5" spans="2:14" x14ac:dyDescent="0.25">
      <c r="B5" s="12">
        <v>2005</v>
      </c>
      <c r="C5" s="31">
        <v>1078.42</v>
      </c>
      <c r="D5" s="30">
        <v>151.90899999999999</v>
      </c>
    </row>
    <row r="6" spans="2:14" x14ac:dyDescent="0.25">
      <c r="B6" s="12">
        <v>2010</v>
      </c>
      <c r="C6" s="31">
        <v>1112.82</v>
      </c>
      <c r="D6" s="30">
        <v>147.37</v>
      </c>
      <c r="M6" s="12">
        <v>2018</v>
      </c>
      <c r="N6" s="12">
        <v>5.2956189999999994</v>
      </c>
    </row>
    <row r="7" spans="2:14" x14ac:dyDescent="0.25">
      <c r="B7" s="12">
        <v>2020</v>
      </c>
      <c r="C7" s="31">
        <v>1168.27</v>
      </c>
      <c r="D7" s="30">
        <v>162.80500000000001</v>
      </c>
      <c r="M7" s="12">
        <v>2019</v>
      </c>
      <c r="N7" s="12">
        <v>5.3318129999999995</v>
      </c>
    </row>
    <row r="8" spans="2:14" x14ac:dyDescent="0.25">
      <c r="B8" s="12">
        <v>2030</v>
      </c>
      <c r="C8" s="31">
        <v>1214.97</v>
      </c>
      <c r="D8" s="30">
        <v>175.124</v>
      </c>
      <c r="M8" s="12">
        <v>2020</v>
      </c>
      <c r="N8" s="12">
        <v>5.3676509999999995</v>
      </c>
    </row>
    <row r="9" spans="2:14" x14ac:dyDescent="0.25">
      <c r="B9" s="12">
        <v>2040</v>
      </c>
      <c r="C9" s="31">
        <v>1251.29</v>
      </c>
      <c r="D9" s="30">
        <v>181.97300000000001</v>
      </c>
      <c r="M9" s="12">
        <v>2021</v>
      </c>
      <c r="N9" s="12">
        <v>5.4034399999999998</v>
      </c>
    </row>
    <row r="10" spans="2:14" x14ac:dyDescent="0.25">
      <c r="B10" s="12">
        <v>2050</v>
      </c>
      <c r="C10" s="31">
        <v>1278.5899999999999</v>
      </c>
      <c r="D10" s="30">
        <v>186.471</v>
      </c>
      <c r="M10" s="12">
        <v>2022</v>
      </c>
      <c r="N10" s="12">
        <v>5.4396909999999998</v>
      </c>
    </row>
    <row r="11" spans="2:14" x14ac:dyDescent="0.25">
      <c r="B11" s="12">
        <v>2060</v>
      </c>
      <c r="C11" s="31">
        <v>1298.5899999999999</v>
      </c>
      <c r="D11" s="30">
        <v>189.768</v>
      </c>
      <c r="M11" s="12">
        <v>2023</v>
      </c>
      <c r="N11" s="12">
        <v>5.4766879999999993</v>
      </c>
    </row>
    <row r="12" spans="2:14" x14ac:dyDescent="0.25">
      <c r="B12" s="12">
        <v>2070</v>
      </c>
      <c r="C12" s="31">
        <v>1308.06</v>
      </c>
      <c r="D12" s="30">
        <v>189.39500000000001</v>
      </c>
      <c r="M12" s="12">
        <v>2024</v>
      </c>
      <c r="N12" s="12">
        <v>5.5137469999999995</v>
      </c>
    </row>
    <row r="13" spans="2:14" x14ac:dyDescent="0.25">
      <c r="B13" s="12">
        <v>2080</v>
      </c>
      <c r="C13" s="31">
        <v>1306.71</v>
      </c>
      <c r="D13" s="30">
        <v>194.79400000000001</v>
      </c>
      <c r="M13" s="12">
        <v>2025</v>
      </c>
      <c r="N13" s="12">
        <v>5.5507999999999997</v>
      </c>
    </row>
    <row r="14" spans="2:14" x14ac:dyDescent="0.25">
      <c r="B14" s="12">
        <v>2090</v>
      </c>
      <c r="C14" s="31">
        <v>1294.6199999999999</v>
      </c>
      <c r="D14" s="30">
        <v>202.45599999999999</v>
      </c>
      <c r="M14" s="12">
        <v>2026</v>
      </c>
      <c r="N14" s="12">
        <v>5.5879469999999998</v>
      </c>
    </row>
    <row r="15" spans="2:14" x14ac:dyDescent="0.25">
      <c r="B15" s="12">
        <v>2100</v>
      </c>
      <c r="C15" s="31">
        <v>1271.8800000000001</v>
      </c>
      <c r="D15" s="30">
        <v>209.10499999999999</v>
      </c>
      <c r="M15" s="12">
        <v>2027</v>
      </c>
      <c r="N15" s="12">
        <v>5.6251189999999998</v>
      </c>
    </row>
    <row r="16" spans="2:14" x14ac:dyDescent="0.25">
      <c r="M16" s="12">
        <v>2028</v>
      </c>
      <c r="N16" s="12">
        <v>5.6621369999999995</v>
      </c>
    </row>
    <row r="17" spans="13:14" x14ac:dyDescent="0.25">
      <c r="M17" s="12">
        <v>2029</v>
      </c>
      <c r="N17" s="12">
        <v>5.6989179999999999</v>
      </c>
    </row>
    <row r="18" spans="13:14" x14ac:dyDescent="0.25">
      <c r="M18" s="12">
        <v>2030</v>
      </c>
      <c r="N18" s="12">
        <v>5.7354409999999998</v>
      </c>
    </row>
    <row r="19" spans="13:14" x14ac:dyDescent="0.25">
      <c r="M19" s="12">
        <v>2031</v>
      </c>
      <c r="N19" s="12">
        <v>5.7713139999999994</v>
      </c>
    </row>
    <row r="20" spans="13:14" x14ac:dyDescent="0.25">
      <c r="M20" s="12">
        <v>2032</v>
      </c>
      <c r="N20" s="12">
        <v>5.8065289999999994</v>
      </c>
    </row>
    <row r="21" spans="13:14" x14ac:dyDescent="0.25">
      <c r="M21" s="12">
        <v>2033</v>
      </c>
      <c r="N21" s="12">
        <v>5.8407900000000001</v>
      </c>
    </row>
    <row r="22" spans="13:14" x14ac:dyDescent="0.25">
      <c r="M22" s="12">
        <v>2034</v>
      </c>
      <c r="N22" s="12">
        <v>5.8741409999999998</v>
      </c>
    </row>
    <row r="23" spans="13:14" x14ac:dyDescent="0.25">
      <c r="M23" s="12">
        <v>2035</v>
      </c>
      <c r="N23" s="12">
        <v>5.9065859999999999</v>
      </c>
    </row>
    <row r="24" spans="13:14" x14ac:dyDescent="0.25">
      <c r="M24" s="12">
        <v>2036</v>
      </c>
      <c r="N24" s="12">
        <v>5.9381810000000002</v>
      </c>
    </row>
    <row r="25" spans="13:14" x14ac:dyDescent="0.25">
      <c r="M25" s="12">
        <v>2037</v>
      </c>
      <c r="N25" s="12">
        <v>5.9689049999999995</v>
      </c>
    </row>
    <row r="26" spans="13:14" x14ac:dyDescent="0.25">
      <c r="M26" s="12">
        <v>2038</v>
      </c>
      <c r="N26" s="12">
        <v>5.9988060000000001</v>
      </c>
    </row>
    <row r="27" spans="13:14" x14ac:dyDescent="0.25">
      <c r="M27" s="12">
        <v>2039</v>
      </c>
      <c r="N27" s="12">
        <v>6.0278939999999999</v>
      </c>
    </row>
    <row r="28" spans="13:14" x14ac:dyDescent="0.25">
      <c r="M28" s="12">
        <v>2040</v>
      </c>
      <c r="N28" s="12">
        <v>6.0562449999999997</v>
      </c>
    </row>
    <row r="29" spans="13:14" x14ac:dyDescent="0.25">
      <c r="M29" s="12">
        <v>2041</v>
      </c>
      <c r="N29" s="12">
        <v>6.08385</v>
      </c>
    </row>
    <row r="30" spans="13:14" x14ac:dyDescent="0.25">
      <c r="M30" s="12">
        <v>2042</v>
      </c>
      <c r="N30" s="12">
        <v>6.1107329999999997</v>
      </c>
    </row>
    <row r="31" spans="13:14" x14ac:dyDescent="0.25">
      <c r="M31" s="12">
        <v>2043</v>
      </c>
      <c r="N31" s="12">
        <v>6.1369039999999995</v>
      </c>
    </row>
    <row r="32" spans="13:14" x14ac:dyDescent="0.25">
      <c r="M32" s="12">
        <v>2044</v>
      </c>
      <c r="N32" s="12">
        <v>6.1623869999999998</v>
      </c>
    </row>
    <row r="33" spans="13:14" x14ac:dyDescent="0.25">
      <c r="M33" s="12">
        <v>2045</v>
      </c>
      <c r="N33" s="12">
        <v>6.1872379999999998</v>
      </c>
    </row>
    <row r="34" spans="13:14" x14ac:dyDescent="0.25">
      <c r="M34" s="12">
        <v>2046</v>
      </c>
      <c r="N34" s="12">
        <v>6.2114399999999996</v>
      </c>
    </row>
    <row r="35" spans="13:14" x14ac:dyDescent="0.25">
      <c r="M35" s="12">
        <v>2047</v>
      </c>
      <c r="N35" s="12">
        <v>6.235055</v>
      </c>
    </row>
    <row r="36" spans="13:14" x14ac:dyDescent="0.25">
      <c r="M36" s="12">
        <v>2048</v>
      </c>
      <c r="N36" s="12">
        <v>6.2581049999999996</v>
      </c>
    </row>
    <row r="37" spans="13:14" x14ac:dyDescent="0.25">
      <c r="M37" s="12">
        <v>2049</v>
      </c>
      <c r="N37" s="12">
        <v>6.2806609999999994</v>
      </c>
    </row>
    <row r="38" spans="13:14" x14ac:dyDescent="0.25">
      <c r="M38" s="12">
        <v>2050</v>
      </c>
      <c r="N38" s="12">
        <v>6.302772</v>
      </c>
    </row>
    <row r="39" spans="13:14" x14ac:dyDescent="0.25">
      <c r="M39" s="12">
        <v>2051</v>
      </c>
      <c r="N39" s="12">
        <v>6.3245040000000001</v>
      </c>
    </row>
    <row r="40" spans="13:14" x14ac:dyDescent="0.25">
      <c r="M40" s="12">
        <v>2052</v>
      </c>
      <c r="N40" s="12">
        <v>6.3459279999999998</v>
      </c>
    </row>
    <row r="41" spans="13:14" x14ac:dyDescent="0.25">
      <c r="M41" s="12">
        <v>2053</v>
      </c>
      <c r="N41" s="12">
        <v>6.3670849999999994</v>
      </c>
    </row>
    <row r="42" spans="13:14" x14ac:dyDescent="0.25">
      <c r="M42" s="12">
        <v>2054</v>
      </c>
      <c r="N42" s="12">
        <v>6.3880189999999999</v>
      </c>
    </row>
    <row r="43" spans="13:14" x14ac:dyDescent="0.25">
      <c r="M43" s="12">
        <v>2055</v>
      </c>
      <c r="N43" s="12">
        <v>6.4087579999999997</v>
      </c>
    </row>
    <row r="44" spans="13:14" x14ac:dyDescent="0.25">
      <c r="M44" s="12">
        <v>2056</v>
      </c>
      <c r="N44" s="12">
        <v>6.429316</v>
      </c>
    </row>
    <row r="45" spans="13:14" x14ac:dyDescent="0.25">
      <c r="M45" s="12">
        <v>2057</v>
      </c>
      <c r="N45" s="12">
        <v>6.4497239999999998</v>
      </c>
    </row>
    <row r="46" spans="13:14" x14ac:dyDescent="0.25">
      <c r="M46" s="12">
        <v>2058</v>
      </c>
      <c r="N46" s="12">
        <v>6.4699879999999999</v>
      </c>
    </row>
    <row r="47" spans="13:14" x14ac:dyDescent="0.25">
      <c r="M47" s="12">
        <v>2059</v>
      </c>
      <c r="N47" s="12">
        <v>6.4901169999999997</v>
      </c>
    </row>
    <row r="48" spans="13:14" x14ac:dyDescent="0.25">
      <c r="M48" s="12">
        <v>2060</v>
      </c>
      <c r="N48" s="12">
        <v>6.5101309999999994</v>
      </c>
    </row>
    <row r="49" spans="13:14" x14ac:dyDescent="0.25">
      <c r="M49" s="12">
        <v>2061</v>
      </c>
      <c r="N49" s="12">
        <v>6.5300459999999996</v>
      </c>
    </row>
    <row r="50" spans="13:14" x14ac:dyDescent="0.25">
      <c r="M50" s="12">
        <v>2062</v>
      </c>
      <c r="N50" s="12">
        <v>6.5498719999999997</v>
      </c>
    </row>
    <row r="51" spans="13:14" x14ac:dyDescent="0.25">
      <c r="M51" s="12">
        <v>2063</v>
      </c>
      <c r="N51" s="12">
        <v>6.569661</v>
      </c>
    </row>
    <row r="52" spans="13:14" x14ac:dyDescent="0.25">
      <c r="M52" s="12">
        <v>2064</v>
      </c>
      <c r="N52" s="12">
        <v>6.5894349999999999</v>
      </c>
    </row>
    <row r="53" spans="13:14" x14ac:dyDescent="0.25">
      <c r="M53" s="12">
        <v>2065</v>
      </c>
      <c r="N53" s="12">
        <v>6.6092629999999994</v>
      </c>
    </row>
    <row r="54" spans="13:14" x14ac:dyDescent="0.25">
      <c r="M54" s="12">
        <v>2066</v>
      </c>
      <c r="N54" s="12">
        <v>6.6291839999999995</v>
      </c>
    </row>
    <row r="55" spans="13:14" x14ac:dyDescent="0.25">
      <c r="M55" s="12">
        <v>2067</v>
      </c>
      <c r="N55" s="12">
        <v>6.6492189999999995</v>
      </c>
    </row>
    <row r="56" spans="13:14" x14ac:dyDescent="0.25">
      <c r="M56" s="12">
        <v>2068</v>
      </c>
      <c r="N56" s="12">
        <v>6.6694299999999993</v>
      </c>
    </row>
    <row r="57" spans="13:14" x14ac:dyDescent="0.25">
      <c r="M57" s="12">
        <v>2069</v>
      </c>
      <c r="N57" s="12">
        <v>6.689819</v>
      </c>
    </row>
    <row r="58" spans="13:14" x14ac:dyDescent="0.25">
      <c r="M58" s="12">
        <v>2070</v>
      </c>
      <c r="N58" s="12">
        <v>6.7104119999999998</v>
      </c>
    </row>
    <row r="59" spans="13:14" x14ac:dyDescent="0.25">
      <c r="M59" s="12">
        <v>2071</v>
      </c>
      <c r="N59" s="12">
        <v>6.7311779999999999</v>
      </c>
    </row>
    <row r="60" spans="13:14" x14ac:dyDescent="0.25">
      <c r="M60" s="12">
        <v>2072</v>
      </c>
      <c r="N60" s="12">
        <v>6.7520829999999998</v>
      </c>
    </row>
    <row r="61" spans="13:14" x14ac:dyDescent="0.25">
      <c r="M61" s="12">
        <v>2073</v>
      </c>
      <c r="N61" s="12">
        <v>6.773053</v>
      </c>
    </row>
    <row r="62" spans="13:14" x14ac:dyDescent="0.25">
      <c r="M62" s="12">
        <v>2074</v>
      </c>
      <c r="N62" s="12">
        <v>6.7940069999999997</v>
      </c>
    </row>
    <row r="63" spans="13:14" x14ac:dyDescent="0.25">
      <c r="M63" s="12">
        <v>2075</v>
      </c>
      <c r="N63" s="12">
        <v>6.8148879999999998</v>
      </c>
    </row>
    <row r="64" spans="13:14" x14ac:dyDescent="0.25">
      <c r="M64" s="12">
        <v>2076</v>
      </c>
      <c r="N64" s="12">
        <v>6.8356170000000001</v>
      </c>
    </row>
    <row r="65" spans="13:14" x14ac:dyDescent="0.25">
      <c r="M65" s="12">
        <v>2077</v>
      </c>
      <c r="N65" s="12">
        <v>6.8561069999999997</v>
      </c>
    </row>
    <row r="66" spans="13:14" x14ac:dyDescent="0.25">
      <c r="M66" s="12">
        <v>2078</v>
      </c>
      <c r="N66" s="12">
        <v>6.876309</v>
      </c>
    </row>
    <row r="67" spans="13:14" x14ac:dyDescent="0.25">
      <c r="M67" s="12">
        <v>2079</v>
      </c>
      <c r="N67" s="12">
        <v>6.8961829999999997</v>
      </c>
    </row>
    <row r="68" spans="13:14" x14ac:dyDescent="0.25">
      <c r="M68" s="12">
        <v>2080</v>
      </c>
      <c r="N68" s="12">
        <v>6.9157099999999998</v>
      </c>
    </row>
    <row r="69" spans="13:14" x14ac:dyDescent="0.25">
      <c r="M69" s="12">
        <v>2081</v>
      </c>
      <c r="N69" s="12">
        <v>6.9348700000000001</v>
      </c>
    </row>
    <row r="70" spans="13:14" x14ac:dyDescent="0.25">
      <c r="M70" s="12">
        <v>2082</v>
      </c>
      <c r="N70" s="12">
        <v>6.9537009999999997</v>
      </c>
    </row>
    <row r="71" spans="13:14" x14ac:dyDescent="0.25">
      <c r="M71" s="12">
        <v>2083</v>
      </c>
      <c r="N71" s="12">
        <v>6.9721889999999993</v>
      </c>
    </row>
    <row r="72" spans="13:14" x14ac:dyDescent="0.25">
      <c r="M72" s="12">
        <v>2084</v>
      </c>
      <c r="N72" s="12">
        <v>6.9904019999999996</v>
      </c>
    </row>
    <row r="73" spans="13:14" x14ac:dyDescent="0.25">
      <c r="M73" s="12">
        <v>2085</v>
      </c>
      <c r="N73" s="12">
        <v>7.0084049999999998</v>
      </c>
    </row>
    <row r="74" spans="13:14" x14ac:dyDescent="0.25">
      <c r="M74" s="12">
        <v>2086</v>
      </c>
      <c r="N74" s="12">
        <v>7.0262869999999999</v>
      </c>
    </row>
    <row r="75" spans="13:14" x14ac:dyDescent="0.25">
      <c r="M75" s="12">
        <v>2087</v>
      </c>
      <c r="N75" s="12">
        <v>7.0441069999999995</v>
      </c>
    </row>
    <row r="76" spans="13:14" x14ac:dyDescent="0.25">
      <c r="M76" s="12">
        <v>2088</v>
      </c>
      <c r="N76" s="12">
        <v>7.0619639999999997</v>
      </c>
    </row>
    <row r="77" spans="13:14" x14ac:dyDescent="0.25">
      <c r="M77" s="12">
        <v>2089</v>
      </c>
      <c r="N77" s="12">
        <v>7.0799300000000001</v>
      </c>
    </row>
    <row r="78" spans="13:14" x14ac:dyDescent="0.25">
      <c r="M78" s="12">
        <v>2090</v>
      </c>
      <c r="N78" s="12">
        <v>7.0980689999999997</v>
      </c>
    </row>
    <row r="79" spans="13:14" x14ac:dyDescent="0.25">
      <c r="M79" s="12">
        <v>2091</v>
      </c>
      <c r="N79" s="12">
        <v>7.1164529999999999</v>
      </c>
    </row>
    <row r="80" spans="13:14" x14ac:dyDescent="0.25">
      <c r="M80" s="12">
        <v>2092</v>
      </c>
      <c r="N80" s="12">
        <v>7.1351059999999995</v>
      </c>
    </row>
    <row r="81" spans="13:14" x14ac:dyDescent="0.25">
      <c r="M81" s="12">
        <v>2093</v>
      </c>
      <c r="N81" s="12">
        <v>7.1540469999999994</v>
      </c>
    </row>
    <row r="82" spans="13:14" x14ac:dyDescent="0.25">
      <c r="M82" s="12">
        <v>2094</v>
      </c>
      <c r="N82" s="12">
        <v>7.1733059999999993</v>
      </c>
    </row>
    <row r="83" spans="13:14" x14ac:dyDescent="0.25">
      <c r="M83" s="12">
        <v>2095</v>
      </c>
      <c r="N83" s="12">
        <v>7.1928709999999993</v>
      </c>
    </row>
    <row r="84" spans="13:14" x14ac:dyDescent="0.25">
      <c r="M84" s="12">
        <v>2096</v>
      </c>
      <c r="N84" s="12">
        <v>7.2127149999999993</v>
      </c>
    </row>
    <row r="85" spans="13:14" x14ac:dyDescent="0.25">
      <c r="M85" s="12">
        <v>2097</v>
      </c>
      <c r="N85" s="12">
        <v>7.2328219999999996</v>
      </c>
    </row>
    <row r="86" spans="13:14" x14ac:dyDescent="0.25">
      <c r="M86" s="12">
        <v>2098</v>
      </c>
      <c r="N86" s="12">
        <v>7.2531429999999997</v>
      </c>
    </row>
    <row r="87" spans="13:14" x14ac:dyDescent="0.25">
      <c r="M87" s="12">
        <v>2099</v>
      </c>
      <c r="N87" s="12">
        <v>7.273638</v>
      </c>
    </row>
    <row r="88" spans="13:14" x14ac:dyDescent="0.25">
      <c r="M88" s="12">
        <v>2100</v>
      </c>
      <c r="N88" s="12">
        <v>7.2942669999999996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5"/>
  <sheetViews>
    <sheetView zoomScale="85" zoomScaleNormal="85" workbookViewId="0">
      <pane xSplit="4" ySplit="1" topLeftCell="E161" activePane="bottomRight" state="frozen"/>
      <selection pane="topRight" activeCell="E1" sqref="E1"/>
      <selection pane="bottomLeft" activeCell="A2" sqref="A2"/>
      <selection pane="bottomRight" activeCell="R107" sqref="R107"/>
    </sheetView>
  </sheetViews>
  <sheetFormatPr defaultRowHeight="15" x14ac:dyDescent="0.25"/>
  <cols>
    <col min="2" max="2" width="22" customWidth="1"/>
    <col min="3" max="3" width="39.5703125" customWidth="1"/>
    <col min="5" max="5" width="9.140625" style="53"/>
    <col min="6" max="9" width="9.140625" style="4"/>
    <col min="10" max="10" width="9.140625" style="54"/>
    <col min="19" max="19" width="32.5703125" customWidth="1"/>
  </cols>
  <sheetData>
    <row r="1" spans="1:40" ht="33.75" x14ac:dyDescent="0.25">
      <c r="A1" s="32" t="s">
        <v>28</v>
      </c>
      <c r="B1" s="32" t="s">
        <v>29</v>
      </c>
      <c r="C1" s="32" t="s">
        <v>30</v>
      </c>
      <c r="D1" s="32" t="s">
        <v>31</v>
      </c>
      <c r="E1" s="44">
        <v>2005</v>
      </c>
      <c r="F1" s="45">
        <v>2010</v>
      </c>
      <c r="G1" s="45">
        <v>2020</v>
      </c>
      <c r="H1" s="45">
        <v>2030</v>
      </c>
      <c r="I1" s="45">
        <v>2040</v>
      </c>
      <c r="J1" s="46">
        <v>2050</v>
      </c>
      <c r="K1" s="32">
        <v>2060</v>
      </c>
      <c r="L1" s="32">
        <v>2070</v>
      </c>
      <c r="M1" s="32">
        <v>2080</v>
      </c>
      <c r="N1" s="32">
        <v>2090</v>
      </c>
      <c r="O1" s="32">
        <v>2100</v>
      </c>
      <c r="Q1" s="32" t="s">
        <v>28</v>
      </c>
      <c r="R1" s="32" t="s">
        <v>29</v>
      </c>
      <c r="S1" s="32" t="s">
        <v>30</v>
      </c>
      <c r="T1" s="32" t="s">
        <v>31</v>
      </c>
      <c r="U1" s="32">
        <v>2005</v>
      </c>
      <c r="V1" s="32">
        <v>2010</v>
      </c>
      <c r="W1" s="32">
        <v>2015</v>
      </c>
      <c r="X1" s="32">
        <v>2020</v>
      </c>
      <c r="Y1" s="32">
        <v>2025</v>
      </c>
      <c r="Z1" s="32">
        <v>2030</v>
      </c>
      <c r="AA1" s="32">
        <v>2035</v>
      </c>
      <c r="AB1" s="32">
        <v>2040</v>
      </c>
      <c r="AC1" s="32">
        <v>2045</v>
      </c>
      <c r="AD1" s="32">
        <v>2050</v>
      </c>
      <c r="AE1" s="32">
        <v>2055</v>
      </c>
      <c r="AF1" s="32">
        <v>2060</v>
      </c>
      <c r="AG1" s="32">
        <v>2065</v>
      </c>
      <c r="AH1" s="32">
        <v>2070</v>
      </c>
      <c r="AI1" s="32">
        <v>2075</v>
      </c>
      <c r="AJ1" s="32">
        <v>2080</v>
      </c>
      <c r="AK1" s="32">
        <v>2085</v>
      </c>
      <c r="AL1" s="32">
        <v>2090</v>
      </c>
      <c r="AM1" s="32">
        <v>2095</v>
      </c>
      <c r="AN1" s="32">
        <v>2100</v>
      </c>
    </row>
    <row r="2" spans="1:40" ht="33.75" x14ac:dyDescent="0.25">
      <c r="A2" s="33" t="s">
        <v>32</v>
      </c>
      <c r="B2" s="33" t="s">
        <v>33</v>
      </c>
      <c r="C2" s="33" t="s">
        <v>34</v>
      </c>
      <c r="D2" s="33" t="s">
        <v>35</v>
      </c>
      <c r="E2" s="47">
        <v>151.90899999999999</v>
      </c>
      <c r="F2" s="48">
        <v>147.37</v>
      </c>
      <c r="G2" s="48">
        <v>162.41900000000001</v>
      </c>
      <c r="H2" s="48">
        <v>142.13800000000001</v>
      </c>
      <c r="I2" s="48">
        <v>125.634</v>
      </c>
      <c r="J2" s="49">
        <v>120.345</v>
      </c>
      <c r="K2" s="29">
        <v>122.498</v>
      </c>
      <c r="L2" s="29">
        <v>123.589</v>
      </c>
      <c r="M2" s="29">
        <v>124.964</v>
      </c>
      <c r="N2" s="29">
        <v>125.48399999999999</v>
      </c>
      <c r="O2" s="29">
        <v>125.90900000000001</v>
      </c>
      <c r="Q2" s="33" t="s">
        <v>124</v>
      </c>
      <c r="R2" s="33" t="s">
        <v>125</v>
      </c>
      <c r="S2" s="33" t="s">
        <v>123</v>
      </c>
      <c r="T2" s="33" t="s">
        <v>105</v>
      </c>
      <c r="U2" s="55">
        <v>218.70699999999999</v>
      </c>
      <c r="V2" s="29">
        <v>232.93899999999999</v>
      </c>
      <c r="W2" s="29">
        <v>275.00299999999999</v>
      </c>
      <c r="X2" s="29">
        <v>318.00700000000001</v>
      </c>
      <c r="Y2" s="29">
        <v>371.351</v>
      </c>
      <c r="Z2" s="29">
        <v>426.233</v>
      </c>
      <c r="AA2" s="29">
        <v>480.12099999999998</v>
      </c>
      <c r="AB2" s="29">
        <v>532.48900000000003</v>
      </c>
      <c r="AC2" s="29">
        <v>584.31399999999996</v>
      </c>
      <c r="AD2" s="29">
        <v>636.298</v>
      </c>
      <c r="AE2" s="29">
        <v>689.52099999999996</v>
      </c>
      <c r="AF2" s="29">
        <v>744.84500000000003</v>
      </c>
      <c r="AG2" s="29">
        <v>801.86800000000005</v>
      </c>
      <c r="AH2" s="29">
        <v>859.86300000000006</v>
      </c>
      <c r="AI2" s="29">
        <v>918.21299999999997</v>
      </c>
      <c r="AJ2" s="29">
        <v>976.71100000000001</v>
      </c>
      <c r="AK2" s="29">
        <v>1035.1600000000001</v>
      </c>
      <c r="AL2" s="29">
        <v>1092.9680000000001</v>
      </c>
      <c r="AM2" s="29">
        <v>1149.511</v>
      </c>
      <c r="AN2" s="29">
        <v>1203.644</v>
      </c>
    </row>
    <row r="3" spans="1:40" ht="45" x14ac:dyDescent="0.25">
      <c r="A3" s="34" t="s">
        <v>32</v>
      </c>
      <c r="B3" s="34" t="s">
        <v>36</v>
      </c>
      <c r="C3" s="34" t="s">
        <v>34</v>
      </c>
      <c r="D3" s="34" t="s">
        <v>35</v>
      </c>
      <c r="E3" s="50">
        <v>151.90899999999999</v>
      </c>
      <c r="F3" s="51">
        <v>147.37</v>
      </c>
      <c r="G3" s="51">
        <v>162.07900000000001</v>
      </c>
      <c r="H3" s="51">
        <v>160.36099999999999</v>
      </c>
      <c r="I3" s="51">
        <v>154.08199999999999</v>
      </c>
      <c r="J3" s="52">
        <v>147.298</v>
      </c>
      <c r="K3" s="35">
        <v>147.69200000000001</v>
      </c>
      <c r="L3" s="35">
        <v>148.053</v>
      </c>
      <c r="M3" s="35">
        <v>148.684</v>
      </c>
      <c r="N3" s="35">
        <v>148.44</v>
      </c>
      <c r="O3" s="35">
        <v>148.624</v>
      </c>
      <c r="Q3" s="34" t="s">
        <v>124</v>
      </c>
      <c r="R3" s="34" t="s">
        <v>126</v>
      </c>
      <c r="S3" s="34" t="s">
        <v>123</v>
      </c>
      <c r="T3" s="34" t="s">
        <v>105</v>
      </c>
      <c r="U3" s="55">
        <v>218.70699999999999</v>
      </c>
      <c r="V3" s="35">
        <v>228.255</v>
      </c>
      <c r="W3" s="35">
        <v>257.37900000000002</v>
      </c>
      <c r="X3" s="35">
        <v>288.96100000000001</v>
      </c>
      <c r="Y3" s="35">
        <v>312.55099999999999</v>
      </c>
      <c r="Z3" s="35">
        <v>337.96300000000002</v>
      </c>
      <c r="AA3" s="35">
        <v>363.87299999999999</v>
      </c>
      <c r="AB3" s="35">
        <v>389.55900000000003</v>
      </c>
      <c r="AC3" s="35">
        <v>416.73099999999999</v>
      </c>
      <c r="AD3" s="35">
        <v>449.452</v>
      </c>
      <c r="AE3" s="35">
        <v>488.012</v>
      </c>
      <c r="AF3" s="35">
        <v>530.90099999999995</v>
      </c>
      <c r="AG3" s="35">
        <v>578.26199999999994</v>
      </c>
      <c r="AH3" s="35">
        <v>629.90800000000002</v>
      </c>
      <c r="AI3" s="35">
        <v>683.96900000000005</v>
      </c>
      <c r="AJ3" s="35">
        <v>740.62</v>
      </c>
      <c r="AK3" s="35">
        <v>798.48199999999997</v>
      </c>
      <c r="AL3" s="35">
        <v>857.00099999999998</v>
      </c>
      <c r="AM3" s="35">
        <v>916.11099999999999</v>
      </c>
      <c r="AN3" s="35">
        <v>975.71100000000001</v>
      </c>
    </row>
    <row r="4" spans="1:40" ht="33.75" x14ac:dyDescent="0.25">
      <c r="A4" s="33" t="s">
        <v>32</v>
      </c>
      <c r="B4" s="33" t="s">
        <v>37</v>
      </c>
      <c r="C4" s="33" t="s">
        <v>34</v>
      </c>
      <c r="D4" s="33" t="s">
        <v>35</v>
      </c>
      <c r="E4" s="47">
        <v>151.90899999999999</v>
      </c>
      <c r="F4" s="48">
        <v>147.37</v>
      </c>
      <c r="G4" s="48">
        <v>162.10400000000001</v>
      </c>
      <c r="H4" s="48">
        <v>169.53700000000001</v>
      </c>
      <c r="I4" s="48">
        <v>170.19</v>
      </c>
      <c r="J4" s="49">
        <v>167.71799999999999</v>
      </c>
      <c r="K4" s="29">
        <v>164.62299999999999</v>
      </c>
      <c r="L4" s="29">
        <v>166.125</v>
      </c>
      <c r="M4" s="29">
        <v>166.072</v>
      </c>
      <c r="N4" s="29">
        <v>164.74600000000001</v>
      </c>
      <c r="O4" s="29">
        <v>164.678</v>
      </c>
      <c r="Q4" s="33" t="s">
        <v>124</v>
      </c>
      <c r="R4" s="33" t="s">
        <v>125</v>
      </c>
      <c r="S4" s="33" t="s">
        <v>26</v>
      </c>
      <c r="T4" s="33" t="s">
        <v>121</v>
      </c>
      <c r="U4" s="33">
        <v>4.6230000000000002</v>
      </c>
      <c r="V4" s="29">
        <v>4.883</v>
      </c>
      <c r="W4" s="29">
        <v>5.1520000000000001</v>
      </c>
      <c r="X4" s="29">
        <v>5.4260000000000002</v>
      </c>
      <c r="Y4" s="29">
        <v>5.7149999999999999</v>
      </c>
      <c r="Z4" s="29">
        <v>6.0039999999999996</v>
      </c>
      <c r="AA4" s="29">
        <v>6.2789999999999999</v>
      </c>
      <c r="AB4" s="29">
        <v>6.5430000000000001</v>
      </c>
      <c r="AC4" s="29">
        <v>6.8029999999999999</v>
      </c>
      <c r="AD4" s="29">
        <v>7.0629999999999997</v>
      </c>
      <c r="AE4" s="29">
        <v>7.3230000000000004</v>
      </c>
      <c r="AF4" s="29">
        <v>7.577</v>
      </c>
      <c r="AG4" s="29">
        <v>7.8049999999999997</v>
      </c>
      <c r="AH4" s="29">
        <v>8.0079999999999991</v>
      </c>
      <c r="AI4" s="29">
        <v>8.1869999999999994</v>
      </c>
      <c r="AJ4" s="29">
        <v>8.3439999999999994</v>
      </c>
      <c r="AK4" s="29">
        <v>8.4749999999999996</v>
      </c>
      <c r="AL4" s="29">
        <v>8.5779999999999994</v>
      </c>
      <c r="AM4" s="29">
        <v>8.6460000000000008</v>
      </c>
      <c r="AN4" s="29">
        <v>8.67</v>
      </c>
    </row>
    <row r="5" spans="1:40" ht="33.75" x14ac:dyDescent="0.25">
      <c r="A5" s="34" t="s">
        <v>32</v>
      </c>
      <c r="B5" s="34" t="s">
        <v>38</v>
      </c>
      <c r="C5" s="34" t="s">
        <v>34</v>
      </c>
      <c r="D5" s="34" t="s">
        <v>35</v>
      </c>
      <c r="E5" s="50">
        <v>151.90899999999999</v>
      </c>
      <c r="F5" s="51">
        <v>147.37</v>
      </c>
      <c r="G5" s="51">
        <v>162.18700000000001</v>
      </c>
      <c r="H5" s="51">
        <v>171.98400000000001</v>
      </c>
      <c r="I5" s="51">
        <v>176.816</v>
      </c>
      <c r="J5" s="52">
        <v>178.55099999999999</v>
      </c>
      <c r="K5" s="35">
        <v>177.08500000000001</v>
      </c>
      <c r="L5" s="35">
        <v>175.36199999999999</v>
      </c>
      <c r="M5" s="35">
        <v>179.27500000000001</v>
      </c>
      <c r="N5" s="35">
        <v>180.66</v>
      </c>
      <c r="O5" s="35">
        <v>182.55799999999999</v>
      </c>
      <c r="Q5" s="34" t="s">
        <v>124</v>
      </c>
      <c r="R5" s="34" t="s">
        <v>127</v>
      </c>
      <c r="S5" s="34" t="s">
        <v>26</v>
      </c>
      <c r="T5" s="34" t="s">
        <v>121</v>
      </c>
      <c r="U5" s="34">
        <v>4.6230000000000002</v>
      </c>
      <c r="V5" s="35">
        <v>4.883</v>
      </c>
      <c r="W5" s="35">
        <v>5.1520000000000001</v>
      </c>
      <c r="X5" s="35">
        <v>5.4260000000000002</v>
      </c>
      <c r="Y5" s="35">
        <v>5.7149999999999999</v>
      </c>
      <c r="Z5" s="35">
        <v>6.0039999999999996</v>
      </c>
      <c r="AA5" s="35">
        <v>6.2789999999999999</v>
      </c>
      <c r="AB5" s="35">
        <v>6.5430000000000001</v>
      </c>
      <c r="AC5" s="35">
        <v>6.8029999999999999</v>
      </c>
      <c r="AD5" s="35">
        <v>7.0629999999999997</v>
      </c>
      <c r="AE5" s="35">
        <v>7.3230000000000004</v>
      </c>
      <c r="AF5" s="35">
        <v>7.577</v>
      </c>
      <c r="AG5" s="35">
        <v>7.8049999999999997</v>
      </c>
      <c r="AH5" s="35">
        <v>8.0079999999999991</v>
      </c>
      <c r="AI5" s="35">
        <v>8.1869999999999994</v>
      </c>
      <c r="AJ5" s="35">
        <v>8.3439999999999994</v>
      </c>
      <c r="AK5" s="35">
        <v>8.4749999999999996</v>
      </c>
      <c r="AL5" s="35">
        <v>8.5779999999999994</v>
      </c>
      <c r="AM5" s="35">
        <v>8.6460000000000008</v>
      </c>
      <c r="AN5" s="35">
        <v>8.67</v>
      </c>
    </row>
    <row r="6" spans="1:40" ht="22.5" x14ac:dyDescent="0.25">
      <c r="A6" s="33" t="s">
        <v>32</v>
      </c>
      <c r="B6" s="33" t="s">
        <v>39</v>
      </c>
      <c r="C6" s="33" t="s">
        <v>34</v>
      </c>
      <c r="D6" s="33" t="s">
        <v>35</v>
      </c>
      <c r="E6" s="47">
        <v>151.90899999999999</v>
      </c>
      <c r="F6" s="48">
        <v>147.37</v>
      </c>
      <c r="G6" s="48">
        <v>162.18199999999999</v>
      </c>
      <c r="H6" s="48">
        <v>173.06</v>
      </c>
      <c r="I6" s="48">
        <v>179.24100000000001</v>
      </c>
      <c r="J6" s="49">
        <v>183.28800000000001</v>
      </c>
      <c r="K6" s="29">
        <v>184.38900000000001</v>
      </c>
      <c r="L6" s="29">
        <v>185.476</v>
      </c>
      <c r="M6" s="29">
        <v>189.45400000000001</v>
      </c>
      <c r="N6" s="29">
        <v>195.24600000000001</v>
      </c>
      <c r="O6" s="29">
        <v>200.71799999999999</v>
      </c>
      <c r="Q6" s="33" t="s">
        <v>124</v>
      </c>
      <c r="R6" s="33" t="s">
        <v>128</v>
      </c>
      <c r="S6" s="33" t="s">
        <v>26</v>
      </c>
      <c r="T6" s="33" t="s">
        <v>121</v>
      </c>
      <c r="U6" s="33">
        <v>4.6230000000000002</v>
      </c>
      <c r="V6" s="29">
        <v>4.883</v>
      </c>
      <c r="W6" s="29">
        <v>5.1520000000000001</v>
      </c>
      <c r="X6" s="29">
        <v>5.4260000000000002</v>
      </c>
      <c r="Y6" s="29">
        <v>5.7149999999999999</v>
      </c>
      <c r="Z6" s="29">
        <v>6.0039999999999996</v>
      </c>
      <c r="AA6" s="29">
        <v>6.2789999999999999</v>
      </c>
      <c r="AB6" s="29">
        <v>6.5430000000000001</v>
      </c>
      <c r="AC6" s="29">
        <v>6.8029999999999999</v>
      </c>
      <c r="AD6" s="29">
        <v>7.0629999999999997</v>
      </c>
      <c r="AE6" s="29">
        <v>7.3230000000000004</v>
      </c>
      <c r="AF6" s="29">
        <v>7.577</v>
      </c>
      <c r="AG6" s="29">
        <v>7.8049999999999997</v>
      </c>
      <c r="AH6" s="29">
        <v>8.0079999999999991</v>
      </c>
      <c r="AI6" s="29">
        <v>8.1869999999999994</v>
      </c>
      <c r="AJ6" s="29">
        <v>8.3439999999999994</v>
      </c>
      <c r="AK6" s="29">
        <v>8.4749999999999996</v>
      </c>
      <c r="AL6" s="29">
        <v>8.5779999999999994</v>
      </c>
      <c r="AM6" s="29">
        <v>8.6460000000000008</v>
      </c>
      <c r="AN6" s="29">
        <v>8.67</v>
      </c>
    </row>
    <row r="7" spans="1:40" ht="45" x14ac:dyDescent="0.25">
      <c r="A7" s="34" t="s">
        <v>32</v>
      </c>
      <c r="B7" s="34" t="s">
        <v>40</v>
      </c>
      <c r="C7" s="34" t="s">
        <v>34</v>
      </c>
      <c r="D7" s="34" t="s">
        <v>35</v>
      </c>
      <c r="E7" s="50">
        <v>151.90899999999999</v>
      </c>
      <c r="F7" s="51">
        <v>147.37</v>
      </c>
      <c r="G7" s="51">
        <v>162.80500000000001</v>
      </c>
      <c r="H7" s="51">
        <v>175.124</v>
      </c>
      <c r="I7" s="51">
        <v>181.97300000000001</v>
      </c>
      <c r="J7" s="52">
        <v>186.471</v>
      </c>
      <c r="K7" s="35">
        <v>189.768</v>
      </c>
      <c r="L7" s="35">
        <v>189.39500000000001</v>
      </c>
      <c r="M7" s="35">
        <v>194.79400000000001</v>
      </c>
      <c r="N7" s="35">
        <v>202.45599999999999</v>
      </c>
      <c r="O7" s="35">
        <v>209.10499999999999</v>
      </c>
      <c r="Q7" s="34" t="s">
        <v>124</v>
      </c>
      <c r="R7" s="34" t="s">
        <v>126</v>
      </c>
      <c r="S7" s="34" t="s">
        <v>26</v>
      </c>
      <c r="T7" s="34" t="s">
        <v>121</v>
      </c>
      <c r="U7" s="34">
        <v>4.6230000000000002</v>
      </c>
      <c r="V7" s="35">
        <v>4.883</v>
      </c>
      <c r="W7" s="35">
        <v>5.1520000000000001</v>
      </c>
      <c r="X7" s="35">
        <v>5.4260000000000002</v>
      </c>
      <c r="Y7" s="35">
        <v>5.7149999999999999</v>
      </c>
      <c r="Z7" s="35">
        <v>6.0039999999999996</v>
      </c>
      <c r="AA7" s="35">
        <v>6.2789999999999999</v>
      </c>
      <c r="AB7" s="35">
        <v>6.5430000000000001</v>
      </c>
      <c r="AC7" s="35">
        <v>6.8029999999999999</v>
      </c>
      <c r="AD7" s="35">
        <v>7.0629999999999997</v>
      </c>
      <c r="AE7" s="35">
        <v>7.3230000000000004</v>
      </c>
      <c r="AF7" s="35">
        <v>7.577</v>
      </c>
      <c r="AG7" s="35">
        <v>7.8049999999999997</v>
      </c>
      <c r="AH7" s="35">
        <v>8.0079999999999991</v>
      </c>
      <c r="AI7" s="35">
        <v>8.1869999999999994</v>
      </c>
      <c r="AJ7" s="35">
        <v>8.3439999999999994</v>
      </c>
      <c r="AK7" s="35">
        <v>8.4749999999999996</v>
      </c>
      <c r="AL7" s="35">
        <v>8.5779999999999994</v>
      </c>
      <c r="AM7" s="35">
        <v>8.6460000000000008</v>
      </c>
      <c r="AN7" s="35">
        <v>8.67</v>
      </c>
    </row>
    <row r="8" spans="1:40" ht="22.5" x14ac:dyDescent="0.25">
      <c r="A8" s="33" t="s">
        <v>32</v>
      </c>
      <c r="B8" s="33" t="s">
        <v>33</v>
      </c>
      <c r="C8" s="33" t="s">
        <v>82</v>
      </c>
      <c r="D8" s="33" t="s">
        <v>35</v>
      </c>
      <c r="E8" s="47">
        <v>30.832999999999998</v>
      </c>
      <c r="F8" s="48">
        <v>31.428999999999998</v>
      </c>
      <c r="G8" s="48">
        <v>34.622999999999998</v>
      </c>
      <c r="H8" s="48">
        <v>35.707000000000001</v>
      </c>
      <c r="I8" s="48">
        <v>43.197000000000003</v>
      </c>
      <c r="J8" s="49">
        <v>52.777999999999999</v>
      </c>
      <c r="K8" s="29">
        <v>60.588000000000001</v>
      </c>
      <c r="L8" s="29">
        <v>66.384</v>
      </c>
      <c r="M8" s="29">
        <v>69.290000000000006</v>
      </c>
      <c r="N8" s="29">
        <v>71.707999999999998</v>
      </c>
      <c r="O8" s="29">
        <v>73.671999999999997</v>
      </c>
      <c r="Q8" s="33" t="s">
        <v>124</v>
      </c>
      <c r="R8" s="33" t="s">
        <v>128</v>
      </c>
      <c r="S8" s="33" t="s">
        <v>129</v>
      </c>
      <c r="T8" s="33" t="s">
        <v>130</v>
      </c>
      <c r="U8" s="55">
        <f>V8-(W8-V8)</f>
        <v>77.366</v>
      </c>
      <c r="V8" s="29">
        <v>79.411000000000001</v>
      </c>
      <c r="W8" s="29">
        <v>81.456000000000003</v>
      </c>
      <c r="X8" s="29">
        <v>83.165000000000006</v>
      </c>
      <c r="Y8" s="29">
        <v>84.61</v>
      </c>
      <c r="Z8" s="29">
        <v>85.844999999999999</v>
      </c>
      <c r="AA8" s="29">
        <v>86.91</v>
      </c>
      <c r="AB8" s="29">
        <v>87.837000000000003</v>
      </c>
      <c r="AC8" s="29">
        <v>88.649000000000001</v>
      </c>
      <c r="AD8" s="29">
        <v>89.367000000000004</v>
      </c>
      <c r="AE8" s="29">
        <v>90.004000000000005</v>
      </c>
      <c r="AF8" s="29">
        <v>90.575000000000003</v>
      </c>
      <c r="AG8" s="29">
        <v>91.087000000000003</v>
      </c>
      <c r="AH8" s="29">
        <v>91.55</v>
      </c>
      <c r="AI8" s="29">
        <v>91.97</v>
      </c>
      <c r="AJ8" s="29">
        <v>92.352999999999994</v>
      </c>
      <c r="AK8" s="29">
        <v>92.703000000000003</v>
      </c>
      <c r="AL8" s="29">
        <v>93.024000000000001</v>
      </c>
      <c r="AM8" s="29">
        <v>93.32</v>
      </c>
      <c r="AN8" s="29">
        <v>93.593000000000004</v>
      </c>
    </row>
    <row r="9" spans="1:40" ht="22.5" x14ac:dyDescent="0.25">
      <c r="A9" s="34" t="s">
        <v>32</v>
      </c>
      <c r="B9" s="34" t="s">
        <v>36</v>
      </c>
      <c r="C9" s="34" t="s">
        <v>82</v>
      </c>
      <c r="D9" s="34" t="s">
        <v>35</v>
      </c>
      <c r="E9" s="50">
        <v>30.832999999999998</v>
      </c>
      <c r="F9" s="51">
        <v>31.428999999999998</v>
      </c>
      <c r="G9" s="51">
        <v>34.677</v>
      </c>
      <c r="H9" s="51">
        <v>38.591000000000001</v>
      </c>
      <c r="I9" s="51">
        <v>42.750999999999998</v>
      </c>
      <c r="J9" s="52">
        <v>50.475999999999999</v>
      </c>
      <c r="K9" s="35">
        <v>57.777999999999999</v>
      </c>
      <c r="L9" s="35">
        <v>66.033000000000001</v>
      </c>
      <c r="M9" s="35">
        <v>71.831999999999994</v>
      </c>
      <c r="N9" s="35">
        <v>76.396000000000001</v>
      </c>
      <c r="O9" s="35">
        <v>82.492999999999995</v>
      </c>
      <c r="Q9" s="34" t="s">
        <v>124</v>
      </c>
      <c r="R9" s="34" t="s">
        <v>131</v>
      </c>
      <c r="S9" s="34" t="s">
        <v>26</v>
      </c>
      <c r="T9" s="34" t="s">
        <v>121</v>
      </c>
      <c r="U9" s="34">
        <v>4.6230000000000002</v>
      </c>
      <c r="V9" s="35">
        <v>4.8579999999999997</v>
      </c>
      <c r="W9" s="35">
        <v>5.1660000000000004</v>
      </c>
      <c r="X9" s="35">
        <v>5.37</v>
      </c>
      <c r="Y9" s="35">
        <v>5.55</v>
      </c>
      <c r="Z9" s="35">
        <v>5.74</v>
      </c>
      <c r="AA9" s="35">
        <v>5.91</v>
      </c>
      <c r="AB9" s="35">
        <v>6.06</v>
      </c>
      <c r="AC9" s="35">
        <v>6.19</v>
      </c>
      <c r="AD9" s="35">
        <v>6.3</v>
      </c>
      <c r="AE9" s="35">
        <v>6.41</v>
      </c>
      <c r="AF9" s="35">
        <v>6.51</v>
      </c>
      <c r="AG9" s="35">
        <v>6.61</v>
      </c>
      <c r="AH9" s="35">
        <v>6.71</v>
      </c>
      <c r="AI9" s="35">
        <v>6.81</v>
      </c>
      <c r="AJ9" s="35">
        <v>6.92</v>
      </c>
      <c r="AK9" s="35">
        <v>7.01</v>
      </c>
      <c r="AL9" s="35">
        <v>7.1</v>
      </c>
      <c r="AM9" s="35">
        <v>7.19</v>
      </c>
      <c r="AN9" s="35">
        <v>7.29</v>
      </c>
    </row>
    <row r="10" spans="1:40" ht="22.5" x14ac:dyDescent="0.25">
      <c r="A10" s="33" t="s">
        <v>32</v>
      </c>
      <c r="B10" s="33" t="s">
        <v>37</v>
      </c>
      <c r="C10" s="33" t="s">
        <v>82</v>
      </c>
      <c r="D10" s="33" t="s">
        <v>35</v>
      </c>
      <c r="E10" s="47">
        <v>30.832999999999998</v>
      </c>
      <c r="F10" s="48">
        <v>31.428999999999998</v>
      </c>
      <c r="G10" s="48">
        <v>34.665999999999997</v>
      </c>
      <c r="H10" s="48">
        <v>37.639000000000003</v>
      </c>
      <c r="I10" s="48">
        <v>41.844000000000001</v>
      </c>
      <c r="J10" s="49">
        <v>47.006</v>
      </c>
      <c r="K10" s="29">
        <v>54.234999999999999</v>
      </c>
      <c r="L10" s="29">
        <v>59.262999999999998</v>
      </c>
      <c r="M10" s="29">
        <v>65.296999999999997</v>
      </c>
      <c r="N10" s="29">
        <v>73.048000000000002</v>
      </c>
      <c r="O10" s="29">
        <v>79.453000000000003</v>
      </c>
      <c r="Q10" s="33" t="s">
        <v>124</v>
      </c>
      <c r="R10" s="34" t="s">
        <v>131</v>
      </c>
      <c r="S10" s="33" t="s">
        <v>97</v>
      </c>
      <c r="T10" s="33" t="s">
        <v>98</v>
      </c>
      <c r="U10" s="2">
        <f>10^-3*56694</f>
        <v>56.694000000000003</v>
      </c>
      <c r="V10">
        <f>10^-3*56384</f>
        <v>56.384</v>
      </c>
      <c r="W10">
        <f>10^-3*56814</f>
        <v>56.814</v>
      </c>
    </row>
    <row r="11" spans="1:40" ht="22.5" x14ac:dyDescent="0.25">
      <c r="A11" s="34" t="s">
        <v>32</v>
      </c>
      <c r="B11" s="34" t="s">
        <v>38</v>
      </c>
      <c r="C11" s="34" t="s">
        <v>82</v>
      </c>
      <c r="D11" s="34" t="s">
        <v>35</v>
      </c>
      <c r="E11" s="50">
        <v>30.832999999999998</v>
      </c>
      <c r="F11" s="51">
        <v>31.428999999999998</v>
      </c>
      <c r="G11" s="51">
        <v>34.622999999999998</v>
      </c>
      <c r="H11" s="51">
        <v>37.994</v>
      </c>
      <c r="I11" s="51">
        <v>41.203000000000003</v>
      </c>
      <c r="J11" s="52">
        <v>46.04</v>
      </c>
      <c r="K11" s="35">
        <v>53.408000000000001</v>
      </c>
      <c r="L11" s="35">
        <v>60.189</v>
      </c>
      <c r="M11" s="35">
        <v>62.497</v>
      </c>
      <c r="N11" s="35">
        <v>65.135000000000005</v>
      </c>
      <c r="O11" s="35">
        <v>68.492999999999995</v>
      </c>
      <c r="Q11" s="33" t="s">
        <v>124</v>
      </c>
      <c r="R11" s="34" t="s">
        <v>131</v>
      </c>
      <c r="S11" s="33" t="s">
        <v>94</v>
      </c>
      <c r="T11" s="33" t="s">
        <v>95</v>
      </c>
      <c r="U11">
        <f>222909*10^-6</f>
        <v>0.222909</v>
      </c>
      <c r="V11">
        <f>216236*10^-6</f>
        <v>0.21623599999999998</v>
      </c>
      <c r="W11">
        <f>204827*10^-6</f>
        <v>0.20482699999999998</v>
      </c>
    </row>
    <row r="12" spans="1:40" ht="22.5" x14ac:dyDescent="0.25">
      <c r="A12" s="33" t="s">
        <v>32</v>
      </c>
      <c r="B12" s="33" t="s">
        <v>39</v>
      </c>
      <c r="C12" s="33" t="s">
        <v>82</v>
      </c>
      <c r="D12" s="33" t="s">
        <v>35</v>
      </c>
      <c r="E12" s="47">
        <v>30.832999999999998</v>
      </c>
      <c r="F12" s="48">
        <v>31.428999999999998</v>
      </c>
      <c r="G12" s="48">
        <v>34.622999999999998</v>
      </c>
      <c r="H12" s="48">
        <v>38.188000000000002</v>
      </c>
      <c r="I12" s="48">
        <v>41.654000000000003</v>
      </c>
      <c r="J12" s="49">
        <v>45.887</v>
      </c>
      <c r="K12" s="29">
        <v>53.534999999999997</v>
      </c>
      <c r="L12" s="29">
        <v>61.237000000000002</v>
      </c>
      <c r="M12" s="29">
        <v>66.230999999999995</v>
      </c>
      <c r="N12" s="29">
        <v>68.944000000000003</v>
      </c>
      <c r="O12" s="29">
        <v>71.361999999999995</v>
      </c>
    </row>
    <row r="13" spans="1:40" ht="22.5" x14ac:dyDescent="0.25">
      <c r="A13" s="34" t="s">
        <v>32</v>
      </c>
      <c r="B13" s="34" t="s">
        <v>40</v>
      </c>
      <c r="C13" s="34" t="s">
        <v>82</v>
      </c>
      <c r="D13" s="34" t="s">
        <v>35</v>
      </c>
      <c r="E13" s="50">
        <v>30.832999999999998</v>
      </c>
      <c r="F13" s="51">
        <v>31.428999999999998</v>
      </c>
      <c r="G13" s="51">
        <v>34.633000000000003</v>
      </c>
      <c r="H13" s="51">
        <v>38.375999999999998</v>
      </c>
      <c r="I13" s="51">
        <v>41.423999999999999</v>
      </c>
      <c r="J13" s="52">
        <v>45.295999999999999</v>
      </c>
      <c r="K13" s="35">
        <v>52.256999999999998</v>
      </c>
      <c r="L13" s="35">
        <v>61.826000000000001</v>
      </c>
      <c r="M13" s="35">
        <v>67.164000000000001</v>
      </c>
      <c r="N13" s="35">
        <v>70.031999999999996</v>
      </c>
      <c r="O13" s="35">
        <v>73.613</v>
      </c>
    </row>
    <row r="14" spans="1:40" ht="22.5" x14ac:dyDescent="0.25">
      <c r="A14" s="33" t="s">
        <v>32</v>
      </c>
      <c r="B14" s="33" t="s">
        <v>33</v>
      </c>
      <c r="C14" s="33" t="s">
        <v>83</v>
      </c>
      <c r="D14" s="33" t="s">
        <v>35</v>
      </c>
      <c r="E14" s="47">
        <v>29.47</v>
      </c>
      <c r="F14" s="48">
        <v>29.033000000000001</v>
      </c>
      <c r="G14" s="48">
        <v>30.123000000000001</v>
      </c>
      <c r="H14" s="48">
        <v>24.382000000000001</v>
      </c>
      <c r="I14" s="48">
        <v>26.49</v>
      </c>
      <c r="J14" s="49">
        <v>32.71</v>
      </c>
      <c r="K14" s="29">
        <v>33.744999999999997</v>
      </c>
      <c r="L14" s="29">
        <v>29.276</v>
      </c>
      <c r="M14" s="29">
        <v>24.969000000000001</v>
      </c>
      <c r="N14" s="29">
        <v>20.876999999999999</v>
      </c>
      <c r="O14" s="29">
        <v>18.792999999999999</v>
      </c>
    </row>
    <row r="15" spans="1:40" ht="22.5" x14ac:dyDescent="0.25">
      <c r="A15" s="34" t="s">
        <v>32</v>
      </c>
      <c r="B15" s="34" t="s">
        <v>36</v>
      </c>
      <c r="C15" s="34" t="s">
        <v>83</v>
      </c>
      <c r="D15" s="34" t="s">
        <v>35</v>
      </c>
      <c r="E15" s="50">
        <v>29.47</v>
      </c>
      <c r="F15" s="51">
        <v>29.032</v>
      </c>
      <c r="G15" s="51">
        <v>29.081</v>
      </c>
      <c r="H15" s="51">
        <v>24.975999999999999</v>
      </c>
      <c r="I15" s="51">
        <v>23.527999999999999</v>
      </c>
      <c r="J15" s="52">
        <v>28.898</v>
      </c>
      <c r="K15" s="35">
        <v>36.317</v>
      </c>
      <c r="L15" s="35">
        <v>44.81</v>
      </c>
      <c r="M15" s="35">
        <v>42.566000000000003</v>
      </c>
      <c r="N15" s="35">
        <v>38.01</v>
      </c>
      <c r="O15" s="35">
        <v>34.427999999999997</v>
      </c>
    </row>
    <row r="16" spans="1:40" ht="22.5" x14ac:dyDescent="0.25">
      <c r="A16" s="33" t="s">
        <v>32</v>
      </c>
      <c r="B16" s="33" t="s">
        <v>37</v>
      </c>
      <c r="C16" s="33" t="s">
        <v>83</v>
      </c>
      <c r="D16" s="33" t="s">
        <v>35</v>
      </c>
      <c r="E16" s="47">
        <v>29.47</v>
      </c>
      <c r="F16" s="48">
        <v>29.032</v>
      </c>
      <c r="G16" s="48">
        <v>30.077000000000002</v>
      </c>
      <c r="H16" s="48">
        <v>26.045999999999999</v>
      </c>
      <c r="I16" s="48">
        <v>23.702999999999999</v>
      </c>
      <c r="J16" s="49">
        <v>26.132000000000001</v>
      </c>
      <c r="K16" s="29">
        <v>29.731999999999999</v>
      </c>
      <c r="L16" s="29">
        <v>42.741999999999997</v>
      </c>
      <c r="M16" s="29">
        <v>54.427999999999997</v>
      </c>
      <c r="N16" s="29">
        <v>59.414000000000001</v>
      </c>
      <c r="O16" s="29">
        <v>53.118000000000002</v>
      </c>
    </row>
    <row r="17" spans="1:15" ht="22.5" x14ac:dyDescent="0.25">
      <c r="A17" s="34" t="s">
        <v>32</v>
      </c>
      <c r="B17" s="34" t="s">
        <v>38</v>
      </c>
      <c r="C17" s="34" t="s">
        <v>83</v>
      </c>
      <c r="D17" s="34" t="s">
        <v>35</v>
      </c>
      <c r="E17" s="50">
        <v>29.47</v>
      </c>
      <c r="F17" s="51">
        <v>29.032</v>
      </c>
      <c r="G17" s="51">
        <v>30.021999999999998</v>
      </c>
      <c r="H17" s="51">
        <v>25.611999999999998</v>
      </c>
      <c r="I17" s="51">
        <v>23.518999999999998</v>
      </c>
      <c r="J17" s="52">
        <v>23.244</v>
      </c>
      <c r="K17" s="35">
        <v>25.059000000000001</v>
      </c>
      <c r="L17" s="35">
        <v>34.56</v>
      </c>
      <c r="M17" s="35">
        <v>49.94</v>
      </c>
      <c r="N17" s="35">
        <v>65.998000000000005</v>
      </c>
      <c r="O17" s="35">
        <v>77.963999999999999</v>
      </c>
    </row>
    <row r="18" spans="1:15" ht="22.5" x14ac:dyDescent="0.25">
      <c r="A18" s="33" t="s">
        <v>32</v>
      </c>
      <c r="B18" s="33" t="s">
        <v>39</v>
      </c>
      <c r="C18" s="33" t="s">
        <v>83</v>
      </c>
      <c r="D18" s="33" t="s">
        <v>35</v>
      </c>
      <c r="E18" s="47">
        <v>29.47</v>
      </c>
      <c r="F18" s="48">
        <v>29.032</v>
      </c>
      <c r="G18" s="48">
        <v>29.923999999999999</v>
      </c>
      <c r="H18" s="48">
        <v>25.414000000000001</v>
      </c>
      <c r="I18" s="48">
        <v>23.818999999999999</v>
      </c>
      <c r="J18" s="49">
        <v>22.646000000000001</v>
      </c>
      <c r="K18" s="29">
        <v>22.413</v>
      </c>
      <c r="L18" s="29">
        <v>24.701000000000001</v>
      </c>
      <c r="M18" s="29">
        <v>25.922999999999998</v>
      </c>
      <c r="N18" s="29">
        <v>27.044</v>
      </c>
      <c r="O18" s="29">
        <v>28.38</v>
      </c>
    </row>
    <row r="19" spans="1:15" ht="22.5" x14ac:dyDescent="0.25">
      <c r="A19" s="34" t="s">
        <v>32</v>
      </c>
      <c r="B19" s="34" t="s">
        <v>40</v>
      </c>
      <c r="C19" s="34" t="s">
        <v>83</v>
      </c>
      <c r="D19" s="34" t="s">
        <v>35</v>
      </c>
      <c r="E19" s="50">
        <v>29.47</v>
      </c>
      <c r="F19" s="51">
        <v>29.032</v>
      </c>
      <c r="G19" s="51">
        <v>28.847999999999999</v>
      </c>
      <c r="H19" s="51">
        <v>24.128</v>
      </c>
      <c r="I19" s="51">
        <v>22.734000000000002</v>
      </c>
      <c r="J19" s="52">
        <v>22.032</v>
      </c>
      <c r="K19" s="35">
        <v>21.501000000000001</v>
      </c>
      <c r="L19" s="35">
        <v>24.408999999999999</v>
      </c>
      <c r="M19" s="35">
        <v>25.648</v>
      </c>
      <c r="N19" s="35">
        <v>25.018000000000001</v>
      </c>
      <c r="O19" s="35">
        <v>24.376000000000001</v>
      </c>
    </row>
    <row r="20" spans="1:15" ht="22.5" x14ac:dyDescent="0.25">
      <c r="A20" s="33" t="s">
        <v>32</v>
      </c>
      <c r="B20" s="33" t="s">
        <v>33</v>
      </c>
      <c r="C20" s="33" t="s">
        <v>84</v>
      </c>
      <c r="D20" s="33" t="s">
        <v>35</v>
      </c>
      <c r="E20" s="47">
        <v>2.6560000000000001</v>
      </c>
      <c r="F20" s="48">
        <v>2.6760000000000002</v>
      </c>
      <c r="G20" s="48">
        <v>2.2370000000000001</v>
      </c>
      <c r="H20" s="48">
        <v>5.5629999999999997</v>
      </c>
      <c r="I20" s="48">
        <v>6.6769999999999996</v>
      </c>
      <c r="J20" s="49">
        <v>6.0979999999999999</v>
      </c>
      <c r="K20" s="29">
        <v>3.75</v>
      </c>
      <c r="L20" s="29">
        <v>2.3980000000000001</v>
      </c>
      <c r="M20" s="29">
        <v>2.7959999999999998</v>
      </c>
      <c r="N20" s="29">
        <v>3.1030000000000002</v>
      </c>
      <c r="O20" s="29">
        <v>3.3330000000000002</v>
      </c>
    </row>
    <row r="21" spans="1:15" ht="22.5" x14ac:dyDescent="0.25">
      <c r="A21" s="34" t="s">
        <v>32</v>
      </c>
      <c r="B21" s="34" t="s">
        <v>36</v>
      </c>
      <c r="C21" s="34" t="s">
        <v>84</v>
      </c>
      <c r="D21" s="34" t="s">
        <v>35</v>
      </c>
      <c r="E21" s="50">
        <v>2.6560000000000001</v>
      </c>
      <c r="F21" s="51">
        <v>2.6760000000000002</v>
      </c>
      <c r="G21" s="51">
        <v>3.1280000000000001</v>
      </c>
      <c r="H21" s="51">
        <v>3.3149999999999999</v>
      </c>
      <c r="I21" s="51">
        <v>3.169</v>
      </c>
      <c r="J21" s="52">
        <v>3.456</v>
      </c>
      <c r="K21" s="35">
        <v>3.7080000000000002</v>
      </c>
      <c r="L21" s="35">
        <v>3</v>
      </c>
      <c r="M21" s="35">
        <v>2.4830000000000001</v>
      </c>
      <c r="N21" s="35">
        <v>1.55</v>
      </c>
      <c r="O21" s="35">
        <v>1.2290000000000001</v>
      </c>
    </row>
    <row r="22" spans="1:15" ht="22.5" x14ac:dyDescent="0.25">
      <c r="A22" s="33" t="s">
        <v>32</v>
      </c>
      <c r="B22" s="33" t="s">
        <v>37</v>
      </c>
      <c r="C22" s="33" t="s">
        <v>84</v>
      </c>
      <c r="D22" s="33" t="s">
        <v>35</v>
      </c>
      <c r="E22" s="47">
        <v>2.6560000000000001</v>
      </c>
      <c r="F22" s="48">
        <v>2.6760000000000002</v>
      </c>
      <c r="G22" s="48">
        <v>2.8719999999999999</v>
      </c>
      <c r="H22" s="48">
        <v>2.8210000000000002</v>
      </c>
      <c r="I22" s="48">
        <v>2.6520000000000001</v>
      </c>
      <c r="J22" s="49">
        <v>2.145</v>
      </c>
      <c r="K22" s="29">
        <v>1.9410000000000001</v>
      </c>
      <c r="L22" s="29">
        <v>1.7529999999999999</v>
      </c>
      <c r="M22" s="29">
        <v>2.1389999999999998</v>
      </c>
      <c r="N22" s="29">
        <v>1.907</v>
      </c>
      <c r="O22" s="29">
        <v>1.655</v>
      </c>
    </row>
    <row r="23" spans="1:15" ht="22.5" x14ac:dyDescent="0.25">
      <c r="A23" s="34" t="s">
        <v>32</v>
      </c>
      <c r="B23" s="34" t="s">
        <v>38</v>
      </c>
      <c r="C23" s="34" t="s">
        <v>84</v>
      </c>
      <c r="D23" s="34" t="s">
        <v>35</v>
      </c>
      <c r="E23" s="50">
        <v>2.6560000000000001</v>
      </c>
      <c r="F23" s="51">
        <v>2.6760000000000002</v>
      </c>
      <c r="G23" s="51">
        <v>2.8759999999999999</v>
      </c>
      <c r="H23" s="51">
        <v>2.4359999999999999</v>
      </c>
      <c r="I23" s="51">
        <v>2.1480000000000001</v>
      </c>
      <c r="J23" s="52">
        <v>1.7909999999999999</v>
      </c>
      <c r="K23" s="35">
        <v>1.331</v>
      </c>
      <c r="L23" s="35">
        <v>1.1850000000000001</v>
      </c>
      <c r="M23" s="35">
        <v>1.0960000000000001</v>
      </c>
      <c r="N23" s="35">
        <v>1.119</v>
      </c>
      <c r="O23" s="35">
        <v>1.319</v>
      </c>
    </row>
    <row r="24" spans="1:15" ht="22.5" x14ac:dyDescent="0.25">
      <c r="A24" s="33" t="s">
        <v>32</v>
      </c>
      <c r="B24" s="33" t="s">
        <v>39</v>
      </c>
      <c r="C24" s="33" t="s">
        <v>84</v>
      </c>
      <c r="D24" s="33" t="s">
        <v>35</v>
      </c>
      <c r="E24" s="47">
        <v>2.6560000000000001</v>
      </c>
      <c r="F24" s="48">
        <v>2.6760000000000002</v>
      </c>
      <c r="G24" s="48">
        <v>2.762</v>
      </c>
      <c r="H24" s="48">
        <v>2.351</v>
      </c>
      <c r="I24" s="48">
        <v>1.5309999999999999</v>
      </c>
      <c r="J24" s="49">
        <v>1.145</v>
      </c>
      <c r="K24" s="29">
        <v>0.85399999999999998</v>
      </c>
      <c r="L24" s="29">
        <v>0.77</v>
      </c>
      <c r="M24" s="29">
        <v>0.78100000000000003</v>
      </c>
      <c r="N24" s="29">
        <v>0.67</v>
      </c>
      <c r="O24" s="29">
        <v>0.61799999999999999</v>
      </c>
    </row>
    <row r="25" spans="1:15" ht="22.5" x14ac:dyDescent="0.25">
      <c r="A25" s="34" t="s">
        <v>32</v>
      </c>
      <c r="B25" s="34" t="s">
        <v>40</v>
      </c>
      <c r="C25" s="34" t="s">
        <v>84</v>
      </c>
      <c r="D25" s="34" t="s">
        <v>35</v>
      </c>
      <c r="E25" s="50">
        <v>2.6560000000000001</v>
      </c>
      <c r="F25" s="51">
        <v>2.6760000000000002</v>
      </c>
      <c r="G25" s="51">
        <v>2.1720000000000002</v>
      </c>
      <c r="H25" s="51">
        <v>1.9470000000000001</v>
      </c>
      <c r="I25" s="51">
        <v>1.133</v>
      </c>
      <c r="J25" s="52">
        <v>1.0589999999999999</v>
      </c>
      <c r="K25" s="35">
        <v>1.0069999999999999</v>
      </c>
      <c r="L25" s="35">
        <v>0.745</v>
      </c>
      <c r="M25" s="35">
        <v>0.747</v>
      </c>
      <c r="N25" s="35">
        <v>0.67600000000000005</v>
      </c>
      <c r="O25" s="35">
        <v>0.627</v>
      </c>
    </row>
    <row r="26" spans="1:15" ht="22.5" x14ac:dyDescent="0.25">
      <c r="A26" s="33" t="s">
        <v>32</v>
      </c>
      <c r="B26" s="33" t="s">
        <v>33</v>
      </c>
      <c r="C26" s="33" t="s">
        <v>85</v>
      </c>
      <c r="D26" s="33" t="s">
        <v>35</v>
      </c>
      <c r="E26" s="47">
        <v>0</v>
      </c>
      <c r="F26" s="48">
        <v>0</v>
      </c>
      <c r="G26" s="48">
        <v>0</v>
      </c>
      <c r="H26" s="48">
        <v>0.67100000000000004</v>
      </c>
      <c r="I26" s="48">
        <v>1.028</v>
      </c>
      <c r="J26" s="49">
        <v>1.9710000000000001</v>
      </c>
      <c r="K26" s="29">
        <v>3.3679999999999999</v>
      </c>
      <c r="L26" s="29">
        <v>3.4750000000000001</v>
      </c>
      <c r="M26" s="29">
        <v>3.4159999999999999</v>
      </c>
      <c r="N26" s="29">
        <v>3.492</v>
      </c>
      <c r="O26" s="29">
        <v>3.407</v>
      </c>
    </row>
    <row r="27" spans="1:15" ht="22.5" x14ac:dyDescent="0.25">
      <c r="A27" s="34" t="s">
        <v>32</v>
      </c>
      <c r="B27" s="34" t="s">
        <v>36</v>
      </c>
      <c r="C27" s="34" t="s">
        <v>85</v>
      </c>
      <c r="D27" s="34" t="s">
        <v>35</v>
      </c>
      <c r="E27" s="50">
        <v>0</v>
      </c>
      <c r="F27" s="51">
        <v>0</v>
      </c>
      <c r="G27" s="51">
        <v>0</v>
      </c>
      <c r="H27" s="51">
        <v>0.70799999999999996</v>
      </c>
      <c r="I27" s="51">
        <v>1.823</v>
      </c>
      <c r="J27" s="52">
        <v>2.3079999999999998</v>
      </c>
      <c r="K27" s="35">
        <v>3.008</v>
      </c>
      <c r="L27" s="35">
        <v>3.573</v>
      </c>
      <c r="M27" s="35">
        <v>4.085</v>
      </c>
      <c r="N27" s="35">
        <v>4.0279999999999996</v>
      </c>
      <c r="O27" s="35">
        <v>4.0129999999999999</v>
      </c>
    </row>
    <row r="28" spans="1:15" ht="22.5" x14ac:dyDescent="0.25">
      <c r="A28" s="33" t="s">
        <v>32</v>
      </c>
      <c r="B28" s="33" t="s">
        <v>37</v>
      </c>
      <c r="C28" s="33" t="s">
        <v>85</v>
      </c>
      <c r="D28" s="33" t="s">
        <v>35</v>
      </c>
      <c r="E28" s="47">
        <v>0</v>
      </c>
      <c r="F28" s="48">
        <v>0</v>
      </c>
      <c r="G28" s="48">
        <v>0</v>
      </c>
      <c r="H28" s="48">
        <v>0.184</v>
      </c>
      <c r="I28" s="48">
        <v>0.874</v>
      </c>
      <c r="J28" s="49">
        <v>2.4089999999999998</v>
      </c>
      <c r="K28" s="29">
        <v>4.1539999999999999</v>
      </c>
      <c r="L28" s="29">
        <v>4.3540000000000001</v>
      </c>
      <c r="M28" s="29">
        <v>3.9780000000000002</v>
      </c>
      <c r="N28" s="29">
        <v>4.3819999999999997</v>
      </c>
      <c r="O28" s="29">
        <v>4.4569999999999999</v>
      </c>
    </row>
    <row r="29" spans="1:15" ht="22.5" x14ac:dyDescent="0.25">
      <c r="A29" s="34" t="s">
        <v>32</v>
      </c>
      <c r="B29" s="34" t="s">
        <v>38</v>
      </c>
      <c r="C29" s="34" t="s">
        <v>85</v>
      </c>
      <c r="D29" s="34" t="s">
        <v>35</v>
      </c>
      <c r="E29" s="50">
        <v>0</v>
      </c>
      <c r="F29" s="51">
        <v>0</v>
      </c>
      <c r="G29" s="51">
        <v>0</v>
      </c>
      <c r="H29" s="51">
        <v>0</v>
      </c>
      <c r="I29" s="51">
        <v>0.88100000000000001</v>
      </c>
      <c r="J29" s="52">
        <v>1.331</v>
      </c>
      <c r="K29" s="35">
        <v>2.573</v>
      </c>
      <c r="L29" s="35">
        <v>3.8639999999999999</v>
      </c>
      <c r="M29" s="35">
        <v>5.4610000000000003</v>
      </c>
      <c r="N29" s="35">
        <v>6.24</v>
      </c>
      <c r="O29" s="35">
        <v>6.4649999999999999</v>
      </c>
    </row>
    <row r="30" spans="1:15" ht="22.5" x14ac:dyDescent="0.25">
      <c r="A30" s="33" t="s">
        <v>32</v>
      </c>
      <c r="B30" s="33" t="s">
        <v>39</v>
      </c>
      <c r="C30" s="33" t="s">
        <v>85</v>
      </c>
      <c r="D30" s="33" t="s">
        <v>35</v>
      </c>
      <c r="E30" s="47">
        <v>0</v>
      </c>
      <c r="F30" s="48">
        <v>0</v>
      </c>
      <c r="G30" s="48">
        <v>0</v>
      </c>
      <c r="H30" s="48">
        <v>0</v>
      </c>
      <c r="I30" s="48">
        <v>0.53400000000000003</v>
      </c>
      <c r="J30" s="49">
        <v>2.0979999999999999</v>
      </c>
      <c r="K30" s="29">
        <v>2.464</v>
      </c>
      <c r="L30" s="29">
        <v>2.6190000000000002</v>
      </c>
      <c r="M30" s="29">
        <v>2.8460000000000001</v>
      </c>
      <c r="N30" s="29">
        <v>4.3010000000000002</v>
      </c>
      <c r="O30" s="29">
        <v>6.0049999999999999</v>
      </c>
    </row>
    <row r="31" spans="1:15" ht="22.5" x14ac:dyDescent="0.25">
      <c r="A31" s="34" t="s">
        <v>32</v>
      </c>
      <c r="B31" s="34" t="s">
        <v>40</v>
      </c>
      <c r="C31" s="34" t="s">
        <v>85</v>
      </c>
      <c r="D31" s="34" t="s">
        <v>35</v>
      </c>
      <c r="E31" s="50">
        <v>0</v>
      </c>
      <c r="F31" s="51">
        <v>0</v>
      </c>
      <c r="G31" s="51">
        <v>0</v>
      </c>
      <c r="H31" s="51">
        <v>0</v>
      </c>
      <c r="I31" s="51">
        <v>0.53700000000000003</v>
      </c>
      <c r="J31" s="52">
        <v>2.1070000000000002</v>
      </c>
      <c r="K31" s="35">
        <v>2.4929999999999999</v>
      </c>
      <c r="L31" s="35">
        <v>2.6669999999999998</v>
      </c>
      <c r="M31" s="35">
        <v>3.4660000000000002</v>
      </c>
      <c r="N31" s="35">
        <v>5.4729999999999999</v>
      </c>
      <c r="O31" s="35">
        <v>5.6609999999999996</v>
      </c>
    </row>
    <row r="32" spans="1:15" ht="22.5" x14ac:dyDescent="0.25">
      <c r="A32" s="33" t="s">
        <v>32</v>
      </c>
      <c r="B32" s="33" t="s">
        <v>33</v>
      </c>
      <c r="C32" s="33" t="s">
        <v>86</v>
      </c>
      <c r="D32" s="33" t="s">
        <v>35</v>
      </c>
      <c r="E32" s="47">
        <v>78.66</v>
      </c>
      <c r="F32" s="48">
        <v>72.960999999999999</v>
      </c>
      <c r="G32" s="48">
        <v>83.652000000000001</v>
      </c>
      <c r="H32" s="48">
        <v>60.052</v>
      </c>
      <c r="I32" s="48">
        <v>29.599</v>
      </c>
      <c r="J32" s="49">
        <v>9.7379999999999995</v>
      </c>
      <c r="K32" s="29">
        <v>7.2229999999999999</v>
      </c>
      <c r="L32" s="29">
        <v>11.058</v>
      </c>
      <c r="M32" s="29">
        <v>13.715999999999999</v>
      </c>
      <c r="N32" s="29">
        <v>15.846</v>
      </c>
      <c r="O32" s="29">
        <v>16.577000000000002</v>
      </c>
    </row>
    <row r="33" spans="1:15" ht="22.5" x14ac:dyDescent="0.25">
      <c r="A33" s="34" t="s">
        <v>32</v>
      </c>
      <c r="B33" s="34" t="s">
        <v>36</v>
      </c>
      <c r="C33" s="34" t="s">
        <v>86</v>
      </c>
      <c r="D33" s="34" t="s">
        <v>35</v>
      </c>
      <c r="E33" s="50">
        <v>78.66</v>
      </c>
      <c r="F33" s="51">
        <v>72.962000000000003</v>
      </c>
      <c r="G33" s="51">
        <v>83.415000000000006</v>
      </c>
      <c r="H33" s="51">
        <v>75.911000000000001</v>
      </c>
      <c r="I33" s="51">
        <v>62.654000000000003</v>
      </c>
      <c r="J33" s="52">
        <v>42.84</v>
      </c>
      <c r="K33" s="35">
        <v>30.568999999999999</v>
      </c>
      <c r="L33" s="35">
        <v>15.021000000000001</v>
      </c>
      <c r="M33" s="35">
        <v>10.371</v>
      </c>
      <c r="N33" s="35">
        <v>12.09</v>
      </c>
      <c r="O33" s="35">
        <v>14.36</v>
      </c>
    </row>
    <row r="34" spans="1:15" ht="22.5" x14ac:dyDescent="0.25">
      <c r="A34" s="33" t="s">
        <v>32</v>
      </c>
      <c r="B34" s="33" t="s">
        <v>37</v>
      </c>
      <c r="C34" s="33" t="s">
        <v>86</v>
      </c>
      <c r="D34" s="33" t="s">
        <v>35</v>
      </c>
      <c r="E34" s="47">
        <v>78.66</v>
      </c>
      <c r="F34" s="48">
        <v>72.962000000000003</v>
      </c>
      <c r="G34" s="48">
        <v>82.673000000000002</v>
      </c>
      <c r="H34" s="48">
        <v>85.331999999999994</v>
      </c>
      <c r="I34" s="48">
        <v>77.843000000000004</v>
      </c>
      <c r="J34" s="49">
        <v>65.376999999999995</v>
      </c>
      <c r="K34" s="29">
        <v>50.244</v>
      </c>
      <c r="L34" s="29">
        <v>36.896000000000001</v>
      </c>
      <c r="M34" s="29">
        <v>24.077000000000002</v>
      </c>
      <c r="N34" s="29">
        <v>9.8309999999999995</v>
      </c>
      <c r="O34" s="29">
        <v>8.8339999999999996</v>
      </c>
    </row>
    <row r="35" spans="1:15" ht="22.5" x14ac:dyDescent="0.25">
      <c r="A35" s="34" t="s">
        <v>32</v>
      </c>
      <c r="B35" s="34" t="s">
        <v>38</v>
      </c>
      <c r="C35" s="34" t="s">
        <v>86</v>
      </c>
      <c r="D35" s="34" t="s">
        <v>35</v>
      </c>
      <c r="E35" s="50">
        <v>78.66</v>
      </c>
      <c r="F35" s="51">
        <v>72.962000000000003</v>
      </c>
      <c r="G35" s="51">
        <v>82.739000000000004</v>
      </c>
      <c r="H35" s="51">
        <v>87.183000000000007</v>
      </c>
      <c r="I35" s="51">
        <v>82.977999999999994</v>
      </c>
      <c r="J35" s="52">
        <v>76.106999999999999</v>
      </c>
      <c r="K35" s="35">
        <v>62.372</v>
      </c>
      <c r="L35" s="35">
        <v>42.082999999999998</v>
      </c>
      <c r="M35" s="35">
        <v>28.896000000000001</v>
      </c>
      <c r="N35" s="35">
        <v>16.164999999999999</v>
      </c>
      <c r="O35" s="35">
        <v>9.7319999999999993</v>
      </c>
    </row>
    <row r="36" spans="1:15" ht="22.5" x14ac:dyDescent="0.25">
      <c r="A36" s="33" t="s">
        <v>32</v>
      </c>
      <c r="B36" s="33" t="s">
        <v>39</v>
      </c>
      <c r="C36" s="33" t="s">
        <v>86</v>
      </c>
      <c r="D36" s="33" t="s">
        <v>35</v>
      </c>
      <c r="E36" s="47">
        <v>78.66</v>
      </c>
      <c r="F36" s="48">
        <v>72.962000000000003</v>
      </c>
      <c r="G36" s="48">
        <v>82.903000000000006</v>
      </c>
      <c r="H36" s="48">
        <v>87.832999999999998</v>
      </c>
      <c r="I36" s="48">
        <v>84.456999999999994</v>
      </c>
      <c r="J36" s="49">
        <v>79.789000000000001</v>
      </c>
      <c r="K36" s="29">
        <v>69.257999999999996</v>
      </c>
      <c r="L36" s="29">
        <v>56.652999999999999</v>
      </c>
      <c r="M36" s="29">
        <v>52.124000000000002</v>
      </c>
      <c r="N36" s="29">
        <v>52.683999999999997</v>
      </c>
      <c r="O36" s="29">
        <v>52.536999999999999</v>
      </c>
    </row>
    <row r="37" spans="1:15" ht="22.5" x14ac:dyDescent="0.25">
      <c r="A37" s="34" t="s">
        <v>32</v>
      </c>
      <c r="B37" s="34" t="s">
        <v>40</v>
      </c>
      <c r="C37" s="34" t="s">
        <v>86</v>
      </c>
      <c r="D37" s="34" t="s">
        <v>35</v>
      </c>
      <c r="E37" s="50">
        <v>78.66</v>
      </c>
      <c r="F37" s="51">
        <v>72.962000000000003</v>
      </c>
      <c r="G37" s="51">
        <v>82.813999999999993</v>
      </c>
      <c r="H37" s="51">
        <v>88.504000000000005</v>
      </c>
      <c r="I37" s="51">
        <v>86.847999999999999</v>
      </c>
      <c r="J37" s="52">
        <v>83.53</v>
      </c>
      <c r="K37" s="35">
        <v>75.584000000000003</v>
      </c>
      <c r="L37" s="35">
        <v>58.999000000000002</v>
      </c>
      <c r="M37" s="35">
        <v>53.779000000000003</v>
      </c>
      <c r="N37" s="35">
        <v>56.957000000000001</v>
      </c>
      <c r="O37" s="35">
        <v>59.713000000000001</v>
      </c>
    </row>
    <row r="38" spans="1:15" ht="22.5" x14ac:dyDescent="0.25">
      <c r="A38" s="33" t="s">
        <v>32</v>
      </c>
      <c r="B38" s="33" t="s">
        <v>33</v>
      </c>
      <c r="C38" s="33" t="s">
        <v>87</v>
      </c>
      <c r="D38" s="33" t="s">
        <v>35</v>
      </c>
      <c r="E38" s="47">
        <v>0.124</v>
      </c>
      <c r="F38" s="48">
        <v>0.76700000000000002</v>
      </c>
      <c r="G38" s="48">
        <v>2.0419999999999998</v>
      </c>
      <c r="H38" s="48">
        <v>4.2409999999999997</v>
      </c>
      <c r="I38" s="48">
        <v>7.25</v>
      </c>
      <c r="J38" s="49">
        <v>8.4939999999999998</v>
      </c>
      <c r="K38" s="29">
        <v>8.66</v>
      </c>
      <c r="L38" s="29">
        <v>8.6120000000000001</v>
      </c>
      <c r="M38" s="29">
        <v>8.452</v>
      </c>
      <c r="N38" s="29">
        <v>8.1959999999999997</v>
      </c>
      <c r="O38" s="29">
        <v>7.9189999999999996</v>
      </c>
    </row>
    <row r="39" spans="1:15" ht="22.5" x14ac:dyDescent="0.25">
      <c r="A39" s="34" t="s">
        <v>32</v>
      </c>
      <c r="B39" s="34" t="s">
        <v>36</v>
      </c>
      <c r="C39" s="34" t="s">
        <v>87</v>
      </c>
      <c r="D39" s="34" t="s">
        <v>35</v>
      </c>
      <c r="E39" s="50">
        <v>0.124</v>
      </c>
      <c r="F39" s="51">
        <v>0.76700000000000002</v>
      </c>
      <c r="G39" s="51">
        <v>2.0419999999999998</v>
      </c>
      <c r="H39" s="51">
        <v>4.29</v>
      </c>
      <c r="I39" s="51">
        <v>7.3109999999999999</v>
      </c>
      <c r="J39" s="52">
        <v>9.4450000000000003</v>
      </c>
      <c r="K39" s="35">
        <v>9.843</v>
      </c>
      <c r="L39" s="35">
        <v>9.8699999999999992</v>
      </c>
      <c r="M39" s="35">
        <v>9.7620000000000005</v>
      </c>
      <c r="N39" s="35">
        <v>9.5549999999999997</v>
      </c>
      <c r="O39" s="35">
        <v>9.3689999999999998</v>
      </c>
    </row>
    <row r="40" spans="1:15" ht="22.5" x14ac:dyDescent="0.25">
      <c r="A40" s="33" t="s">
        <v>32</v>
      </c>
      <c r="B40" s="33" t="s">
        <v>37</v>
      </c>
      <c r="C40" s="33" t="s">
        <v>87</v>
      </c>
      <c r="D40" s="33" t="s">
        <v>35</v>
      </c>
      <c r="E40" s="47">
        <v>0.124</v>
      </c>
      <c r="F40" s="48">
        <v>0.76700000000000002</v>
      </c>
      <c r="G40" s="48">
        <v>2.0419999999999998</v>
      </c>
      <c r="H40" s="48">
        <v>4.1639999999999997</v>
      </c>
      <c r="I40" s="48">
        <v>7</v>
      </c>
      <c r="J40" s="49">
        <v>9.6020000000000003</v>
      </c>
      <c r="K40" s="29">
        <v>10.599</v>
      </c>
      <c r="L40" s="29">
        <v>10.563000000000001</v>
      </c>
      <c r="M40" s="29">
        <v>10.465</v>
      </c>
      <c r="N40" s="29">
        <v>10.332000000000001</v>
      </c>
      <c r="O40" s="29">
        <v>10.157</v>
      </c>
    </row>
    <row r="41" spans="1:15" ht="22.5" x14ac:dyDescent="0.25">
      <c r="A41" s="34" t="s">
        <v>32</v>
      </c>
      <c r="B41" s="34" t="s">
        <v>38</v>
      </c>
      <c r="C41" s="34" t="s">
        <v>87</v>
      </c>
      <c r="D41" s="34" t="s">
        <v>35</v>
      </c>
      <c r="E41" s="50">
        <v>0.124</v>
      </c>
      <c r="F41" s="51">
        <v>0.76700000000000002</v>
      </c>
      <c r="G41" s="51">
        <v>2.0419999999999998</v>
      </c>
      <c r="H41" s="51">
        <v>4.1619999999999999</v>
      </c>
      <c r="I41" s="51">
        <v>6.9989999999999997</v>
      </c>
      <c r="J41" s="52">
        <v>9.8140000000000001</v>
      </c>
      <c r="K41" s="35">
        <v>11.089</v>
      </c>
      <c r="L41" s="35">
        <v>11.138</v>
      </c>
      <c r="M41" s="35">
        <v>10.923999999999999</v>
      </c>
      <c r="N41" s="35">
        <v>10.662000000000001</v>
      </c>
      <c r="O41" s="35">
        <v>10.461</v>
      </c>
    </row>
    <row r="42" spans="1:15" ht="22.5" x14ac:dyDescent="0.25">
      <c r="A42" s="33" t="s">
        <v>32</v>
      </c>
      <c r="B42" s="33" t="s">
        <v>39</v>
      </c>
      <c r="C42" s="33" t="s">
        <v>87</v>
      </c>
      <c r="D42" s="33" t="s">
        <v>35</v>
      </c>
      <c r="E42" s="47">
        <v>0.124</v>
      </c>
      <c r="F42" s="48">
        <v>0.76700000000000002</v>
      </c>
      <c r="G42" s="48">
        <v>2.0419999999999998</v>
      </c>
      <c r="H42" s="48">
        <v>4.1660000000000004</v>
      </c>
      <c r="I42" s="48">
        <v>6.3929999999999998</v>
      </c>
      <c r="J42" s="49">
        <v>8.5530000000000008</v>
      </c>
      <c r="K42" s="29">
        <v>11.128</v>
      </c>
      <c r="L42" s="29">
        <v>11.727</v>
      </c>
      <c r="M42" s="29">
        <v>11.83</v>
      </c>
      <c r="N42" s="29">
        <v>11.738</v>
      </c>
      <c r="O42" s="29">
        <v>11.584</v>
      </c>
    </row>
    <row r="43" spans="1:15" ht="22.5" x14ac:dyDescent="0.25">
      <c r="A43" s="34" t="s">
        <v>32</v>
      </c>
      <c r="B43" s="34" t="s">
        <v>40</v>
      </c>
      <c r="C43" s="34" t="s">
        <v>87</v>
      </c>
      <c r="D43" s="34" t="s">
        <v>35</v>
      </c>
      <c r="E43" s="50">
        <v>0.124</v>
      </c>
      <c r="F43" s="51">
        <v>0.76700000000000002</v>
      </c>
      <c r="G43" s="51">
        <v>2.0419999999999998</v>
      </c>
      <c r="H43" s="51">
        <v>4.1710000000000003</v>
      </c>
      <c r="I43" s="51">
        <v>6.4039999999999999</v>
      </c>
      <c r="J43" s="52">
        <v>8.5009999999999994</v>
      </c>
      <c r="K43" s="35">
        <v>10.975</v>
      </c>
      <c r="L43" s="35">
        <v>11.930999999999999</v>
      </c>
      <c r="M43" s="35">
        <v>12.074999999999999</v>
      </c>
      <c r="N43" s="35">
        <v>12.077999999999999</v>
      </c>
      <c r="O43" s="35">
        <v>12.119</v>
      </c>
    </row>
    <row r="44" spans="1:15" ht="22.5" x14ac:dyDescent="0.25">
      <c r="A44" s="33" t="s">
        <v>32</v>
      </c>
      <c r="B44" s="33" t="s">
        <v>33</v>
      </c>
      <c r="C44" s="33" t="s">
        <v>88</v>
      </c>
      <c r="D44" s="33" t="s">
        <v>35</v>
      </c>
      <c r="E44" s="47">
        <v>10.164999999999999</v>
      </c>
      <c r="F44" s="48">
        <v>10.504</v>
      </c>
      <c r="G44" s="48">
        <v>9.7420000000000009</v>
      </c>
      <c r="H44" s="48">
        <v>11.522</v>
      </c>
      <c r="I44" s="48">
        <v>11.393000000000001</v>
      </c>
      <c r="J44" s="49">
        <v>8.5570000000000004</v>
      </c>
      <c r="K44" s="29">
        <v>5.1639999999999997</v>
      </c>
      <c r="L44" s="29">
        <v>2.3860000000000001</v>
      </c>
      <c r="M44" s="29">
        <v>2.323</v>
      </c>
      <c r="N44" s="29">
        <v>2.2610000000000001</v>
      </c>
      <c r="O44" s="29">
        <v>2.2080000000000002</v>
      </c>
    </row>
    <row r="45" spans="1:15" ht="22.5" x14ac:dyDescent="0.25">
      <c r="A45" s="34" t="s">
        <v>32</v>
      </c>
      <c r="B45" s="34" t="s">
        <v>36</v>
      </c>
      <c r="C45" s="34" t="s">
        <v>88</v>
      </c>
      <c r="D45" s="34" t="s">
        <v>35</v>
      </c>
      <c r="E45" s="50">
        <v>10.164999999999999</v>
      </c>
      <c r="F45" s="51">
        <v>10.504</v>
      </c>
      <c r="G45" s="51">
        <v>9.7360000000000007</v>
      </c>
      <c r="H45" s="51">
        <v>12.57</v>
      </c>
      <c r="I45" s="51">
        <v>12.846</v>
      </c>
      <c r="J45" s="52">
        <v>9.875</v>
      </c>
      <c r="K45" s="35">
        <v>6.468</v>
      </c>
      <c r="L45" s="35">
        <v>5.7460000000000004</v>
      </c>
      <c r="M45" s="35">
        <v>7.5860000000000003</v>
      </c>
      <c r="N45" s="35">
        <v>6.8120000000000003</v>
      </c>
      <c r="O45" s="35">
        <v>2.7309999999999999</v>
      </c>
    </row>
    <row r="46" spans="1:15" ht="22.5" x14ac:dyDescent="0.25">
      <c r="A46" s="33" t="s">
        <v>32</v>
      </c>
      <c r="B46" s="33" t="s">
        <v>37</v>
      </c>
      <c r="C46" s="33" t="s">
        <v>88</v>
      </c>
      <c r="D46" s="33" t="s">
        <v>35</v>
      </c>
      <c r="E46" s="47">
        <v>10.164999999999999</v>
      </c>
      <c r="F46" s="48">
        <v>10.504</v>
      </c>
      <c r="G46" s="48">
        <v>9.7729999999999997</v>
      </c>
      <c r="H46" s="48">
        <v>13.351000000000001</v>
      </c>
      <c r="I46" s="48">
        <v>16.274999999999999</v>
      </c>
      <c r="J46" s="49">
        <v>15.045999999999999</v>
      </c>
      <c r="K46" s="29">
        <v>13.72</v>
      </c>
      <c r="L46" s="29">
        <v>10.554</v>
      </c>
      <c r="M46" s="29">
        <v>5.6879999999999997</v>
      </c>
      <c r="N46" s="29">
        <v>5.8319999999999999</v>
      </c>
      <c r="O46" s="29">
        <v>7.0030000000000001</v>
      </c>
    </row>
    <row r="47" spans="1:15" ht="22.5" x14ac:dyDescent="0.25">
      <c r="A47" s="34" t="s">
        <v>32</v>
      </c>
      <c r="B47" s="34" t="s">
        <v>38</v>
      </c>
      <c r="C47" s="34" t="s">
        <v>88</v>
      </c>
      <c r="D47" s="34" t="s">
        <v>35</v>
      </c>
      <c r="E47" s="50">
        <v>10.164999999999999</v>
      </c>
      <c r="F47" s="51">
        <v>10.504</v>
      </c>
      <c r="G47" s="51">
        <v>9.8849999999999998</v>
      </c>
      <c r="H47" s="51">
        <v>14.598000000000001</v>
      </c>
      <c r="I47" s="51">
        <v>19.087</v>
      </c>
      <c r="J47" s="52">
        <v>20.222999999999999</v>
      </c>
      <c r="K47" s="35">
        <v>21.251999999999999</v>
      </c>
      <c r="L47" s="35">
        <v>22.343</v>
      </c>
      <c r="M47" s="35">
        <v>20.46</v>
      </c>
      <c r="N47" s="35">
        <v>15.342000000000001</v>
      </c>
      <c r="O47" s="35">
        <v>8.1229999999999993</v>
      </c>
    </row>
    <row r="48" spans="1:15" ht="22.5" x14ac:dyDescent="0.25">
      <c r="A48" s="33" t="s">
        <v>32</v>
      </c>
      <c r="B48" s="33" t="s">
        <v>39</v>
      </c>
      <c r="C48" s="33" t="s">
        <v>88</v>
      </c>
      <c r="D48" s="33" t="s">
        <v>35</v>
      </c>
      <c r="E48" s="47">
        <v>10.164999999999999</v>
      </c>
      <c r="F48" s="48">
        <v>10.504</v>
      </c>
      <c r="G48" s="48">
        <v>9.93</v>
      </c>
      <c r="H48" s="48">
        <v>15.108000000000001</v>
      </c>
      <c r="I48" s="48">
        <v>20.853999999999999</v>
      </c>
      <c r="J48" s="49">
        <v>23.169</v>
      </c>
      <c r="K48" s="29">
        <v>24.738</v>
      </c>
      <c r="L48" s="29">
        <v>27.768999999999998</v>
      </c>
      <c r="M48" s="29">
        <v>29.718</v>
      </c>
      <c r="N48" s="29">
        <v>29.864999999999998</v>
      </c>
      <c r="O48" s="29">
        <v>30.234000000000002</v>
      </c>
    </row>
    <row r="49" spans="1:15" ht="22.5" x14ac:dyDescent="0.25">
      <c r="A49" s="34" t="s">
        <v>32</v>
      </c>
      <c r="B49" s="34" t="s">
        <v>40</v>
      </c>
      <c r="C49" s="34" t="s">
        <v>88</v>
      </c>
      <c r="D49" s="34" t="s">
        <v>35</v>
      </c>
      <c r="E49" s="50">
        <v>10.164999999999999</v>
      </c>
      <c r="F49" s="51">
        <v>10.504</v>
      </c>
      <c r="G49" s="51">
        <v>12.295999999999999</v>
      </c>
      <c r="H49" s="51">
        <v>17.998000000000001</v>
      </c>
      <c r="I49" s="51">
        <v>22.893000000000001</v>
      </c>
      <c r="J49" s="52">
        <v>23.946000000000002</v>
      </c>
      <c r="K49" s="35">
        <v>25.952000000000002</v>
      </c>
      <c r="L49" s="35">
        <v>28.817</v>
      </c>
      <c r="M49" s="35">
        <v>31.916</v>
      </c>
      <c r="N49" s="35">
        <v>32.222999999999999</v>
      </c>
      <c r="O49" s="35">
        <v>32.996000000000002</v>
      </c>
    </row>
    <row r="50" spans="1:15" ht="22.5" x14ac:dyDescent="0.25">
      <c r="A50" s="33" t="s">
        <v>32</v>
      </c>
      <c r="B50" s="33" t="s">
        <v>33</v>
      </c>
      <c r="C50" s="33" t="s">
        <v>89</v>
      </c>
      <c r="D50" s="33" t="s">
        <v>35</v>
      </c>
      <c r="E50" s="47">
        <v>5.0060000000000002</v>
      </c>
      <c r="F50" s="48">
        <v>5.351</v>
      </c>
      <c r="G50" s="48">
        <v>6.6970000000000001</v>
      </c>
      <c r="H50" s="48">
        <v>10.305</v>
      </c>
      <c r="I50" s="48">
        <v>11.279</v>
      </c>
      <c r="J50" s="49">
        <v>8.5169999999999995</v>
      </c>
      <c r="K50" s="29">
        <v>5.1639999999999997</v>
      </c>
      <c r="L50" s="29">
        <v>2.3860000000000001</v>
      </c>
      <c r="M50" s="29">
        <v>2.323</v>
      </c>
      <c r="N50" s="29">
        <v>2.2610000000000001</v>
      </c>
      <c r="O50" s="29">
        <v>2.2080000000000002</v>
      </c>
    </row>
    <row r="51" spans="1:15" ht="22.5" x14ac:dyDescent="0.25">
      <c r="A51" s="34" t="s">
        <v>32</v>
      </c>
      <c r="B51" s="34" t="s">
        <v>36</v>
      </c>
      <c r="C51" s="34" t="s">
        <v>89</v>
      </c>
      <c r="D51" s="34" t="s">
        <v>35</v>
      </c>
      <c r="E51" s="50">
        <v>5.0060000000000002</v>
      </c>
      <c r="F51" s="51">
        <v>5.351</v>
      </c>
      <c r="G51" s="51">
        <v>6.7229999999999999</v>
      </c>
      <c r="H51" s="51">
        <v>9.9320000000000004</v>
      </c>
      <c r="I51" s="51">
        <v>11.22</v>
      </c>
      <c r="J51" s="52">
        <v>9.3559999999999999</v>
      </c>
      <c r="K51" s="35">
        <v>5.6879999999999997</v>
      </c>
      <c r="L51" s="35">
        <v>5.7460000000000004</v>
      </c>
      <c r="M51" s="35">
        <v>7.5860000000000003</v>
      </c>
      <c r="N51" s="35">
        <v>6.8120000000000003</v>
      </c>
      <c r="O51" s="35">
        <v>2.7309999999999999</v>
      </c>
    </row>
    <row r="52" spans="1:15" ht="22.5" x14ac:dyDescent="0.25">
      <c r="A52" s="33" t="s">
        <v>32</v>
      </c>
      <c r="B52" s="33" t="s">
        <v>37</v>
      </c>
      <c r="C52" s="33" t="s">
        <v>89</v>
      </c>
      <c r="D52" s="33" t="s">
        <v>35</v>
      </c>
      <c r="E52" s="47">
        <v>5.0060000000000002</v>
      </c>
      <c r="F52" s="48">
        <v>5.351</v>
      </c>
      <c r="G52" s="48">
        <v>6.7229999999999999</v>
      </c>
      <c r="H52" s="48">
        <v>9.8160000000000007</v>
      </c>
      <c r="I52" s="48">
        <v>12.25</v>
      </c>
      <c r="J52" s="49">
        <v>11.48</v>
      </c>
      <c r="K52" s="29">
        <v>9.4019999999999992</v>
      </c>
      <c r="L52" s="29">
        <v>6.0250000000000004</v>
      </c>
      <c r="M52" s="29">
        <v>3.9049999999999998</v>
      </c>
      <c r="N52" s="29">
        <v>5.6449999999999996</v>
      </c>
      <c r="O52" s="29">
        <v>7.0030000000000001</v>
      </c>
    </row>
    <row r="53" spans="1:15" ht="22.5" x14ac:dyDescent="0.25">
      <c r="A53" s="34" t="s">
        <v>32</v>
      </c>
      <c r="B53" s="34" t="s">
        <v>38</v>
      </c>
      <c r="C53" s="34" t="s">
        <v>89</v>
      </c>
      <c r="D53" s="34" t="s">
        <v>35</v>
      </c>
      <c r="E53" s="50">
        <v>5.0060000000000002</v>
      </c>
      <c r="F53" s="51">
        <v>5.351</v>
      </c>
      <c r="G53" s="51">
        <v>6.7229999999999999</v>
      </c>
      <c r="H53" s="51">
        <v>9.94</v>
      </c>
      <c r="I53" s="51">
        <v>11.955</v>
      </c>
      <c r="J53" s="52">
        <v>11.97</v>
      </c>
      <c r="K53" s="35">
        <v>12.058</v>
      </c>
      <c r="L53" s="35">
        <v>11.82</v>
      </c>
      <c r="M53" s="35">
        <v>9.8919999999999995</v>
      </c>
      <c r="N53" s="35">
        <v>6.577</v>
      </c>
      <c r="O53" s="35">
        <v>4.0090000000000003</v>
      </c>
    </row>
    <row r="54" spans="1:15" ht="22.5" x14ac:dyDescent="0.25">
      <c r="A54" s="33" t="s">
        <v>32</v>
      </c>
      <c r="B54" s="33" t="s">
        <v>39</v>
      </c>
      <c r="C54" s="33" t="s">
        <v>89</v>
      </c>
      <c r="D54" s="33" t="s">
        <v>35</v>
      </c>
      <c r="E54" s="47">
        <v>5.0060000000000002</v>
      </c>
      <c r="F54" s="48">
        <v>5.351</v>
      </c>
      <c r="G54" s="48">
        <v>6.5730000000000004</v>
      </c>
      <c r="H54" s="48">
        <v>9.7360000000000007</v>
      </c>
      <c r="I54" s="48">
        <v>11.526999999999999</v>
      </c>
      <c r="J54" s="49">
        <v>11.512</v>
      </c>
      <c r="K54" s="29">
        <v>11.558999999999999</v>
      </c>
      <c r="L54" s="29">
        <v>11.616</v>
      </c>
      <c r="M54" s="29">
        <v>11.834</v>
      </c>
      <c r="N54" s="29">
        <v>12.356999999999999</v>
      </c>
      <c r="O54" s="29">
        <v>12.57</v>
      </c>
    </row>
    <row r="55" spans="1:15" ht="22.5" x14ac:dyDescent="0.25">
      <c r="A55" s="34" t="s">
        <v>32</v>
      </c>
      <c r="B55" s="34" t="s">
        <v>40</v>
      </c>
      <c r="C55" s="34" t="s">
        <v>89</v>
      </c>
      <c r="D55" s="34" t="s">
        <v>35</v>
      </c>
      <c r="E55" s="50">
        <v>5.0060000000000002</v>
      </c>
      <c r="F55" s="51">
        <v>5.3440000000000003</v>
      </c>
      <c r="G55" s="51">
        <v>6.5730000000000004</v>
      </c>
      <c r="H55" s="51">
        <v>9.33</v>
      </c>
      <c r="I55" s="51">
        <v>11.196</v>
      </c>
      <c r="J55" s="52">
        <v>11.066000000000001</v>
      </c>
      <c r="K55" s="35">
        <v>11.391999999999999</v>
      </c>
      <c r="L55" s="35">
        <v>11.63</v>
      </c>
      <c r="M55" s="35">
        <v>11.305</v>
      </c>
      <c r="N55" s="35">
        <v>10.108000000000001</v>
      </c>
      <c r="O55" s="35">
        <v>9.8629999999999995</v>
      </c>
    </row>
    <row r="56" spans="1:15" ht="22.5" x14ac:dyDescent="0.25">
      <c r="A56" s="33" t="s">
        <v>32</v>
      </c>
      <c r="B56" s="33" t="s">
        <v>33</v>
      </c>
      <c r="C56" s="33" t="s">
        <v>90</v>
      </c>
      <c r="D56" s="33" t="s">
        <v>35</v>
      </c>
      <c r="E56" s="47">
        <v>5.1589999999999998</v>
      </c>
      <c r="F56" s="48">
        <v>5.1539999999999999</v>
      </c>
      <c r="G56" s="48">
        <v>3.0449999999999999</v>
      </c>
      <c r="H56" s="48">
        <v>1.218</v>
      </c>
      <c r="I56" s="48">
        <v>0.114</v>
      </c>
      <c r="J56" s="49">
        <v>0.04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</row>
    <row r="57" spans="1:15" ht="22.5" x14ac:dyDescent="0.25">
      <c r="A57" s="34" t="s">
        <v>32</v>
      </c>
      <c r="B57" s="34" t="s">
        <v>36</v>
      </c>
      <c r="C57" s="34" t="s">
        <v>90</v>
      </c>
      <c r="D57" s="34" t="s">
        <v>35</v>
      </c>
      <c r="E57" s="50">
        <v>5.1589999999999998</v>
      </c>
      <c r="F57" s="51">
        <v>5.1539999999999999</v>
      </c>
      <c r="G57" s="51">
        <v>3.0129999999999999</v>
      </c>
      <c r="H57" s="51">
        <v>2.6379999999999999</v>
      </c>
      <c r="I57" s="51">
        <v>1.627</v>
      </c>
      <c r="J57" s="52">
        <v>0.51900000000000002</v>
      </c>
      <c r="K57" s="35">
        <v>0.78100000000000003</v>
      </c>
      <c r="L57" s="35">
        <v>0</v>
      </c>
      <c r="M57" s="35">
        <v>0</v>
      </c>
      <c r="N57" s="35">
        <v>0</v>
      </c>
      <c r="O57" s="35">
        <v>0</v>
      </c>
    </row>
    <row r="58" spans="1:15" ht="22.5" x14ac:dyDescent="0.25">
      <c r="A58" s="33" t="s">
        <v>32</v>
      </c>
      <c r="B58" s="33" t="s">
        <v>37</v>
      </c>
      <c r="C58" s="33" t="s">
        <v>90</v>
      </c>
      <c r="D58" s="33" t="s">
        <v>35</v>
      </c>
      <c r="E58" s="47">
        <v>5.1589999999999998</v>
      </c>
      <c r="F58" s="48">
        <v>5.1539999999999999</v>
      </c>
      <c r="G58" s="48">
        <v>3.05</v>
      </c>
      <c r="H58" s="48">
        <v>3.5350000000000001</v>
      </c>
      <c r="I58" s="48">
        <v>4.0250000000000004</v>
      </c>
      <c r="J58" s="49">
        <v>3.5659999999999998</v>
      </c>
      <c r="K58" s="29">
        <v>4.3179999999999996</v>
      </c>
      <c r="L58" s="29">
        <v>4.5279999999999996</v>
      </c>
      <c r="M58" s="29">
        <v>1.784</v>
      </c>
      <c r="N58" s="29">
        <v>0.187</v>
      </c>
      <c r="O58" s="29">
        <v>0</v>
      </c>
    </row>
    <row r="59" spans="1:15" ht="22.5" x14ac:dyDescent="0.25">
      <c r="A59" s="34" t="s">
        <v>32</v>
      </c>
      <c r="B59" s="34" t="s">
        <v>38</v>
      </c>
      <c r="C59" s="34" t="s">
        <v>90</v>
      </c>
      <c r="D59" s="34" t="s">
        <v>35</v>
      </c>
      <c r="E59" s="50">
        <v>5.1589999999999998</v>
      </c>
      <c r="F59" s="51">
        <v>5.1539999999999999</v>
      </c>
      <c r="G59" s="51">
        <v>3.1619999999999999</v>
      </c>
      <c r="H59" s="51">
        <v>4.6580000000000004</v>
      </c>
      <c r="I59" s="51">
        <v>7.133</v>
      </c>
      <c r="J59" s="52">
        <v>8.2530000000000001</v>
      </c>
      <c r="K59" s="35">
        <v>9.1940000000000008</v>
      </c>
      <c r="L59" s="35">
        <v>10.523</v>
      </c>
      <c r="M59" s="35">
        <v>10.568</v>
      </c>
      <c r="N59" s="35">
        <v>8.7650000000000006</v>
      </c>
      <c r="O59" s="35">
        <v>4.1139999999999999</v>
      </c>
    </row>
    <row r="60" spans="1:15" ht="22.5" x14ac:dyDescent="0.25">
      <c r="A60" s="33" t="s">
        <v>32</v>
      </c>
      <c r="B60" s="33" t="s">
        <v>39</v>
      </c>
      <c r="C60" s="33" t="s">
        <v>90</v>
      </c>
      <c r="D60" s="33" t="s">
        <v>35</v>
      </c>
      <c r="E60" s="47">
        <v>5.1589999999999998</v>
      </c>
      <c r="F60" s="48">
        <v>5.1539999999999999</v>
      </c>
      <c r="G60" s="48">
        <v>3.3570000000000002</v>
      </c>
      <c r="H60" s="48">
        <v>5.3730000000000002</v>
      </c>
      <c r="I60" s="48">
        <v>9.3260000000000005</v>
      </c>
      <c r="J60" s="49">
        <v>11.657999999999999</v>
      </c>
      <c r="K60" s="29">
        <v>13.179</v>
      </c>
      <c r="L60" s="29">
        <v>16.152999999999999</v>
      </c>
      <c r="M60" s="29">
        <v>17.885000000000002</v>
      </c>
      <c r="N60" s="29">
        <v>17.507999999999999</v>
      </c>
      <c r="O60" s="29">
        <v>17.664000000000001</v>
      </c>
    </row>
    <row r="61" spans="1:15" ht="22.5" x14ac:dyDescent="0.25">
      <c r="A61" s="34" t="s">
        <v>32</v>
      </c>
      <c r="B61" s="34" t="s">
        <v>40</v>
      </c>
      <c r="C61" s="34" t="s">
        <v>90</v>
      </c>
      <c r="D61" s="34" t="s">
        <v>35</v>
      </c>
      <c r="E61" s="50">
        <v>5.1589999999999998</v>
      </c>
      <c r="F61" s="51">
        <v>5.16</v>
      </c>
      <c r="G61" s="51">
        <v>5.7229999999999999</v>
      </c>
      <c r="H61" s="51">
        <v>8.6679999999999993</v>
      </c>
      <c r="I61" s="51">
        <v>11.696999999999999</v>
      </c>
      <c r="J61" s="52">
        <v>12.879</v>
      </c>
      <c r="K61" s="35">
        <v>14.56</v>
      </c>
      <c r="L61" s="35">
        <v>17.187999999999999</v>
      </c>
      <c r="M61" s="35">
        <v>20.61</v>
      </c>
      <c r="N61" s="35">
        <v>22.114999999999998</v>
      </c>
      <c r="O61" s="35">
        <v>23.132999999999999</v>
      </c>
    </row>
    <row r="62" spans="1:15" ht="22.5" x14ac:dyDescent="0.25">
      <c r="A62" s="33" t="s">
        <v>32</v>
      </c>
      <c r="B62" s="33" t="s">
        <v>33</v>
      </c>
      <c r="C62" s="33" t="s">
        <v>91</v>
      </c>
      <c r="D62" s="33" t="s">
        <v>35</v>
      </c>
      <c r="E62" s="47">
        <v>48.738999999999997</v>
      </c>
      <c r="F62" s="48">
        <v>45.662999999999997</v>
      </c>
      <c r="G62" s="48">
        <v>47.811</v>
      </c>
      <c r="H62" s="48">
        <v>41.345999999999997</v>
      </c>
      <c r="I62" s="48">
        <v>37.735999999999997</v>
      </c>
      <c r="J62" s="49">
        <v>36.844999999999999</v>
      </c>
      <c r="K62" s="29">
        <v>37.225999999999999</v>
      </c>
      <c r="L62" s="29">
        <v>36.454999999999998</v>
      </c>
      <c r="M62" s="29">
        <v>36.023000000000003</v>
      </c>
      <c r="N62" s="29">
        <v>35.969000000000001</v>
      </c>
      <c r="O62" s="29">
        <v>35.703000000000003</v>
      </c>
    </row>
    <row r="63" spans="1:15" ht="22.5" x14ac:dyDescent="0.25">
      <c r="A63" s="34" t="s">
        <v>32</v>
      </c>
      <c r="B63" s="34" t="s">
        <v>36</v>
      </c>
      <c r="C63" s="34" t="s">
        <v>91</v>
      </c>
      <c r="D63" s="34" t="s">
        <v>35</v>
      </c>
      <c r="E63" s="50">
        <v>48.738999999999997</v>
      </c>
      <c r="F63" s="51">
        <v>45.662999999999997</v>
      </c>
      <c r="G63" s="51">
        <v>47.841000000000001</v>
      </c>
      <c r="H63" s="51">
        <v>46.997999999999998</v>
      </c>
      <c r="I63" s="51">
        <v>46.343000000000004</v>
      </c>
      <c r="J63" s="52">
        <v>46.290999999999997</v>
      </c>
      <c r="K63" s="35">
        <v>44.883000000000003</v>
      </c>
      <c r="L63" s="35">
        <v>44.073999999999998</v>
      </c>
      <c r="M63" s="35">
        <v>43.746000000000002</v>
      </c>
      <c r="N63" s="35">
        <v>42.959000000000003</v>
      </c>
      <c r="O63" s="35">
        <v>41.773000000000003</v>
      </c>
    </row>
    <row r="64" spans="1:15" ht="22.5" x14ac:dyDescent="0.25">
      <c r="A64" s="33" t="s">
        <v>32</v>
      </c>
      <c r="B64" s="33" t="s">
        <v>37</v>
      </c>
      <c r="C64" s="33" t="s">
        <v>91</v>
      </c>
      <c r="D64" s="33" t="s">
        <v>35</v>
      </c>
      <c r="E64" s="47">
        <v>48.738999999999997</v>
      </c>
      <c r="F64" s="48">
        <v>45.662999999999997</v>
      </c>
      <c r="G64" s="48">
        <v>47.808999999999997</v>
      </c>
      <c r="H64" s="48">
        <v>48.856000000000002</v>
      </c>
      <c r="I64" s="48">
        <v>49.866999999999997</v>
      </c>
      <c r="J64" s="49">
        <v>50.305999999999997</v>
      </c>
      <c r="K64" s="29">
        <v>51.817</v>
      </c>
      <c r="L64" s="29">
        <v>52.104999999999997</v>
      </c>
      <c r="M64" s="29">
        <v>49.558</v>
      </c>
      <c r="N64" s="29">
        <v>48.097999999999999</v>
      </c>
      <c r="O64" s="29">
        <v>47.497</v>
      </c>
    </row>
    <row r="65" spans="1:15" ht="22.5" x14ac:dyDescent="0.25">
      <c r="A65" s="34" t="s">
        <v>32</v>
      </c>
      <c r="B65" s="34" t="s">
        <v>38</v>
      </c>
      <c r="C65" s="34" t="s">
        <v>91</v>
      </c>
      <c r="D65" s="34" t="s">
        <v>35</v>
      </c>
      <c r="E65" s="50">
        <v>48.738999999999997</v>
      </c>
      <c r="F65" s="51">
        <v>45.662999999999997</v>
      </c>
      <c r="G65" s="51">
        <v>47.786000000000001</v>
      </c>
      <c r="H65" s="51">
        <v>49.674999999999997</v>
      </c>
      <c r="I65" s="51">
        <v>51.664000000000001</v>
      </c>
      <c r="J65" s="52">
        <v>52.991</v>
      </c>
      <c r="K65" s="35">
        <v>54.655999999999999</v>
      </c>
      <c r="L65" s="35">
        <v>56.368000000000002</v>
      </c>
      <c r="M65" s="35">
        <v>56.61</v>
      </c>
      <c r="N65" s="35">
        <v>55.661000000000001</v>
      </c>
      <c r="O65" s="35">
        <v>54.817</v>
      </c>
    </row>
    <row r="66" spans="1:15" ht="22.5" x14ac:dyDescent="0.25">
      <c r="A66" s="33" t="s">
        <v>32</v>
      </c>
      <c r="B66" s="33" t="s">
        <v>39</v>
      </c>
      <c r="C66" s="33" t="s">
        <v>91</v>
      </c>
      <c r="D66" s="33" t="s">
        <v>35</v>
      </c>
      <c r="E66" s="47">
        <v>48.738999999999997</v>
      </c>
      <c r="F66" s="48">
        <v>45.662999999999997</v>
      </c>
      <c r="G66" s="48">
        <v>47.744</v>
      </c>
      <c r="H66" s="48">
        <v>49.914000000000001</v>
      </c>
      <c r="I66" s="48">
        <v>52.485999999999997</v>
      </c>
      <c r="J66" s="49">
        <v>54.773000000000003</v>
      </c>
      <c r="K66" s="29">
        <v>57.243000000000002</v>
      </c>
      <c r="L66" s="29">
        <v>59.805999999999997</v>
      </c>
      <c r="M66" s="29">
        <v>61.061</v>
      </c>
      <c r="N66" s="29">
        <v>62.493000000000002</v>
      </c>
      <c r="O66" s="29">
        <v>63.970999999999997</v>
      </c>
    </row>
    <row r="67" spans="1:15" ht="22.5" x14ac:dyDescent="0.25">
      <c r="A67" s="34" t="s">
        <v>32</v>
      </c>
      <c r="B67" s="34" t="s">
        <v>40</v>
      </c>
      <c r="C67" s="34" t="s">
        <v>91</v>
      </c>
      <c r="D67" s="34" t="s">
        <v>35</v>
      </c>
      <c r="E67" s="50">
        <v>48.738999999999997</v>
      </c>
      <c r="F67" s="51">
        <v>45.662999999999997</v>
      </c>
      <c r="G67" s="51">
        <v>48.039000000000001</v>
      </c>
      <c r="H67" s="51">
        <v>50.841000000000001</v>
      </c>
      <c r="I67" s="51">
        <v>53.378999999999998</v>
      </c>
      <c r="J67" s="52">
        <v>55.375</v>
      </c>
      <c r="K67" s="35">
        <v>57.999000000000002</v>
      </c>
      <c r="L67" s="35">
        <v>61.350999999999999</v>
      </c>
      <c r="M67" s="35">
        <v>63.81</v>
      </c>
      <c r="N67" s="35">
        <v>66.076999999999998</v>
      </c>
      <c r="O67" s="35">
        <v>67.835999999999999</v>
      </c>
    </row>
    <row r="68" spans="1:15" ht="22.5" x14ac:dyDescent="0.25">
      <c r="A68" s="33" t="s">
        <v>32</v>
      </c>
      <c r="B68" s="33" t="s">
        <v>33</v>
      </c>
      <c r="C68" s="33" t="s">
        <v>92</v>
      </c>
      <c r="D68" s="33" t="s">
        <v>35</v>
      </c>
      <c r="E68" s="47">
        <v>52.804000000000002</v>
      </c>
      <c r="F68" s="48">
        <v>52.615000000000002</v>
      </c>
      <c r="G68" s="48">
        <v>58.643999999999998</v>
      </c>
      <c r="H68" s="48">
        <v>52.055</v>
      </c>
      <c r="I68" s="48">
        <v>48.561999999999998</v>
      </c>
      <c r="J68" s="49">
        <v>47.375</v>
      </c>
      <c r="K68" s="29">
        <v>48.158000000000001</v>
      </c>
      <c r="L68" s="29">
        <v>50.037999999999997</v>
      </c>
      <c r="M68" s="29">
        <v>52.808999999999997</v>
      </c>
      <c r="N68" s="29">
        <v>54.892000000000003</v>
      </c>
      <c r="O68" s="29">
        <v>56.591999999999999</v>
      </c>
    </row>
    <row r="69" spans="1:15" ht="22.5" x14ac:dyDescent="0.25">
      <c r="A69" s="34" t="s">
        <v>32</v>
      </c>
      <c r="B69" s="34" t="s">
        <v>36</v>
      </c>
      <c r="C69" s="34" t="s">
        <v>92</v>
      </c>
      <c r="D69" s="34" t="s">
        <v>35</v>
      </c>
      <c r="E69" s="50">
        <v>52.804000000000002</v>
      </c>
      <c r="F69" s="51">
        <v>52.615000000000002</v>
      </c>
      <c r="G69" s="51">
        <v>58.381</v>
      </c>
      <c r="H69" s="51">
        <v>57.786999999999999</v>
      </c>
      <c r="I69" s="51">
        <v>55.981000000000002</v>
      </c>
      <c r="J69" s="52">
        <v>55.96</v>
      </c>
      <c r="K69" s="35">
        <v>57.3</v>
      </c>
      <c r="L69" s="35">
        <v>57.293999999999997</v>
      </c>
      <c r="M69" s="35">
        <v>57.920999999999999</v>
      </c>
      <c r="N69" s="35">
        <v>58.91</v>
      </c>
      <c r="O69" s="35">
        <v>60.451000000000001</v>
      </c>
    </row>
    <row r="70" spans="1:15" ht="22.5" x14ac:dyDescent="0.25">
      <c r="A70" s="33" t="s">
        <v>32</v>
      </c>
      <c r="B70" s="33" t="s">
        <v>37</v>
      </c>
      <c r="C70" s="33" t="s">
        <v>92</v>
      </c>
      <c r="D70" s="33" t="s">
        <v>35</v>
      </c>
      <c r="E70" s="47">
        <v>52.804000000000002</v>
      </c>
      <c r="F70" s="48">
        <v>52.615000000000002</v>
      </c>
      <c r="G70" s="48">
        <v>58.417999999999999</v>
      </c>
      <c r="H70" s="48">
        <v>60.277000000000001</v>
      </c>
      <c r="I70" s="48">
        <v>58.75</v>
      </c>
      <c r="J70" s="49">
        <v>59.332999999999998</v>
      </c>
      <c r="K70" s="29">
        <v>61.603999999999999</v>
      </c>
      <c r="L70" s="29">
        <v>63.131999999999998</v>
      </c>
      <c r="M70" s="29">
        <v>64.522000000000006</v>
      </c>
      <c r="N70" s="29">
        <v>64.165000000000006</v>
      </c>
      <c r="O70" s="29">
        <v>64.063000000000002</v>
      </c>
    </row>
    <row r="71" spans="1:15" ht="22.5" x14ac:dyDescent="0.25">
      <c r="A71" s="34" t="s">
        <v>32</v>
      </c>
      <c r="B71" s="34" t="s">
        <v>38</v>
      </c>
      <c r="C71" s="34" t="s">
        <v>92</v>
      </c>
      <c r="D71" s="34" t="s">
        <v>35</v>
      </c>
      <c r="E71" s="50">
        <v>52.804000000000002</v>
      </c>
      <c r="F71" s="51">
        <v>52.615000000000002</v>
      </c>
      <c r="G71" s="51">
        <v>58.436999999999998</v>
      </c>
      <c r="H71" s="51">
        <v>61.106000000000002</v>
      </c>
      <c r="I71" s="51">
        <v>59.933</v>
      </c>
      <c r="J71" s="52">
        <v>60.695</v>
      </c>
      <c r="K71" s="35">
        <v>63.481000000000002</v>
      </c>
      <c r="L71" s="35">
        <v>65.828000000000003</v>
      </c>
      <c r="M71" s="35">
        <v>67.995999999999995</v>
      </c>
      <c r="N71" s="35">
        <v>69.423000000000002</v>
      </c>
      <c r="O71" s="35">
        <v>71.006</v>
      </c>
    </row>
    <row r="72" spans="1:15" ht="22.5" x14ac:dyDescent="0.25">
      <c r="A72" s="33" t="s">
        <v>32</v>
      </c>
      <c r="B72" s="33" t="s">
        <v>39</v>
      </c>
      <c r="C72" s="33" t="s">
        <v>92</v>
      </c>
      <c r="D72" s="33" t="s">
        <v>35</v>
      </c>
      <c r="E72" s="47">
        <v>52.804000000000002</v>
      </c>
      <c r="F72" s="48">
        <v>52.615000000000002</v>
      </c>
      <c r="G72" s="48">
        <v>58.473999999999997</v>
      </c>
      <c r="H72" s="48">
        <v>61.529000000000003</v>
      </c>
      <c r="I72" s="48">
        <v>60.435000000000002</v>
      </c>
      <c r="J72" s="49">
        <v>61.548000000000002</v>
      </c>
      <c r="K72" s="29">
        <v>64.784999999999997</v>
      </c>
      <c r="L72" s="29">
        <v>67.879000000000005</v>
      </c>
      <c r="M72" s="29">
        <v>70.864000000000004</v>
      </c>
      <c r="N72" s="29">
        <v>73.326999999999998</v>
      </c>
      <c r="O72" s="29">
        <v>75.501000000000005</v>
      </c>
    </row>
    <row r="73" spans="1:15" ht="22.5" x14ac:dyDescent="0.25">
      <c r="A73" s="34" t="s">
        <v>32</v>
      </c>
      <c r="B73" s="34" t="s">
        <v>40</v>
      </c>
      <c r="C73" s="34" t="s">
        <v>92</v>
      </c>
      <c r="D73" s="34" t="s">
        <v>35</v>
      </c>
      <c r="E73" s="50">
        <v>52.804000000000002</v>
      </c>
      <c r="F73" s="51">
        <v>52.615000000000002</v>
      </c>
      <c r="G73" s="51">
        <v>58.798999999999999</v>
      </c>
      <c r="H73" s="51">
        <v>62.213000000000001</v>
      </c>
      <c r="I73" s="51">
        <v>61.01</v>
      </c>
      <c r="J73" s="52">
        <v>61.94</v>
      </c>
      <c r="K73" s="35">
        <v>65.355000000000004</v>
      </c>
      <c r="L73" s="35">
        <v>68.84</v>
      </c>
      <c r="M73" s="35">
        <v>72.138999999999996</v>
      </c>
      <c r="N73" s="35">
        <v>75.046999999999997</v>
      </c>
      <c r="O73" s="35">
        <v>77.599000000000004</v>
      </c>
    </row>
    <row r="74" spans="1:15" ht="22.5" x14ac:dyDescent="0.25">
      <c r="A74" s="33" t="s">
        <v>32</v>
      </c>
      <c r="B74" s="33" t="s">
        <v>33</v>
      </c>
      <c r="C74" s="33" t="s">
        <v>93</v>
      </c>
      <c r="D74" s="33" t="s">
        <v>35</v>
      </c>
      <c r="E74" s="47">
        <v>50.366</v>
      </c>
      <c r="F74" s="48">
        <v>49.093000000000004</v>
      </c>
      <c r="G74" s="48">
        <v>55.963999999999999</v>
      </c>
      <c r="H74" s="48">
        <v>48.738</v>
      </c>
      <c r="I74" s="48">
        <v>39.335999999999999</v>
      </c>
      <c r="J74" s="49">
        <v>36.125</v>
      </c>
      <c r="K74" s="29">
        <v>37.113999999999997</v>
      </c>
      <c r="L74" s="29">
        <v>37.095999999999997</v>
      </c>
      <c r="M74" s="29">
        <v>36.131999999999998</v>
      </c>
      <c r="N74" s="29">
        <v>34.622999999999998</v>
      </c>
      <c r="O74" s="29">
        <v>33.613999999999997</v>
      </c>
    </row>
    <row r="75" spans="1:15" ht="22.5" x14ac:dyDescent="0.25">
      <c r="A75" s="34" t="s">
        <v>32</v>
      </c>
      <c r="B75" s="34" t="s">
        <v>36</v>
      </c>
      <c r="C75" s="34" t="s">
        <v>93</v>
      </c>
      <c r="D75" s="34" t="s">
        <v>35</v>
      </c>
      <c r="E75" s="50">
        <v>50.366</v>
      </c>
      <c r="F75" s="51">
        <v>49.093000000000004</v>
      </c>
      <c r="G75" s="51">
        <v>55.856999999999999</v>
      </c>
      <c r="H75" s="51">
        <v>55.575000000000003</v>
      </c>
      <c r="I75" s="51">
        <v>51.758000000000003</v>
      </c>
      <c r="J75" s="52">
        <v>45.046999999999997</v>
      </c>
      <c r="K75" s="35">
        <v>45.509</v>
      </c>
      <c r="L75" s="35">
        <v>46.685000000000002</v>
      </c>
      <c r="M75" s="35">
        <v>47.017000000000003</v>
      </c>
      <c r="N75" s="35">
        <v>46.572000000000003</v>
      </c>
      <c r="O75" s="35">
        <v>46.399000000000001</v>
      </c>
    </row>
    <row r="76" spans="1:15" ht="22.5" x14ac:dyDescent="0.25">
      <c r="A76" s="33" t="s">
        <v>32</v>
      </c>
      <c r="B76" s="33" t="s">
        <v>37</v>
      </c>
      <c r="C76" s="33" t="s">
        <v>93</v>
      </c>
      <c r="D76" s="33" t="s">
        <v>35</v>
      </c>
      <c r="E76" s="47">
        <v>50.366</v>
      </c>
      <c r="F76" s="48">
        <v>49.093000000000004</v>
      </c>
      <c r="G76" s="48">
        <v>55.877000000000002</v>
      </c>
      <c r="H76" s="48">
        <v>60.402999999999999</v>
      </c>
      <c r="I76" s="48">
        <v>61.572000000000003</v>
      </c>
      <c r="J76" s="49">
        <v>58.079000000000001</v>
      </c>
      <c r="K76" s="29">
        <v>51.203000000000003</v>
      </c>
      <c r="L76" s="29">
        <v>50.887999999999998</v>
      </c>
      <c r="M76" s="29">
        <v>51.991999999999997</v>
      </c>
      <c r="N76" s="29">
        <v>52.482999999999997</v>
      </c>
      <c r="O76" s="29">
        <v>53.118000000000002</v>
      </c>
    </row>
    <row r="77" spans="1:15" ht="22.5" x14ac:dyDescent="0.25">
      <c r="A77" s="34" t="s">
        <v>32</v>
      </c>
      <c r="B77" s="34" t="s">
        <v>38</v>
      </c>
      <c r="C77" s="34" t="s">
        <v>93</v>
      </c>
      <c r="D77" s="34" t="s">
        <v>35</v>
      </c>
      <c r="E77" s="50">
        <v>50.366</v>
      </c>
      <c r="F77" s="51">
        <v>49.093000000000004</v>
      </c>
      <c r="G77" s="51">
        <v>55.963999999999999</v>
      </c>
      <c r="H77" s="51">
        <v>61.204000000000001</v>
      </c>
      <c r="I77" s="51">
        <v>65.22</v>
      </c>
      <c r="J77" s="52">
        <v>64.864999999999995</v>
      </c>
      <c r="K77" s="35">
        <v>58.948</v>
      </c>
      <c r="L77" s="35">
        <v>53.165999999999997</v>
      </c>
      <c r="M77" s="35">
        <v>54.668999999999997</v>
      </c>
      <c r="N77" s="35">
        <v>55.576999999999998</v>
      </c>
      <c r="O77" s="35">
        <v>56.734000000000002</v>
      </c>
    </row>
    <row r="78" spans="1:15" ht="22.5" x14ac:dyDescent="0.25">
      <c r="A78" s="33" t="s">
        <v>32</v>
      </c>
      <c r="B78" s="33" t="s">
        <v>39</v>
      </c>
      <c r="C78" s="33" t="s">
        <v>93</v>
      </c>
      <c r="D78" s="33" t="s">
        <v>35</v>
      </c>
      <c r="E78" s="47">
        <v>50.366</v>
      </c>
      <c r="F78" s="48">
        <v>49.093000000000004</v>
      </c>
      <c r="G78" s="48">
        <v>55.963999999999999</v>
      </c>
      <c r="H78" s="48">
        <v>61.616999999999997</v>
      </c>
      <c r="I78" s="48">
        <v>66.319999999999993</v>
      </c>
      <c r="J78" s="49">
        <v>66.966999999999999</v>
      </c>
      <c r="K78" s="29">
        <v>62.36</v>
      </c>
      <c r="L78" s="29">
        <v>57.790999999999997</v>
      </c>
      <c r="M78" s="29">
        <v>57.529000000000003</v>
      </c>
      <c r="N78" s="29">
        <v>59.426000000000002</v>
      </c>
      <c r="O78" s="29">
        <v>61.246000000000002</v>
      </c>
    </row>
    <row r="79" spans="1:15" ht="22.5" x14ac:dyDescent="0.25">
      <c r="A79" s="34" t="s">
        <v>32</v>
      </c>
      <c r="B79" s="34" t="s">
        <v>40</v>
      </c>
      <c r="C79" s="34" t="s">
        <v>93</v>
      </c>
      <c r="D79" s="34" t="s">
        <v>35</v>
      </c>
      <c r="E79" s="50">
        <v>50.366</v>
      </c>
      <c r="F79" s="51">
        <v>49.093000000000004</v>
      </c>
      <c r="G79" s="51">
        <v>55.966999999999999</v>
      </c>
      <c r="H79" s="51">
        <v>62.07</v>
      </c>
      <c r="I79" s="51">
        <v>67.584000000000003</v>
      </c>
      <c r="J79" s="52">
        <v>69.156000000000006</v>
      </c>
      <c r="K79" s="35">
        <v>66.414000000000001</v>
      </c>
      <c r="L79" s="35">
        <v>59.203000000000003</v>
      </c>
      <c r="M79" s="35">
        <v>58.844999999999999</v>
      </c>
      <c r="N79" s="35">
        <v>61.332999999999998</v>
      </c>
      <c r="O79" s="35">
        <v>63.67</v>
      </c>
    </row>
    <row r="80" spans="1:15" ht="22.5" x14ac:dyDescent="0.25">
      <c r="A80" s="33" t="s">
        <v>32</v>
      </c>
      <c r="B80" s="33" t="s">
        <v>33</v>
      </c>
      <c r="C80" s="33" t="s">
        <v>94</v>
      </c>
      <c r="D80" s="33" t="s">
        <v>95</v>
      </c>
      <c r="E80" s="47">
        <v>74.433999999999997</v>
      </c>
      <c r="F80" s="48">
        <v>71.37</v>
      </c>
      <c r="G80" s="48">
        <v>65.28</v>
      </c>
      <c r="H80" s="48">
        <v>51.37</v>
      </c>
      <c r="I80" s="48">
        <v>36.234000000000002</v>
      </c>
      <c r="J80" s="49">
        <v>31.931000000000001</v>
      </c>
      <c r="K80" s="29">
        <v>28.56</v>
      </c>
      <c r="L80" s="29">
        <v>25.161999999999999</v>
      </c>
      <c r="M80" s="29">
        <v>22.018999999999998</v>
      </c>
      <c r="N80" s="29">
        <v>19.513999999999999</v>
      </c>
      <c r="O80" s="29">
        <v>17.370999999999999</v>
      </c>
    </row>
    <row r="81" spans="1:15" ht="22.5" x14ac:dyDescent="0.25">
      <c r="A81" s="34" t="s">
        <v>32</v>
      </c>
      <c r="B81" s="34" t="s">
        <v>36</v>
      </c>
      <c r="C81" s="34" t="s">
        <v>94</v>
      </c>
      <c r="D81" s="34" t="s">
        <v>95</v>
      </c>
      <c r="E81" s="50">
        <v>74.438000000000002</v>
      </c>
      <c r="F81" s="51">
        <v>71.421000000000006</v>
      </c>
      <c r="G81" s="51">
        <v>65.515000000000001</v>
      </c>
      <c r="H81" s="51">
        <v>57.844000000000001</v>
      </c>
      <c r="I81" s="51">
        <v>42.869</v>
      </c>
      <c r="J81" s="52">
        <v>36.768999999999998</v>
      </c>
      <c r="K81" s="35">
        <v>37.539000000000001</v>
      </c>
      <c r="L81" s="35">
        <v>39.76</v>
      </c>
      <c r="M81" s="35">
        <v>39.768999999999998</v>
      </c>
      <c r="N81" s="35">
        <v>38.081000000000003</v>
      </c>
      <c r="O81" s="35">
        <v>34.311</v>
      </c>
    </row>
    <row r="82" spans="1:15" ht="22.5" x14ac:dyDescent="0.25">
      <c r="A82" s="33" t="s">
        <v>32</v>
      </c>
      <c r="B82" s="33" t="s">
        <v>37</v>
      </c>
      <c r="C82" s="33" t="s">
        <v>94</v>
      </c>
      <c r="D82" s="33" t="s">
        <v>95</v>
      </c>
      <c r="E82" s="47">
        <v>74.438000000000002</v>
      </c>
      <c r="F82" s="48">
        <v>71.421000000000006</v>
      </c>
      <c r="G82" s="48">
        <v>66.152000000000001</v>
      </c>
      <c r="H82" s="48">
        <v>59.073</v>
      </c>
      <c r="I82" s="48">
        <v>46.682000000000002</v>
      </c>
      <c r="J82" s="49">
        <v>41.472999999999999</v>
      </c>
      <c r="K82" s="29">
        <v>39.308</v>
      </c>
      <c r="L82" s="29">
        <v>41.142000000000003</v>
      </c>
      <c r="M82" s="29">
        <v>43.756999999999998</v>
      </c>
      <c r="N82" s="29">
        <v>46.238</v>
      </c>
      <c r="O82" s="29">
        <v>45.561999999999998</v>
      </c>
    </row>
    <row r="83" spans="1:15" ht="22.5" x14ac:dyDescent="0.25">
      <c r="A83" s="34" t="s">
        <v>32</v>
      </c>
      <c r="B83" s="34" t="s">
        <v>38</v>
      </c>
      <c r="C83" s="34" t="s">
        <v>94</v>
      </c>
      <c r="D83" s="34" t="s">
        <v>95</v>
      </c>
      <c r="E83" s="50">
        <v>74.438000000000002</v>
      </c>
      <c r="F83" s="51">
        <v>71.421000000000006</v>
      </c>
      <c r="G83" s="51">
        <v>66.242999999999995</v>
      </c>
      <c r="H83" s="51">
        <v>60.048999999999999</v>
      </c>
      <c r="I83" s="51">
        <v>49.338999999999999</v>
      </c>
      <c r="J83" s="52">
        <v>45.110999999999997</v>
      </c>
      <c r="K83" s="35">
        <v>44.845999999999997</v>
      </c>
      <c r="L83" s="35">
        <v>46.701999999999998</v>
      </c>
      <c r="M83" s="35">
        <v>50.499000000000002</v>
      </c>
      <c r="N83" s="35">
        <v>54.606999999999999</v>
      </c>
      <c r="O83" s="35">
        <v>59.862000000000002</v>
      </c>
    </row>
    <row r="84" spans="1:15" ht="22.5" x14ac:dyDescent="0.25">
      <c r="A84" s="33" t="s">
        <v>32</v>
      </c>
      <c r="B84" s="33" t="s">
        <v>39</v>
      </c>
      <c r="C84" s="33" t="s">
        <v>94</v>
      </c>
      <c r="D84" s="33" t="s">
        <v>95</v>
      </c>
      <c r="E84" s="47">
        <v>74.438000000000002</v>
      </c>
      <c r="F84" s="48">
        <v>71.421000000000006</v>
      </c>
      <c r="G84" s="48">
        <v>66.346000000000004</v>
      </c>
      <c r="H84" s="48">
        <v>64.290999999999997</v>
      </c>
      <c r="I84" s="48">
        <v>65.408000000000001</v>
      </c>
      <c r="J84" s="49">
        <v>62.094000000000001</v>
      </c>
      <c r="K84" s="29">
        <v>58.274999999999999</v>
      </c>
      <c r="L84" s="29">
        <v>60.375</v>
      </c>
      <c r="M84" s="29">
        <v>61.695999999999998</v>
      </c>
      <c r="N84" s="29">
        <v>62.948999999999998</v>
      </c>
      <c r="O84" s="29">
        <v>62.323999999999998</v>
      </c>
    </row>
    <row r="85" spans="1:15" ht="22.5" x14ac:dyDescent="0.25">
      <c r="A85" s="34" t="s">
        <v>32</v>
      </c>
      <c r="B85" s="34" t="s">
        <v>40</v>
      </c>
      <c r="C85" s="34" t="s">
        <v>94</v>
      </c>
      <c r="D85" s="34" t="s">
        <v>95</v>
      </c>
      <c r="E85" s="50">
        <v>74.438000000000002</v>
      </c>
      <c r="F85" s="51">
        <v>71.426000000000002</v>
      </c>
      <c r="G85" s="51">
        <v>70.632000000000005</v>
      </c>
      <c r="H85" s="51">
        <v>70.554000000000002</v>
      </c>
      <c r="I85" s="51">
        <v>74.372</v>
      </c>
      <c r="J85" s="52">
        <v>79.239999999999995</v>
      </c>
      <c r="K85" s="35">
        <v>84.59</v>
      </c>
      <c r="L85" s="35">
        <v>92.004000000000005</v>
      </c>
      <c r="M85" s="35">
        <v>100.934</v>
      </c>
      <c r="N85" s="35">
        <v>108.169</v>
      </c>
      <c r="O85" s="35">
        <v>114.005</v>
      </c>
    </row>
    <row r="86" spans="1:15" ht="22.5" x14ac:dyDescent="0.25">
      <c r="A86" s="33" t="s">
        <v>32</v>
      </c>
      <c r="B86" s="33" t="s">
        <v>33</v>
      </c>
      <c r="C86" s="33" t="s">
        <v>96</v>
      </c>
      <c r="D86" s="33" t="s">
        <v>95</v>
      </c>
      <c r="E86" s="47">
        <v>29.222999999999999</v>
      </c>
      <c r="F86" s="48">
        <v>29.565000000000001</v>
      </c>
      <c r="G86" s="48">
        <v>30.052</v>
      </c>
      <c r="H86" s="48">
        <v>29.228000000000002</v>
      </c>
      <c r="I86" s="48">
        <v>23.765000000000001</v>
      </c>
      <c r="J86" s="49">
        <v>21.536000000000001</v>
      </c>
      <c r="K86" s="29">
        <v>19.716999999999999</v>
      </c>
      <c r="L86" s="29">
        <v>18.658000000000001</v>
      </c>
      <c r="M86" s="29">
        <v>17.478999999999999</v>
      </c>
      <c r="N86" s="29">
        <v>16.170999999999999</v>
      </c>
      <c r="O86" s="29">
        <v>14.781000000000001</v>
      </c>
    </row>
    <row r="87" spans="1:15" ht="22.5" x14ac:dyDescent="0.25">
      <c r="A87" s="34" t="s">
        <v>32</v>
      </c>
      <c r="B87" s="34" t="s">
        <v>36</v>
      </c>
      <c r="C87" s="34" t="s">
        <v>96</v>
      </c>
      <c r="D87" s="34" t="s">
        <v>95</v>
      </c>
      <c r="E87" s="50">
        <v>29.222999999999999</v>
      </c>
      <c r="F87" s="51">
        <v>29.565000000000001</v>
      </c>
      <c r="G87" s="51">
        <v>29.062999999999999</v>
      </c>
      <c r="H87" s="51">
        <v>30.509</v>
      </c>
      <c r="I87" s="51">
        <v>28.471</v>
      </c>
      <c r="J87" s="52">
        <v>25.533000000000001</v>
      </c>
      <c r="K87" s="35">
        <v>23.795999999999999</v>
      </c>
      <c r="L87" s="35">
        <v>22.655999999999999</v>
      </c>
      <c r="M87" s="35">
        <v>21.483000000000001</v>
      </c>
      <c r="N87" s="35">
        <v>20.216999999999999</v>
      </c>
      <c r="O87" s="35">
        <v>18.957000000000001</v>
      </c>
    </row>
    <row r="88" spans="1:15" ht="22.5" x14ac:dyDescent="0.25">
      <c r="A88" s="33" t="s">
        <v>32</v>
      </c>
      <c r="B88" s="33" t="s">
        <v>37</v>
      </c>
      <c r="C88" s="33" t="s">
        <v>96</v>
      </c>
      <c r="D88" s="33" t="s">
        <v>95</v>
      </c>
      <c r="E88" s="47">
        <v>29.222999999999999</v>
      </c>
      <c r="F88" s="48">
        <v>29.565000000000001</v>
      </c>
      <c r="G88" s="48">
        <v>29.489000000000001</v>
      </c>
      <c r="H88" s="48">
        <v>30.838999999999999</v>
      </c>
      <c r="I88" s="48">
        <v>30.079000000000001</v>
      </c>
      <c r="J88" s="49">
        <v>28.952000000000002</v>
      </c>
      <c r="K88" s="29">
        <v>26.698</v>
      </c>
      <c r="L88" s="29">
        <v>25.619</v>
      </c>
      <c r="M88" s="29">
        <v>24.297999999999998</v>
      </c>
      <c r="N88" s="29">
        <v>23.027999999999999</v>
      </c>
      <c r="O88" s="29">
        <v>21.698</v>
      </c>
    </row>
    <row r="89" spans="1:15" ht="22.5" x14ac:dyDescent="0.25">
      <c r="A89" s="34" t="s">
        <v>32</v>
      </c>
      <c r="B89" s="34" t="s">
        <v>38</v>
      </c>
      <c r="C89" s="34" t="s">
        <v>96</v>
      </c>
      <c r="D89" s="34" t="s">
        <v>95</v>
      </c>
      <c r="E89" s="50">
        <v>29.222999999999999</v>
      </c>
      <c r="F89" s="51">
        <v>29.565000000000001</v>
      </c>
      <c r="G89" s="51">
        <v>29.542999999999999</v>
      </c>
      <c r="H89" s="51">
        <v>30.988</v>
      </c>
      <c r="I89" s="51">
        <v>31.417999999999999</v>
      </c>
      <c r="J89" s="52">
        <v>30.577999999999999</v>
      </c>
      <c r="K89" s="35">
        <v>29.564</v>
      </c>
      <c r="L89" s="35">
        <v>28.138999999999999</v>
      </c>
      <c r="M89" s="35">
        <v>26.88</v>
      </c>
      <c r="N89" s="35">
        <v>25.692</v>
      </c>
      <c r="O89" s="35">
        <v>23.84</v>
      </c>
    </row>
    <row r="90" spans="1:15" ht="22.5" x14ac:dyDescent="0.25">
      <c r="A90" s="33" t="s">
        <v>32</v>
      </c>
      <c r="B90" s="33" t="s">
        <v>39</v>
      </c>
      <c r="C90" s="33" t="s">
        <v>96</v>
      </c>
      <c r="D90" s="33" t="s">
        <v>95</v>
      </c>
      <c r="E90" s="47">
        <v>29.222999999999999</v>
      </c>
      <c r="F90" s="48">
        <v>29.565000000000001</v>
      </c>
      <c r="G90" s="48">
        <v>29.62</v>
      </c>
      <c r="H90" s="48">
        <v>31.047000000000001</v>
      </c>
      <c r="I90" s="48">
        <v>32.021000000000001</v>
      </c>
      <c r="J90" s="49">
        <v>32.710999999999999</v>
      </c>
      <c r="K90" s="29">
        <v>32.981000000000002</v>
      </c>
      <c r="L90" s="29">
        <v>32.811</v>
      </c>
      <c r="M90" s="29">
        <v>32.313000000000002</v>
      </c>
      <c r="N90" s="29">
        <v>31.050999999999998</v>
      </c>
      <c r="O90" s="29">
        <v>29.518000000000001</v>
      </c>
    </row>
    <row r="91" spans="1:15" ht="22.5" x14ac:dyDescent="0.25">
      <c r="A91" s="34" t="s">
        <v>32</v>
      </c>
      <c r="B91" s="34" t="s">
        <v>40</v>
      </c>
      <c r="C91" s="34" t="s">
        <v>96</v>
      </c>
      <c r="D91" s="34" t="s">
        <v>95</v>
      </c>
      <c r="E91" s="50">
        <v>29.222999999999999</v>
      </c>
      <c r="F91" s="51">
        <v>29.565000000000001</v>
      </c>
      <c r="G91" s="51">
        <v>30.216999999999999</v>
      </c>
      <c r="H91" s="51">
        <v>31.221</v>
      </c>
      <c r="I91" s="51">
        <v>32.273000000000003</v>
      </c>
      <c r="J91" s="52">
        <v>33.116</v>
      </c>
      <c r="K91" s="35">
        <v>33.927</v>
      </c>
      <c r="L91" s="35">
        <v>34.573</v>
      </c>
      <c r="M91" s="35">
        <v>35.034999999999997</v>
      </c>
      <c r="N91" s="35">
        <v>35.350999999999999</v>
      </c>
      <c r="O91" s="35">
        <v>35.343000000000004</v>
      </c>
    </row>
    <row r="92" spans="1:15" ht="22.5" x14ac:dyDescent="0.25">
      <c r="A92" s="33" t="s">
        <v>32</v>
      </c>
      <c r="B92" s="33" t="s">
        <v>33</v>
      </c>
      <c r="C92" s="33" t="s">
        <v>97</v>
      </c>
      <c r="D92" s="33" t="s">
        <v>98</v>
      </c>
      <c r="E92" s="47">
        <v>14473.958000000001</v>
      </c>
      <c r="F92" s="48">
        <v>13204.592000000001</v>
      </c>
      <c r="G92" s="48">
        <v>12730.875</v>
      </c>
      <c r="H92" s="48">
        <v>8025.73</v>
      </c>
      <c r="I92" s="48">
        <v>3711.9969999999998</v>
      </c>
      <c r="J92" s="49">
        <v>1271.518</v>
      </c>
      <c r="K92" s="29">
        <v>-349.83499999999998</v>
      </c>
      <c r="L92" s="29">
        <v>-1611.5409999999999</v>
      </c>
      <c r="M92" s="29">
        <v>-1968.2270000000001</v>
      </c>
      <c r="N92" s="29">
        <v>-2526.183</v>
      </c>
      <c r="O92" s="29">
        <v>-2867.9380000000001</v>
      </c>
    </row>
    <row r="93" spans="1:15" ht="22.5" x14ac:dyDescent="0.25">
      <c r="A93" s="34" t="s">
        <v>32</v>
      </c>
      <c r="B93" s="34" t="s">
        <v>36</v>
      </c>
      <c r="C93" s="34" t="s">
        <v>97</v>
      </c>
      <c r="D93" s="34" t="s">
        <v>98</v>
      </c>
      <c r="E93" s="50">
        <v>14480.934999999999</v>
      </c>
      <c r="F93" s="51">
        <v>13197.995999999999</v>
      </c>
      <c r="G93" s="51">
        <v>12614.531999999999</v>
      </c>
      <c r="H93" s="51">
        <v>10711.383</v>
      </c>
      <c r="I93" s="51">
        <v>8218.9330000000009</v>
      </c>
      <c r="J93" s="52">
        <v>5387.4759999999997</v>
      </c>
      <c r="K93" s="35">
        <v>3096.056</v>
      </c>
      <c r="L93" s="35">
        <v>1156.568</v>
      </c>
      <c r="M93" s="35">
        <v>-332.83100000000002</v>
      </c>
      <c r="N93" s="35">
        <v>-1210.9110000000001</v>
      </c>
      <c r="O93" s="35">
        <v>-1870.9739999999999</v>
      </c>
    </row>
    <row r="94" spans="1:15" ht="22.5" x14ac:dyDescent="0.25">
      <c r="A94" s="33" t="s">
        <v>32</v>
      </c>
      <c r="B94" s="33" t="s">
        <v>37</v>
      </c>
      <c r="C94" s="33" t="s">
        <v>97</v>
      </c>
      <c r="D94" s="33" t="s">
        <v>98</v>
      </c>
      <c r="E94" s="47">
        <v>14480.938</v>
      </c>
      <c r="F94" s="48">
        <v>13197.972</v>
      </c>
      <c r="G94" s="48">
        <v>12615.925999999999</v>
      </c>
      <c r="H94" s="48">
        <v>11961.175999999999</v>
      </c>
      <c r="I94" s="48">
        <v>11113.607</v>
      </c>
      <c r="J94" s="49">
        <v>9963.4220000000005</v>
      </c>
      <c r="K94" s="29">
        <v>7564.4769999999999</v>
      </c>
      <c r="L94" s="29">
        <v>5154.7569999999996</v>
      </c>
      <c r="M94" s="29">
        <v>3146.7060000000001</v>
      </c>
      <c r="N94" s="29">
        <v>1183.1659999999999</v>
      </c>
      <c r="O94" s="29">
        <v>197.56899999999999</v>
      </c>
    </row>
    <row r="95" spans="1:15" ht="22.5" x14ac:dyDescent="0.25">
      <c r="A95" s="34" t="s">
        <v>32</v>
      </c>
      <c r="B95" s="34" t="s">
        <v>38</v>
      </c>
      <c r="C95" s="34" t="s">
        <v>97</v>
      </c>
      <c r="D95" s="34" t="s">
        <v>98</v>
      </c>
      <c r="E95" s="50">
        <v>14480.939</v>
      </c>
      <c r="F95" s="51">
        <v>13197.964</v>
      </c>
      <c r="G95" s="51">
        <v>12635.621999999999</v>
      </c>
      <c r="H95" s="51">
        <v>12327</v>
      </c>
      <c r="I95" s="51">
        <v>12137.453</v>
      </c>
      <c r="J95" s="52">
        <v>12012.772999999999</v>
      </c>
      <c r="K95" s="35">
        <v>10751.460999999999</v>
      </c>
      <c r="L95" s="35">
        <v>9175.0010000000002</v>
      </c>
      <c r="M95" s="35">
        <v>7426.08</v>
      </c>
      <c r="N95" s="35">
        <v>4652.2049999999999</v>
      </c>
      <c r="O95" s="35">
        <v>2858.9969999999998</v>
      </c>
    </row>
    <row r="96" spans="1:15" ht="22.5" x14ac:dyDescent="0.25">
      <c r="A96" s="33" t="s">
        <v>32</v>
      </c>
      <c r="B96" s="33" t="s">
        <v>39</v>
      </c>
      <c r="C96" s="33" t="s">
        <v>97</v>
      </c>
      <c r="D96" s="33" t="s">
        <v>98</v>
      </c>
      <c r="E96" s="47">
        <v>14480.938</v>
      </c>
      <c r="F96" s="48">
        <v>13197.971</v>
      </c>
      <c r="G96" s="48">
        <v>12670.467000000001</v>
      </c>
      <c r="H96" s="48">
        <v>12543.339</v>
      </c>
      <c r="I96" s="48">
        <v>12973.646000000001</v>
      </c>
      <c r="J96" s="49">
        <v>13549.441000000001</v>
      </c>
      <c r="K96" s="29">
        <v>13184.522999999999</v>
      </c>
      <c r="L96" s="29">
        <v>12625.118</v>
      </c>
      <c r="M96" s="29">
        <v>12405.225</v>
      </c>
      <c r="N96" s="29">
        <v>12211.781000000001</v>
      </c>
      <c r="O96" s="29">
        <v>12409.349</v>
      </c>
    </row>
    <row r="97" spans="1:15" ht="22.5" x14ac:dyDescent="0.25">
      <c r="A97" s="34" t="s">
        <v>32</v>
      </c>
      <c r="B97" s="34" t="s">
        <v>40</v>
      </c>
      <c r="C97" s="34" t="s">
        <v>97</v>
      </c>
      <c r="D97" s="34" t="s">
        <v>98</v>
      </c>
      <c r="E97" s="50">
        <v>14479.527</v>
      </c>
      <c r="F97" s="51">
        <v>13198.69</v>
      </c>
      <c r="G97" s="51">
        <v>12479.414000000001</v>
      </c>
      <c r="H97" s="51">
        <v>12631.625</v>
      </c>
      <c r="I97" s="51">
        <v>13400.404</v>
      </c>
      <c r="J97" s="52">
        <v>14251.976000000001</v>
      </c>
      <c r="K97" s="35">
        <v>14709.627</v>
      </c>
      <c r="L97" s="35">
        <v>15245.504999999999</v>
      </c>
      <c r="M97" s="35">
        <v>16471.534</v>
      </c>
      <c r="N97" s="35">
        <v>17216.994999999999</v>
      </c>
      <c r="O97" s="35">
        <v>17163.062000000002</v>
      </c>
    </row>
    <row r="98" spans="1:15" ht="22.5" x14ac:dyDescent="0.25">
      <c r="A98" s="33" t="s">
        <v>32</v>
      </c>
      <c r="B98" s="33" t="s">
        <v>33</v>
      </c>
      <c r="C98" s="33" t="s">
        <v>99</v>
      </c>
      <c r="D98" s="33" t="s">
        <v>98</v>
      </c>
      <c r="E98" s="47">
        <v>14101.931</v>
      </c>
      <c r="F98" s="48">
        <v>12755.004999999999</v>
      </c>
      <c r="G98" s="48">
        <v>12489.598</v>
      </c>
      <c r="H98" s="48">
        <v>7885.09</v>
      </c>
      <c r="I98" s="48">
        <v>4063.7179999999998</v>
      </c>
      <c r="J98" s="49">
        <v>1790.559</v>
      </c>
      <c r="K98" s="29">
        <v>290.65699999999998</v>
      </c>
      <c r="L98" s="29">
        <v>-960.37400000000002</v>
      </c>
      <c r="M98" s="29">
        <v>-1622.8009999999999</v>
      </c>
      <c r="N98" s="29">
        <v>-2111.6979999999999</v>
      </c>
      <c r="O98" s="29">
        <v>-2417.5340000000001</v>
      </c>
    </row>
    <row r="99" spans="1:15" ht="22.5" x14ac:dyDescent="0.25">
      <c r="A99" s="34" t="s">
        <v>32</v>
      </c>
      <c r="B99" s="34" t="s">
        <v>36</v>
      </c>
      <c r="C99" s="34" t="s">
        <v>99</v>
      </c>
      <c r="D99" s="34" t="s">
        <v>98</v>
      </c>
      <c r="E99" s="50">
        <v>14108.519</v>
      </c>
      <c r="F99" s="51">
        <v>12748.544</v>
      </c>
      <c r="G99" s="51">
        <v>12419.188</v>
      </c>
      <c r="H99" s="51">
        <v>10567.433000000001</v>
      </c>
      <c r="I99" s="51">
        <v>8243.7909999999993</v>
      </c>
      <c r="J99" s="52">
        <v>5771.69</v>
      </c>
      <c r="K99" s="35">
        <v>3728.4560000000001</v>
      </c>
      <c r="L99" s="35">
        <v>1819.6849999999999</v>
      </c>
      <c r="M99" s="35">
        <v>328.72800000000001</v>
      </c>
      <c r="N99" s="35">
        <v>-793.86500000000001</v>
      </c>
      <c r="O99" s="35">
        <v>-1604.8789999999999</v>
      </c>
    </row>
    <row r="100" spans="1:15" ht="22.5" x14ac:dyDescent="0.25">
      <c r="A100" s="33" t="s">
        <v>32</v>
      </c>
      <c r="B100" s="33" t="s">
        <v>37</v>
      </c>
      <c r="C100" s="33" t="s">
        <v>99</v>
      </c>
      <c r="D100" s="33" t="s">
        <v>98</v>
      </c>
      <c r="E100" s="47">
        <v>14108.522000000001</v>
      </c>
      <c r="F100" s="48">
        <v>12748.52</v>
      </c>
      <c r="G100" s="48">
        <v>12418.608</v>
      </c>
      <c r="H100" s="48">
        <v>11814.186</v>
      </c>
      <c r="I100" s="48">
        <v>11119.903</v>
      </c>
      <c r="J100" s="49">
        <v>10172.471</v>
      </c>
      <c r="K100" s="29">
        <v>8140.0739999999996</v>
      </c>
      <c r="L100" s="29">
        <v>5849.777</v>
      </c>
      <c r="M100" s="29">
        <v>3894.61</v>
      </c>
      <c r="N100" s="29">
        <v>2020.9259999999999</v>
      </c>
      <c r="O100" s="29">
        <v>867.14300000000003</v>
      </c>
    </row>
    <row r="101" spans="1:15" ht="22.5" x14ac:dyDescent="0.25">
      <c r="A101" s="34" t="s">
        <v>32</v>
      </c>
      <c r="B101" s="34" t="s">
        <v>38</v>
      </c>
      <c r="C101" s="34" t="s">
        <v>99</v>
      </c>
      <c r="D101" s="34" t="s">
        <v>98</v>
      </c>
      <c r="E101" s="50">
        <v>14108.522999999999</v>
      </c>
      <c r="F101" s="51">
        <v>12748.512000000001</v>
      </c>
      <c r="G101" s="51">
        <v>12433.438</v>
      </c>
      <c r="H101" s="51">
        <v>12178.642</v>
      </c>
      <c r="I101" s="51">
        <v>12154.958000000001</v>
      </c>
      <c r="J101" s="52">
        <v>12161.72</v>
      </c>
      <c r="K101" s="35">
        <v>11185.767</v>
      </c>
      <c r="L101" s="35">
        <v>9706.4879999999994</v>
      </c>
      <c r="M101" s="35">
        <v>8142.0590000000002</v>
      </c>
      <c r="N101" s="35">
        <v>5458.902</v>
      </c>
      <c r="O101" s="35">
        <v>3579.8090000000002</v>
      </c>
    </row>
    <row r="102" spans="1:15" ht="22.5" x14ac:dyDescent="0.25">
      <c r="A102" s="33" t="s">
        <v>32</v>
      </c>
      <c r="B102" s="33" t="s">
        <v>39</v>
      </c>
      <c r="C102" s="33" t="s">
        <v>99</v>
      </c>
      <c r="D102" s="33" t="s">
        <v>98</v>
      </c>
      <c r="E102" s="47">
        <v>14108.522000000001</v>
      </c>
      <c r="F102" s="48">
        <v>12748.519</v>
      </c>
      <c r="G102" s="48">
        <v>12465.268</v>
      </c>
      <c r="H102" s="48">
        <v>12393.293</v>
      </c>
      <c r="I102" s="48">
        <v>12966.789000000001</v>
      </c>
      <c r="J102" s="49">
        <v>13631.365</v>
      </c>
      <c r="K102" s="29">
        <v>13514.418</v>
      </c>
      <c r="L102" s="29">
        <v>13063.571</v>
      </c>
      <c r="M102" s="29">
        <v>12934.398999999999</v>
      </c>
      <c r="N102" s="29">
        <v>12873.126</v>
      </c>
      <c r="O102" s="29">
        <v>13044.61</v>
      </c>
    </row>
    <row r="103" spans="1:15" ht="22.5" x14ac:dyDescent="0.25">
      <c r="A103" s="34" t="s">
        <v>32</v>
      </c>
      <c r="B103" s="34" t="s">
        <v>40</v>
      </c>
      <c r="C103" s="34" t="s">
        <v>99</v>
      </c>
      <c r="D103" s="34" t="s">
        <v>98</v>
      </c>
      <c r="E103" s="50">
        <v>14107.111000000001</v>
      </c>
      <c r="F103" s="51">
        <v>12749.237999999999</v>
      </c>
      <c r="G103" s="51">
        <v>12754.804</v>
      </c>
      <c r="H103" s="51">
        <v>12959.264999999999</v>
      </c>
      <c r="I103" s="51">
        <v>13664.626</v>
      </c>
      <c r="J103" s="52">
        <v>14431.537</v>
      </c>
      <c r="K103" s="35">
        <v>14965.03</v>
      </c>
      <c r="L103" s="35">
        <v>15627.992</v>
      </c>
      <c r="M103" s="35">
        <v>16895.692999999999</v>
      </c>
      <c r="N103" s="35">
        <v>17752.623</v>
      </c>
      <c r="O103" s="35">
        <v>17656.795999999998</v>
      </c>
    </row>
    <row r="104" spans="1:15" ht="22.5" x14ac:dyDescent="0.25">
      <c r="A104" s="33" t="s">
        <v>32</v>
      </c>
      <c r="B104" s="33" t="s">
        <v>33</v>
      </c>
      <c r="C104" s="33" t="s">
        <v>100</v>
      </c>
      <c r="D104" s="33" t="s">
        <v>98</v>
      </c>
      <c r="E104" s="47">
        <v>372.02600000000001</v>
      </c>
      <c r="F104" s="48">
        <v>449.58699999999999</v>
      </c>
      <c r="G104" s="48">
        <v>241.27799999999999</v>
      </c>
      <c r="H104" s="48">
        <v>140.63999999999999</v>
      </c>
      <c r="I104" s="48">
        <v>-351.72</v>
      </c>
      <c r="J104" s="49">
        <v>-519.04200000000003</v>
      </c>
      <c r="K104" s="29">
        <v>-640.49199999999996</v>
      </c>
      <c r="L104" s="29">
        <v>-651.16700000000003</v>
      </c>
      <c r="M104" s="29">
        <v>-345.42700000000002</v>
      </c>
      <c r="N104" s="29">
        <v>-414.48599999999999</v>
      </c>
      <c r="O104" s="29">
        <v>-450.404</v>
      </c>
    </row>
    <row r="105" spans="1:15" ht="22.5" x14ac:dyDescent="0.25">
      <c r="A105" s="34" t="s">
        <v>32</v>
      </c>
      <c r="B105" s="34" t="s">
        <v>36</v>
      </c>
      <c r="C105" s="34" t="s">
        <v>100</v>
      </c>
      <c r="D105" s="34" t="s">
        <v>98</v>
      </c>
      <c r="E105" s="50">
        <v>372.416</v>
      </c>
      <c r="F105" s="51">
        <v>449.452</v>
      </c>
      <c r="G105" s="51">
        <v>195.345</v>
      </c>
      <c r="H105" s="51">
        <v>143.94999999999999</v>
      </c>
      <c r="I105" s="51">
        <v>-24.859000000000002</v>
      </c>
      <c r="J105" s="52">
        <v>-384.214</v>
      </c>
      <c r="K105" s="35">
        <v>-632.399</v>
      </c>
      <c r="L105" s="35">
        <v>-663.11800000000005</v>
      </c>
      <c r="M105" s="35">
        <v>-661.55799999999999</v>
      </c>
      <c r="N105" s="35">
        <v>-417.04599999999999</v>
      </c>
      <c r="O105" s="35">
        <v>-266.09500000000003</v>
      </c>
    </row>
    <row r="106" spans="1:15" ht="22.5" x14ac:dyDescent="0.25">
      <c r="A106" s="33" t="s">
        <v>32</v>
      </c>
      <c r="B106" s="33" t="s">
        <v>37</v>
      </c>
      <c r="C106" s="33" t="s">
        <v>100</v>
      </c>
      <c r="D106" s="33" t="s">
        <v>98</v>
      </c>
      <c r="E106" s="47">
        <v>372.416</v>
      </c>
      <c r="F106" s="48">
        <v>449.452</v>
      </c>
      <c r="G106" s="48">
        <v>197.31800000000001</v>
      </c>
      <c r="H106" s="48">
        <v>146.99</v>
      </c>
      <c r="I106" s="48">
        <v>-6.2960000000000003</v>
      </c>
      <c r="J106" s="49">
        <v>-209.04900000000001</v>
      </c>
      <c r="K106" s="29">
        <v>-575.59699999999998</v>
      </c>
      <c r="L106" s="29">
        <v>-695.02</v>
      </c>
      <c r="M106" s="29">
        <v>-747.904</v>
      </c>
      <c r="N106" s="29">
        <v>-837.76</v>
      </c>
      <c r="O106" s="29">
        <v>-669.57299999999998</v>
      </c>
    </row>
    <row r="107" spans="1:15" ht="22.5" x14ac:dyDescent="0.25">
      <c r="A107" s="34" t="s">
        <v>32</v>
      </c>
      <c r="B107" s="34" t="s">
        <v>38</v>
      </c>
      <c r="C107" s="34" t="s">
        <v>100</v>
      </c>
      <c r="D107" s="34" t="s">
        <v>98</v>
      </c>
      <c r="E107" s="50">
        <v>372.416</v>
      </c>
      <c r="F107" s="51">
        <v>449.452</v>
      </c>
      <c r="G107" s="51">
        <v>202.184</v>
      </c>
      <c r="H107" s="51">
        <v>148.358</v>
      </c>
      <c r="I107" s="51">
        <v>-17.506</v>
      </c>
      <c r="J107" s="52">
        <v>-148.946</v>
      </c>
      <c r="K107" s="35">
        <v>-434.30599999999998</v>
      </c>
      <c r="L107" s="35">
        <v>-531.48699999999997</v>
      </c>
      <c r="M107" s="35">
        <v>-715.97900000000004</v>
      </c>
      <c r="N107" s="35">
        <v>-806.69799999999998</v>
      </c>
      <c r="O107" s="35">
        <v>-720.81100000000004</v>
      </c>
    </row>
    <row r="108" spans="1:15" ht="22.5" x14ac:dyDescent="0.25">
      <c r="A108" s="33" t="s">
        <v>32</v>
      </c>
      <c r="B108" s="33" t="s">
        <v>39</v>
      </c>
      <c r="C108" s="33" t="s">
        <v>100</v>
      </c>
      <c r="D108" s="33" t="s">
        <v>98</v>
      </c>
      <c r="E108" s="47">
        <v>372.416</v>
      </c>
      <c r="F108" s="48">
        <v>449.452</v>
      </c>
      <c r="G108" s="48">
        <v>205.19900000000001</v>
      </c>
      <c r="H108" s="48">
        <v>150.04599999999999</v>
      </c>
      <c r="I108" s="48">
        <v>6.8570000000000002</v>
      </c>
      <c r="J108" s="49">
        <v>-81.924000000000007</v>
      </c>
      <c r="K108" s="29">
        <v>-329.89600000000002</v>
      </c>
      <c r="L108" s="29">
        <v>-438.45299999999997</v>
      </c>
      <c r="M108" s="29">
        <v>-529.17399999999998</v>
      </c>
      <c r="N108" s="29">
        <v>-661.34400000000005</v>
      </c>
      <c r="O108" s="29">
        <v>-635.26099999999997</v>
      </c>
    </row>
    <row r="109" spans="1:15" ht="22.5" x14ac:dyDescent="0.25">
      <c r="A109" s="34" t="s">
        <v>32</v>
      </c>
      <c r="B109" s="34" t="s">
        <v>40</v>
      </c>
      <c r="C109" s="34" t="s">
        <v>100</v>
      </c>
      <c r="D109" s="34" t="s">
        <v>98</v>
      </c>
      <c r="E109" s="50">
        <v>372.416</v>
      </c>
      <c r="F109" s="51">
        <v>449.452</v>
      </c>
      <c r="G109" s="51">
        <v>-275.39</v>
      </c>
      <c r="H109" s="51">
        <v>-327.64</v>
      </c>
      <c r="I109" s="51">
        <v>-264.22300000000001</v>
      </c>
      <c r="J109" s="52">
        <v>-179.56100000000001</v>
      </c>
      <c r="K109" s="35">
        <v>-255.40299999999999</v>
      </c>
      <c r="L109" s="35">
        <v>-382.48599999999999</v>
      </c>
      <c r="M109" s="35">
        <v>-424.16</v>
      </c>
      <c r="N109" s="35">
        <v>-535.62800000000004</v>
      </c>
      <c r="O109" s="35">
        <v>-493.733</v>
      </c>
    </row>
    <row r="110" spans="1:15" ht="22.5" x14ac:dyDescent="0.25">
      <c r="A110" s="33" t="s">
        <v>32</v>
      </c>
      <c r="B110" s="33" t="s">
        <v>33</v>
      </c>
      <c r="C110" s="33" t="s">
        <v>101</v>
      </c>
      <c r="D110" s="33" t="s">
        <v>102</v>
      </c>
      <c r="E110" s="47">
        <v>2532.1410000000001</v>
      </c>
      <c r="F110" s="48">
        <v>2557.7860000000001</v>
      </c>
      <c r="G110" s="48">
        <v>2687.085</v>
      </c>
      <c r="H110" s="48">
        <v>2563.123</v>
      </c>
      <c r="I110" s="48">
        <v>2313.2199999999998</v>
      </c>
      <c r="J110" s="49">
        <v>2021.7439999999999</v>
      </c>
      <c r="K110" s="29">
        <v>1898.4960000000001</v>
      </c>
      <c r="L110" s="29">
        <v>1816.3119999999999</v>
      </c>
      <c r="M110" s="29">
        <v>1691.5940000000001</v>
      </c>
      <c r="N110" s="29">
        <v>1531.3530000000001</v>
      </c>
      <c r="O110" s="29">
        <v>1399.6279999999999</v>
      </c>
    </row>
    <row r="111" spans="1:15" ht="22.5" x14ac:dyDescent="0.25">
      <c r="A111" s="34" t="s">
        <v>32</v>
      </c>
      <c r="B111" s="34" t="s">
        <v>36</v>
      </c>
      <c r="C111" s="34" t="s">
        <v>101</v>
      </c>
      <c r="D111" s="34" t="s">
        <v>102</v>
      </c>
      <c r="E111" s="50">
        <v>2532.1419999999998</v>
      </c>
      <c r="F111" s="51">
        <v>2565.5430000000001</v>
      </c>
      <c r="G111" s="51">
        <v>2691.348</v>
      </c>
      <c r="H111" s="51">
        <v>2708.82</v>
      </c>
      <c r="I111" s="51">
        <v>2615.5410000000002</v>
      </c>
      <c r="J111" s="52">
        <v>2433.6660000000002</v>
      </c>
      <c r="K111" s="35">
        <v>2338.8870000000002</v>
      </c>
      <c r="L111" s="35">
        <v>2202.527</v>
      </c>
      <c r="M111" s="35">
        <v>2089.8519999999999</v>
      </c>
      <c r="N111" s="35">
        <v>1977.902</v>
      </c>
      <c r="O111" s="35">
        <v>1815.586</v>
      </c>
    </row>
    <row r="112" spans="1:15" ht="22.5" x14ac:dyDescent="0.25">
      <c r="A112" s="33" t="s">
        <v>32</v>
      </c>
      <c r="B112" s="33" t="s">
        <v>37</v>
      </c>
      <c r="C112" s="33" t="s">
        <v>101</v>
      </c>
      <c r="D112" s="33" t="s">
        <v>102</v>
      </c>
      <c r="E112" s="47">
        <v>2532.1419999999998</v>
      </c>
      <c r="F112" s="48">
        <v>2565.5419999999999</v>
      </c>
      <c r="G112" s="48">
        <v>2694.8629999999998</v>
      </c>
      <c r="H112" s="48">
        <v>2772.9569999999999</v>
      </c>
      <c r="I112" s="48">
        <v>2755.377</v>
      </c>
      <c r="J112" s="49">
        <v>2657.3240000000001</v>
      </c>
      <c r="K112" s="29">
        <v>2555.0070000000001</v>
      </c>
      <c r="L112" s="29">
        <v>2493.4830000000002</v>
      </c>
      <c r="M112" s="29">
        <v>2387.4749999999999</v>
      </c>
      <c r="N112" s="29">
        <v>2248.0259999999998</v>
      </c>
      <c r="O112" s="29">
        <v>2124.652</v>
      </c>
    </row>
    <row r="113" spans="1:15" ht="22.5" x14ac:dyDescent="0.25">
      <c r="A113" s="34" t="s">
        <v>32</v>
      </c>
      <c r="B113" s="34" t="s">
        <v>38</v>
      </c>
      <c r="C113" s="34" t="s">
        <v>101</v>
      </c>
      <c r="D113" s="34" t="s">
        <v>102</v>
      </c>
      <c r="E113" s="50">
        <v>2532.1419999999998</v>
      </c>
      <c r="F113" s="51">
        <v>2565.5419999999999</v>
      </c>
      <c r="G113" s="51">
        <v>2698.0360000000001</v>
      </c>
      <c r="H113" s="51">
        <v>2787.7539999999999</v>
      </c>
      <c r="I113" s="51">
        <v>2812.81</v>
      </c>
      <c r="J113" s="52">
        <v>2769.7910000000002</v>
      </c>
      <c r="K113" s="35">
        <v>2711.0970000000002</v>
      </c>
      <c r="L113" s="35">
        <v>2614.3270000000002</v>
      </c>
      <c r="M113" s="35">
        <v>2536.895</v>
      </c>
      <c r="N113" s="35">
        <v>2422.259</v>
      </c>
      <c r="O113" s="35">
        <v>2318.953</v>
      </c>
    </row>
    <row r="114" spans="1:15" ht="22.5" x14ac:dyDescent="0.25">
      <c r="A114" s="33" t="s">
        <v>32</v>
      </c>
      <c r="B114" s="33" t="s">
        <v>39</v>
      </c>
      <c r="C114" s="33" t="s">
        <v>101</v>
      </c>
      <c r="D114" s="33" t="s">
        <v>102</v>
      </c>
      <c r="E114" s="47">
        <v>2532.1419999999998</v>
      </c>
      <c r="F114" s="48">
        <v>2565.5419999999999</v>
      </c>
      <c r="G114" s="48">
        <v>2698.7489999999998</v>
      </c>
      <c r="H114" s="48">
        <v>2793.7640000000001</v>
      </c>
      <c r="I114" s="48">
        <v>2855.2130000000002</v>
      </c>
      <c r="J114" s="49">
        <v>2860.0920000000001</v>
      </c>
      <c r="K114" s="29">
        <v>2828.2730000000001</v>
      </c>
      <c r="L114" s="29">
        <v>2812.0390000000002</v>
      </c>
      <c r="M114" s="29">
        <v>2836.2460000000001</v>
      </c>
      <c r="N114" s="29">
        <v>2872.308</v>
      </c>
      <c r="O114" s="29">
        <v>2856.4090000000001</v>
      </c>
    </row>
    <row r="115" spans="1:15" ht="22.5" x14ac:dyDescent="0.25">
      <c r="A115" s="34" t="s">
        <v>32</v>
      </c>
      <c r="B115" s="34" t="s">
        <v>40</v>
      </c>
      <c r="C115" s="34" t="s">
        <v>101</v>
      </c>
      <c r="D115" s="34" t="s">
        <v>102</v>
      </c>
      <c r="E115" s="50">
        <v>2532.1419999999998</v>
      </c>
      <c r="F115" s="51">
        <v>2565.5300000000002</v>
      </c>
      <c r="G115" s="51">
        <v>2741.0030000000002</v>
      </c>
      <c r="H115" s="51">
        <v>2912.6930000000002</v>
      </c>
      <c r="I115" s="51">
        <v>3083.5250000000001</v>
      </c>
      <c r="J115" s="52">
        <v>3202.5659999999998</v>
      </c>
      <c r="K115" s="35">
        <v>3263.4479999999999</v>
      </c>
      <c r="L115" s="35">
        <v>3261.1289999999999</v>
      </c>
      <c r="M115" s="35">
        <v>3324.8310000000001</v>
      </c>
      <c r="N115" s="35">
        <v>3435.1680000000001</v>
      </c>
      <c r="O115" s="35">
        <v>3511.1469999999999</v>
      </c>
    </row>
    <row r="116" spans="1:15" ht="22.5" x14ac:dyDescent="0.25">
      <c r="A116" s="33" t="s">
        <v>32</v>
      </c>
      <c r="B116" s="33" t="s">
        <v>33</v>
      </c>
      <c r="C116" s="33" t="s">
        <v>103</v>
      </c>
      <c r="D116" s="33" t="s">
        <v>102</v>
      </c>
      <c r="E116" s="47">
        <v>1708.088</v>
      </c>
      <c r="F116" s="48">
        <v>1777.6590000000001</v>
      </c>
      <c r="G116" s="48">
        <v>1862.277</v>
      </c>
      <c r="H116" s="48">
        <v>1928.4849999999999</v>
      </c>
      <c r="I116" s="48">
        <v>1886.626</v>
      </c>
      <c r="J116" s="49">
        <v>1798.8219999999999</v>
      </c>
      <c r="K116" s="29">
        <v>1706.5129999999999</v>
      </c>
      <c r="L116" s="29">
        <v>1617.683</v>
      </c>
      <c r="M116" s="29">
        <v>1479.3910000000001</v>
      </c>
      <c r="N116" s="29">
        <v>1307.3320000000001</v>
      </c>
      <c r="O116" s="29">
        <v>1167.076</v>
      </c>
    </row>
    <row r="117" spans="1:15" ht="22.5" x14ac:dyDescent="0.25">
      <c r="A117" s="34" t="s">
        <v>32</v>
      </c>
      <c r="B117" s="34" t="s">
        <v>36</v>
      </c>
      <c r="C117" s="34" t="s">
        <v>103</v>
      </c>
      <c r="D117" s="34" t="s">
        <v>102</v>
      </c>
      <c r="E117" s="50">
        <v>1708.088</v>
      </c>
      <c r="F117" s="51">
        <v>1777.6590000000001</v>
      </c>
      <c r="G117" s="51">
        <v>1847.548</v>
      </c>
      <c r="H117" s="51">
        <v>1934.9480000000001</v>
      </c>
      <c r="I117" s="51">
        <v>1977.277</v>
      </c>
      <c r="J117" s="52">
        <v>1991.86</v>
      </c>
      <c r="K117" s="35">
        <v>1976.098</v>
      </c>
      <c r="L117" s="35">
        <v>1932.6420000000001</v>
      </c>
      <c r="M117" s="35">
        <v>1847.2739999999999</v>
      </c>
      <c r="N117" s="35">
        <v>1736.222</v>
      </c>
      <c r="O117" s="35">
        <v>1586.9760000000001</v>
      </c>
    </row>
    <row r="118" spans="1:15" ht="22.5" x14ac:dyDescent="0.25">
      <c r="A118" s="33" t="s">
        <v>32</v>
      </c>
      <c r="B118" s="33" t="s">
        <v>37</v>
      </c>
      <c r="C118" s="33" t="s">
        <v>103</v>
      </c>
      <c r="D118" s="33" t="s">
        <v>102</v>
      </c>
      <c r="E118" s="47">
        <v>1708.088</v>
      </c>
      <c r="F118" s="48">
        <v>1777.6590000000001</v>
      </c>
      <c r="G118" s="48">
        <v>1851.077</v>
      </c>
      <c r="H118" s="48">
        <v>1946.5450000000001</v>
      </c>
      <c r="I118" s="48">
        <v>2004.4079999999999</v>
      </c>
      <c r="J118" s="49">
        <v>2048.3470000000002</v>
      </c>
      <c r="K118" s="29">
        <v>2066.4670000000001</v>
      </c>
      <c r="L118" s="29">
        <v>2088.201</v>
      </c>
      <c r="M118" s="29">
        <v>2075.2179999999998</v>
      </c>
      <c r="N118" s="29">
        <v>2020.82</v>
      </c>
      <c r="O118" s="29">
        <v>1891.2829999999999</v>
      </c>
    </row>
    <row r="119" spans="1:15" ht="22.5" x14ac:dyDescent="0.25">
      <c r="A119" s="34" t="s">
        <v>32</v>
      </c>
      <c r="B119" s="34" t="s">
        <v>38</v>
      </c>
      <c r="C119" s="34" t="s">
        <v>103</v>
      </c>
      <c r="D119" s="34" t="s">
        <v>102</v>
      </c>
      <c r="E119" s="50">
        <v>1708.088</v>
      </c>
      <c r="F119" s="51">
        <v>1777.6590000000001</v>
      </c>
      <c r="G119" s="51">
        <v>1853.1</v>
      </c>
      <c r="H119" s="51">
        <v>1952.5229999999999</v>
      </c>
      <c r="I119" s="51">
        <v>2021.3779999999999</v>
      </c>
      <c r="J119" s="52">
        <v>2078.8589999999999</v>
      </c>
      <c r="K119" s="35">
        <v>2118.3510000000001</v>
      </c>
      <c r="L119" s="35">
        <v>2152.0360000000001</v>
      </c>
      <c r="M119" s="35">
        <v>2168.9969999999998</v>
      </c>
      <c r="N119" s="35">
        <v>2155.8420000000001</v>
      </c>
      <c r="O119" s="35">
        <v>2105.598</v>
      </c>
    </row>
    <row r="120" spans="1:15" ht="22.5" x14ac:dyDescent="0.25">
      <c r="A120" s="33" t="s">
        <v>32</v>
      </c>
      <c r="B120" s="33" t="s">
        <v>39</v>
      </c>
      <c r="C120" s="33" t="s">
        <v>103</v>
      </c>
      <c r="D120" s="33" t="s">
        <v>102</v>
      </c>
      <c r="E120" s="47">
        <v>1708.088</v>
      </c>
      <c r="F120" s="48">
        <v>1777.6590000000001</v>
      </c>
      <c r="G120" s="48">
        <v>1853.7270000000001</v>
      </c>
      <c r="H120" s="48">
        <v>1954.9659999999999</v>
      </c>
      <c r="I120" s="48">
        <v>2038.8520000000001</v>
      </c>
      <c r="J120" s="49">
        <v>2121.7730000000001</v>
      </c>
      <c r="K120" s="29">
        <v>2183.741</v>
      </c>
      <c r="L120" s="29">
        <v>2241.2150000000001</v>
      </c>
      <c r="M120" s="29">
        <v>2284.058</v>
      </c>
      <c r="N120" s="29">
        <v>2305.7919999999999</v>
      </c>
      <c r="O120" s="29">
        <v>2286.2660000000001</v>
      </c>
    </row>
    <row r="121" spans="1:15" ht="22.5" x14ac:dyDescent="0.25">
      <c r="A121" s="34" t="s">
        <v>32</v>
      </c>
      <c r="B121" s="34" t="s">
        <v>40</v>
      </c>
      <c r="C121" s="34" t="s">
        <v>103</v>
      </c>
      <c r="D121" s="34" t="s">
        <v>102</v>
      </c>
      <c r="E121" s="50">
        <v>1708.088</v>
      </c>
      <c r="F121" s="51">
        <v>1777.6590000000001</v>
      </c>
      <c r="G121" s="51">
        <v>1868.94</v>
      </c>
      <c r="H121" s="51">
        <v>1967.721</v>
      </c>
      <c r="I121" s="51">
        <v>2055.5239999999999</v>
      </c>
      <c r="J121" s="52">
        <v>2145.8670000000002</v>
      </c>
      <c r="K121" s="35">
        <v>2227.4459999999999</v>
      </c>
      <c r="L121" s="35">
        <v>2299.991</v>
      </c>
      <c r="M121" s="35">
        <v>2357.8719999999998</v>
      </c>
      <c r="N121" s="35">
        <v>2407.377</v>
      </c>
      <c r="O121" s="35">
        <v>2426.9430000000002</v>
      </c>
    </row>
    <row r="122" spans="1:15" ht="22.5" x14ac:dyDescent="0.25">
      <c r="A122" s="33" t="s">
        <v>32</v>
      </c>
      <c r="B122" s="33" t="s">
        <v>33</v>
      </c>
      <c r="C122" s="33" t="s">
        <v>26</v>
      </c>
      <c r="D122" s="33" t="s">
        <v>121</v>
      </c>
      <c r="E122" s="47">
        <v>1078.42</v>
      </c>
      <c r="F122" s="48">
        <v>1112.82</v>
      </c>
      <c r="G122" s="48">
        <v>1168.27</v>
      </c>
      <c r="H122" s="48">
        <v>1214.97</v>
      </c>
      <c r="I122" s="48">
        <v>1251.29</v>
      </c>
      <c r="J122" s="49">
        <v>1278.5899999999999</v>
      </c>
      <c r="K122" s="29">
        <v>1298.5899999999999</v>
      </c>
      <c r="L122" s="29">
        <v>1308.06</v>
      </c>
      <c r="M122" s="29">
        <v>1306.71</v>
      </c>
      <c r="N122" s="29">
        <v>1294.6199999999999</v>
      </c>
      <c r="O122" s="29">
        <v>1271.8800000000001</v>
      </c>
    </row>
    <row r="123" spans="1:15" ht="22.5" x14ac:dyDescent="0.25">
      <c r="A123" s="34" t="s">
        <v>32</v>
      </c>
      <c r="B123" s="34" t="s">
        <v>36</v>
      </c>
      <c r="C123" s="34" t="s">
        <v>26</v>
      </c>
      <c r="D123" s="34" t="s">
        <v>121</v>
      </c>
      <c r="E123" s="50">
        <v>1078.42</v>
      </c>
      <c r="F123" s="51">
        <v>1112.82</v>
      </c>
      <c r="G123" s="51">
        <v>1168.27</v>
      </c>
      <c r="H123" s="51">
        <v>1214.97</v>
      </c>
      <c r="I123" s="51">
        <v>1251.29</v>
      </c>
      <c r="J123" s="52">
        <v>1278.5899999999999</v>
      </c>
      <c r="K123" s="35">
        <v>1298.5899999999999</v>
      </c>
      <c r="L123" s="35">
        <v>1308.06</v>
      </c>
      <c r="M123" s="35">
        <v>1306.71</v>
      </c>
      <c r="N123" s="35">
        <v>1294.6199999999999</v>
      </c>
      <c r="O123" s="35">
        <v>1271.8800000000001</v>
      </c>
    </row>
    <row r="124" spans="1:15" ht="22.5" x14ac:dyDescent="0.25">
      <c r="A124" s="33" t="s">
        <v>32</v>
      </c>
      <c r="B124" s="33" t="s">
        <v>37</v>
      </c>
      <c r="C124" s="33" t="s">
        <v>26</v>
      </c>
      <c r="D124" s="33" t="s">
        <v>121</v>
      </c>
      <c r="E124" s="47">
        <v>1078.42</v>
      </c>
      <c r="F124" s="48">
        <v>1112.82</v>
      </c>
      <c r="G124" s="48">
        <v>1168.27</v>
      </c>
      <c r="H124" s="48">
        <v>1214.97</v>
      </c>
      <c r="I124" s="48">
        <v>1251.29</v>
      </c>
      <c r="J124" s="49">
        <v>1278.5899999999999</v>
      </c>
      <c r="K124" s="29">
        <v>1298.5899999999999</v>
      </c>
      <c r="L124" s="29">
        <v>1308.06</v>
      </c>
      <c r="M124" s="29">
        <v>1306.71</v>
      </c>
      <c r="N124" s="29">
        <v>1294.6199999999999</v>
      </c>
      <c r="O124" s="29">
        <v>1271.8800000000001</v>
      </c>
    </row>
    <row r="125" spans="1:15" ht="22.5" x14ac:dyDescent="0.25">
      <c r="A125" s="34" t="s">
        <v>32</v>
      </c>
      <c r="B125" s="34" t="s">
        <v>38</v>
      </c>
      <c r="C125" s="34" t="s">
        <v>26</v>
      </c>
      <c r="D125" s="34" t="s">
        <v>121</v>
      </c>
      <c r="E125" s="50">
        <v>1078.42</v>
      </c>
      <c r="F125" s="51">
        <v>1112.82</v>
      </c>
      <c r="G125" s="51">
        <v>1168.27</v>
      </c>
      <c r="H125" s="51">
        <v>1214.97</v>
      </c>
      <c r="I125" s="51">
        <v>1251.29</v>
      </c>
      <c r="J125" s="52">
        <v>1278.5899999999999</v>
      </c>
      <c r="K125" s="35">
        <v>1298.5899999999999</v>
      </c>
      <c r="L125" s="35">
        <v>1308.06</v>
      </c>
      <c r="M125" s="35">
        <v>1306.71</v>
      </c>
      <c r="N125" s="35">
        <v>1294.6199999999999</v>
      </c>
      <c r="O125" s="35">
        <v>1271.8800000000001</v>
      </c>
    </row>
    <row r="126" spans="1:15" ht="22.5" x14ac:dyDescent="0.25">
      <c r="A126" s="33" t="s">
        <v>32</v>
      </c>
      <c r="B126" s="33" t="s">
        <v>39</v>
      </c>
      <c r="C126" s="33" t="s">
        <v>26</v>
      </c>
      <c r="D126" s="33" t="s">
        <v>121</v>
      </c>
      <c r="E126" s="47">
        <v>1078.42</v>
      </c>
      <c r="F126" s="48">
        <v>1112.82</v>
      </c>
      <c r="G126" s="48">
        <v>1168.27</v>
      </c>
      <c r="H126" s="48">
        <v>1214.97</v>
      </c>
      <c r="I126" s="48">
        <v>1251.29</v>
      </c>
      <c r="J126" s="49">
        <v>1278.5899999999999</v>
      </c>
      <c r="K126" s="29">
        <v>1298.5899999999999</v>
      </c>
      <c r="L126" s="29">
        <v>1308.06</v>
      </c>
      <c r="M126" s="29">
        <v>1306.71</v>
      </c>
      <c r="N126" s="29">
        <v>1294.6199999999999</v>
      </c>
      <c r="O126" s="29">
        <v>1271.8800000000001</v>
      </c>
    </row>
    <row r="127" spans="1:15" ht="22.5" x14ac:dyDescent="0.25">
      <c r="A127" s="34" t="s">
        <v>32</v>
      </c>
      <c r="B127" s="34" t="s">
        <v>40</v>
      </c>
      <c r="C127" s="34" t="s">
        <v>26</v>
      </c>
      <c r="D127" s="34" t="s">
        <v>121</v>
      </c>
      <c r="E127" s="50">
        <v>1078.42</v>
      </c>
      <c r="F127" s="51">
        <v>1112.82</v>
      </c>
      <c r="G127" s="51">
        <v>1168.27</v>
      </c>
      <c r="H127" s="51">
        <v>1214.97</v>
      </c>
      <c r="I127" s="51">
        <v>1251.29</v>
      </c>
      <c r="J127" s="52">
        <v>1278.5899999999999</v>
      </c>
      <c r="K127" s="35">
        <v>1298.5899999999999</v>
      </c>
      <c r="L127" s="35">
        <v>1308.06</v>
      </c>
      <c r="M127" s="35">
        <v>1306.71</v>
      </c>
      <c r="N127" s="35">
        <v>1294.6199999999999</v>
      </c>
      <c r="O127" s="35">
        <v>1271.8800000000001</v>
      </c>
    </row>
    <row r="128" spans="1:15" ht="33.75" x14ac:dyDescent="0.25">
      <c r="A128" s="33" t="s">
        <v>122</v>
      </c>
      <c r="B128" s="33" t="s">
        <v>33</v>
      </c>
      <c r="C128" s="33" t="s">
        <v>123</v>
      </c>
      <c r="D128" s="33" t="s">
        <v>105</v>
      </c>
      <c r="E128" s="47">
        <v>33167.599999999999</v>
      </c>
      <c r="F128" s="48">
        <v>34678.5</v>
      </c>
      <c r="G128" s="48">
        <v>42875.4</v>
      </c>
      <c r="H128" s="48">
        <v>51295.9</v>
      </c>
      <c r="I128" s="48">
        <v>59119.7</v>
      </c>
      <c r="J128" s="49">
        <v>67224.399999999994</v>
      </c>
      <c r="K128" s="29">
        <v>75579.100000000006</v>
      </c>
      <c r="L128" s="29">
        <v>84756.5</v>
      </c>
      <c r="M128" s="29">
        <v>93795.6</v>
      </c>
      <c r="N128" s="29">
        <v>102273.60000000001</v>
      </c>
      <c r="O128" s="29">
        <v>110749.1</v>
      </c>
    </row>
    <row r="129" spans="1:15" ht="33.75" x14ac:dyDescent="0.25">
      <c r="A129" s="34" t="s">
        <v>32</v>
      </c>
      <c r="B129" s="34" t="s">
        <v>36</v>
      </c>
      <c r="C129" s="34" t="s">
        <v>123</v>
      </c>
      <c r="D129" s="34" t="s">
        <v>105</v>
      </c>
      <c r="E129" s="50">
        <v>33167.599999999999</v>
      </c>
      <c r="F129" s="51">
        <v>34681.599999999999</v>
      </c>
      <c r="G129" s="51">
        <v>42919.8</v>
      </c>
      <c r="H129" s="51">
        <v>51582.2</v>
      </c>
      <c r="I129" s="51">
        <v>59928.800000000003</v>
      </c>
      <c r="J129" s="52">
        <v>68254.8</v>
      </c>
      <c r="K129" s="35">
        <v>77066</v>
      </c>
      <c r="L129" s="35">
        <v>86573.5</v>
      </c>
      <c r="M129" s="35">
        <v>95843.8</v>
      </c>
      <c r="N129" s="35">
        <v>104821.4</v>
      </c>
      <c r="O129" s="35">
        <v>113779.4</v>
      </c>
    </row>
    <row r="130" spans="1:15" ht="33.75" x14ac:dyDescent="0.25">
      <c r="A130" s="33" t="s">
        <v>32</v>
      </c>
      <c r="B130" s="33" t="s">
        <v>37</v>
      </c>
      <c r="C130" s="33" t="s">
        <v>123</v>
      </c>
      <c r="D130" s="33" t="s">
        <v>105</v>
      </c>
      <c r="E130" s="47">
        <v>33167.599999999999</v>
      </c>
      <c r="F130" s="48">
        <v>34682.400000000001</v>
      </c>
      <c r="G130" s="48">
        <v>42929.3</v>
      </c>
      <c r="H130" s="48">
        <v>51643.1</v>
      </c>
      <c r="I130" s="48">
        <v>60103.6</v>
      </c>
      <c r="J130" s="49">
        <v>68550.2</v>
      </c>
      <c r="K130" s="29">
        <v>77492</v>
      </c>
      <c r="L130" s="29">
        <v>87101.9</v>
      </c>
      <c r="M130" s="29">
        <v>96565.2</v>
      </c>
      <c r="N130" s="29">
        <v>105817.9</v>
      </c>
      <c r="O130" s="29">
        <v>115116.2</v>
      </c>
    </row>
    <row r="131" spans="1:15" ht="33.75" x14ac:dyDescent="0.25">
      <c r="A131" s="34" t="s">
        <v>32</v>
      </c>
      <c r="B131" s="34" t="s">
        <v>38</v>
      </c>
      <c r="C131" s="34" t="s">
        <v>123</v>
      </c>
      <c r="D131" s="34" t="s">
        <v>105</v>
      </c>
      <c r="E131" s="50">
        <v>33167.599999999999</v>
      </c>
      <c r="F131" s="51">
        <v>34679.800000000003</v>
      </c>
      <c r="G131" s="51">
        <v>42930.400000000001</v>
      </c>
      <c r="H131" s="51">
        <v>51657</v>
      </c>
      <c r="I131" s="51">
        <v>60152.800000000003</v>
      </c>
      <c r="J131" s="52">
        <v>68651.899999999994</v>
      </c>
      <c r="K131" s="35">
        <v>77637.600000000006</v>
      </c>
      <c r="L131" s="35">
        <v>87398.8</v>
      </c>
      <c r="M131" s="35">
        <v>96933.7</v>
      </c>
      <c r="N131" s="35">
        <v>106293</v>
      </c>
      <c r="O131" s="35">
        <v>115699.8</v>
      </c>
    </row>
    <row r="132" spans="1:15" ht="33.75" x14ac:dyDescent="0.25">
      <c r="A132" s="33" t="s">
        <v>32</v>
      </c>
      <c r="B132" s="33" t="s">
        <v>39</v>
      </c>
      <c r="C132" s="33" t="s">
        <v>123</v>
      </c>
      <c r="D132" s="33" t="s">
        <v>105</v>
      </c>
      <c r="E132" s="47">
        <v>33167.599999999999</v>
      </c>
      <c r="F132" s="48">
        <v>34678.9</v>
      </c>
      <c r="G132" s="48">
        <v>42927.4</v>
      </c>
      <c r="H132" s="48">
        <v>51662</v>
      </c>
      <c r="I132" s="48">
        <v>60183</v>
      </c>
      <c r="J132" s="49">
        <v>68707.899999999994</v>
      </c>
      <c r="K132" s="29">
        <v>77718.600000000006</v>
      </c>
      <c r="L132" s="29">
        <v>87542.1</v>
      </c>
      <c r="M132" s="29">
        <v>97197.3</v>
      </c>
      <c r="N132" s="29">
        <v>106725.7</v>
      </c>
      <c r="O132" s="29">
        <v>116128.9</v>
      </c>
    </row>
    <row r="133" spans="1:15" ht="33.75" x14ac:dyDescent="0.25">
      <c r="A133" s="34" t="s">
        <v>32</v>
      </c>
      <c r="B133" s="34" t="s">
        <v>40</v>
      </c>
      <c r="C133" s="34" t="s">
        <v>123</v>
      </c>
      <c r="D133" s="34" t="s">
        <v>105</v>
      </c>
      <c r="E133" s="50">
        <v>33167.599999999999</v>
      </c>
      <c r="F133" s="51">
        <v>34680.5</v>
      </c>
      <c r="G133" s="51">
        <v>42948.3</v>
      </c>
      <c r="H133" s="51">
        <v>51677.7</v>
      </c>
      <c r="I133" s="51">
        <v>60208.9</v>
      </c>
      <c r="J133" s="52">
        <v>68743.199999999997</v>
      </c>
      <c r="K133" s="35">
        <v>77756.399999999994</v>
      </c>
      <c r="L133" s="35">
        <v>87604.5</v>
      </c>
      <c r="M133" s="35">
        <v>97296.2</v>
      </c>
      <c r="N133" s="35">
        <v>106867.5</v>
      </c>
      <c r="O133" s="35">
        <v>116318.39999999999</v>
      </c>
    </row>
    <row r="134" spans="1:15" ht="33.75" x14ac:dyDescent="0.25">
      <c r="A134" s="33" t="s">
        <v>32</v>
      </c>
      <c r="B134" s="33" t="s">
        <v>33</v>
      </c>
      <c r="C134" s="33" t="s">
        <v>104</v>
      </c>
      <c r="D134" s="33" t="s">
        <v>105</v>
      </c>
      <c r="E134" s="47">
        <v>23526.65</v>
      </c>
      <c r="F134" s="48">
        <v>26541.22</v>
      </c>
      <c r="G134" s="48">
        <v>29472.5</v>
      </c>
      <c r="H134" s="48">
        <v>39926.199999999997</v>
      </c>
      <c r="I134" s="48">
        <v>47548</v>
      </c>
      <c r="J134" s="49">
        <v>56708</v>
      </c>
      <c r="K134" s="29">
        <v>66602.2</v>
      </c>
      <c r="L134" s="29">
        <v>78436.100000000006</v>
      </c>
      <c r="M134" s="29">
        <v>89906.5</v>
      </c>
      <c r="N134" s="29">
        <v>100694.7</v>
      </c>
      <c r="O134" s="29">
        <v>109315.9</v>
      </c>
    </row>
    <row r="135" spans="1:15" ht="33.75" x14ac:dyDescent="0.25">
      <c r="A135" s="34" t="s">
        <v>32</v>
      </c>
      <c r="B135" s="34" t="s">
        <v>36</v>
      </c>
      <c r="C135" s="34" t="s">
        <v>104</v>
      </c>
      <c r="D135" s="34" t="s">
        <v>105</v>
      </c>
      <c r="E135" s="50">
        <v>23526.65</v>
      </c>
      <c r="F135" s="51">
        <v>26529.09</v>
      </c>
      <c r="G135" s="51">
        <v>29445.5</v>
      </c>
      <c r="H135" s="51">
        <v>39933.9</v>
      </c>
      <c r="I135" s="51">
        <v>47930.2</v>
      </c>
      <c r="J135" s="52">
        <v>57483.5</v>
      </c>
      <c r="K135" s="35">
        <v>67708.899999999994</v>
      </c>
      <c r="L135" s="35">
        <v>79808.399999999994</v>
      </c>
      <c r="M135" s="35">
        <v>91477.5</v>
      </c>
      <c r="N135" s="35">
        <v>102479.8</v>
      </c>
      <c r="O135" s="35">
        <v>111837.8</v>
      </c>
    </row>
    <row r="136" spans="1:15" ht="33.75" x14ac:dyDescent="0.25">
      <c r="A136" s="33" t="s">
        <v>32</v>
      </c>
      <c r="B136" s="33" t="s">
        <v>37</v>
      </c>
      <c r="C136" s="33" t="s">
        <v>104</v>
      </c>
      <c r="D136" s="33" t="s">
        <v>105</v>
      </c>
      <c r="E136" s="47">
        <v>23526.65</v>
      </c>
      <c r="F136" s="48">
        <v>26521.57</v>
      </c>
      <c r="G136" s="48">
        <v>29437.1</v>
      </c>
      <c r="H136" s="48">
        <v>39927.199999999997</v>
      </c>
      <c r="I136" s="48">
        <v>47999.6</v>
      </c>
      <c r="J136" s="49">
        <v>57666.400000000001</v>
      </c>
      <c r="K136" s="29">
        <v>68001.7</v>
      </c>
      <c r="L136" s="29">
        <v>80217.600000000006</v>
      </c>
      <c r="M136" s="29">
        <v>92087.3</v>
      </c>
      <c r="N136" s="29">
        <v>103299.2</v>
      </c>
      <c r="O136" s="29">
        <v>113108.1</v>
      </c>
    </row>
    <row r="137" spans="1:15" ht="33.75" x14ac:dyDescent="0.25">
      <c r="A137" s="34" t="s">
        <v>32</v>
      </c>
      <c r="B137" s="34" t="s">
        <v>38</v>
      </c>
      <c r="C137" s="34" t="s">
        <v>104</v>
      </c>
      <c r="D137" s="34" t="s">
        <v>105</v>
      </c>
      <c r="E137" s="50">
        <v>23526.65</v>
      </c>
      <c r="F137" s="51">
        <v>26517.63</v>
      </c>
      <c r="G137" s="51">
        <v>29427.8</v>
      </c>
      <c r="H137" s="51">
        <v>39913.1</v>
      </c>
      <c r="I137" s="51">
        <v>48011.1</v>
      </c>
      <c r="J137" s="52">
        <v>57703.5</v>
      </c>
      <c r="K137" s="35">
        <v>68088.3</v>
      </c>
      <c r="L137" s="35">
        <v>80424.7</v>
      </c>
      <c r="M137" s="35">
        <v>92386.9</v>
      </c>
      <c r="N137" s="35">
        <v>103692.4</v>
      </c>
      <c r="O137" s="35">
        <v>113640.5</v>
      </c>
    </row>
    <row r="138" spans="1:15" ht="33.75" x14ac:dyDescent="0.25">
      <c r="A138" s="33" t="s">
        <v>32</v>
      </c>
      <c r="B138" s="33" t="s">
        <v>39</v>
      </c>
      <c r="C138" s="33" t="s">
        <v>104</v>
      </c>
      <c r="D138" s="33" t="s">
        <v>105</v>
      </c>
      <c r="E138" s="47">
        <v>23526.65</v>
      </c>
      <c r="F138" s="48">
        <v>26514.43</v>
      </c>
      <c r="G138" s="48">
        <v>29422</v>
      </c>
      <c r="H138" s="48">
        <v>39903.300000000003</v>
      </c>
      <c r="I138" s="48">
        <v>48016.3</v>
      </c>
      <c r="J138" s="49">
        <v>57723</v>
      </c>
      <c r="K138" s="29">
        <v>68117.3</v>
      </c>
      <c r="L138" s="29">
        <v>80484.3</v>
      </c>
      <c r="M138" s="29">
        <v>92538.4</v>
      </c>
      <c r="N138" s="29">
        <v>103956</v>
      </c>
      <c r="O138" s="29">
        <v>113952.5</v>
      </c>
    </row>
    <row r="139" spans="1:15" ht="33.75" x14ac:dyDescent="0.25">
      <c r="A139" s="34" t="s">
        <v>32</v>
      </c>
      <c r="B139" s="34" t="s">
        <v>40</v>
      </c>
      <c r="C139" s="34" t="s">
        <v>104</v>
      </c>
      <c r="D139" s="34" t="s">
        <v>105</v>
      </c>
      <c r="E139" s="50">
        <v>23526.65</v>
      </c>
      <c r="F139" s="51">
        <v>26509.48</v>
      </c>
      <c r="G139" s="51">
        <v>29423</v>
      </c>
      <c r="H139" s="51">
        <v>39908.400000000001</v>
      </c>
      <c r="I139" s="51">
        <v>48029.9</v>
      </c>
      <c r="J139" s="52">
        <v>57742.6</v>
      </c>
      <c r="K139" s="35">
        <v>68136.3</v>
      </c>
      <c r="L139" s="35">
        <v>80509.3</v>
      </c>
      <c r="M139" s="35">
        <v>92597.2</v>
      </c>
      <c r="N139" s="35">
        <v>104026.4</v>
      </c>
      <c r="O139" s="35">
        <v>114096.8</v>
      </c>
    </row>
    <row r="140" spans="1:15" ht="22.5" x14ac:dyDescent="0.25">
      <c r="A140" s="33" t="s">
        <v>32</v>
      </c>
      <c r="B140" s="33" t="s">
        <v>33</v>
      </c>
      <c r="C140" s="33" t="s">
        <v>106</v>
      </c>
      <c r="D140" s="33" t="s">
        <v>107</v>
      </c>
      <c r="E140" s="47">
        <v>0</v>
      </c>
      <c r="F140" s="48">
        <v>0</v>
      </c>
      <c r="G140" s="48">
        <v>31.715</v>
      </c>
      <c r="H140" s="48">
        <v>95.131</v>
      </c>
      <c r="I140" s="48">
        <v>267.57600000000002</v>
      </c>
      <c r="J140" s="49">
        <v>435.85399999999998</v>
      </c>
      <c r="K140" s="29">
        <v>709.95899999999995</v>
      </c>
      <c r="L140" s="29">
        <v>1156.4490000000001</v>
      </c>
      <c r="M140" s="29">
        <v>1883.7339999999999</v>
      </c>
      <c r="N140" s="29">
        <v>3068.404</v>
      </c>
      <c r="O140" s="29">
        <v>4998.1059999999998</v>
      </c>
    </row>
    <row r="141" spans="1:15" ht="22.5" x14ac:dyDescent="0.25">
      <c r="A141" s="34" t="s">
        <v>32</v>
      </c>
      <c r="B141" s="34" t="s">
        <v>36</v>
      </c>
      <c r="C141" s="34" t="s">
        <v>106</v>
      </c>
      <c r="D141" s="34" t="s">
        <v>107</v>
      </c>
      <c r="E141" s="50">
        <v>0</v>
      </c>
      <c r="F141" s="51">
        <v>0</v>
      </c>
      <c r="G141" s="51">
        <v>31.681000000000001</v>
      </c>
      <c r="H141" s="51">
        <v>41.841999999999999</v>
      </c>
      <c r="I141" s="51">
        <v>52.003999999999998</v>
      </c>
      <c r="J141" s="52">
        <v>84.71</v>
      </c>
      <c r="K141" s="35">
        <v>137.983</v>
      </c>
      <c r="L141" s="35">
        <v>224.76</v>
      </c>
      <c r="M141" s="35">
        <v>366.11</v>
      </c>
      <c r="N141" s="35">
        <v>596.35400000000004</v>
      </c>
      <c r="O141" s="35">
        <v>971.399</v>
      </c>
    </row>
    <row r="142" spans="1:15" ht="22.5" x14ac:dyDescent="0.25">
      <c r="A142" s="33" t="s">
        <v>32</v>
      </c>
      <c r="B142" s="33" t="s">
        <v>37</v>
      </c>
      <c r="C142" s="33" t="s">
        <v>106</v>
      </c>
      <c r="D142" s="33" t="s">
        <v>107</v>
      </c>
      <c r="E142" s="47">
        <v>0</v>
      </c>
      <c r="F142" s="48">
        <v>0</v>
      </c>
      <c r="G142" s="48">
        <v>21.632999999999999</v>
      </c>
      <c r="H142" s="48">
        <v>20.100000000000001</v>
      </c>
      <c r="I142" s="48">
        <v>18.568000000000001</v>
      </c>
      <c r="J142" s="49">
        <v>30.245000000000001</v>
      </c>
      <c r="K142" s="29">
        <v>49.265999999999998</v>
      </c>
      <c r="L142" s="29">
        <v>80.248999999999995</v>
      </c>
      <c r="M142" s="29">
        <v>130.71700000000001</v>
      </c>
      <c r="N142" s="29">
        <v>212.92400000000001</v>
      </c>
      <c r="O142" s="29">
        <v>346.83199999999999</v>
      </c>
    </row>
    <row r="143" spans="1:15" ht="22.5" x14ac:dyDescent="0.25">
      <c r="A143" s="34" t="s">
        <v>32</v>
      </c>
      <c r="B143" s="34" t="s">
        <v>38</v>
      </c>
      <c r="C143" s="34" t="s">
        <v>106</v>
      </c>
      <c r="D143" s="34" t="s">
        <v>107</v>
      </c>
      <c r="E143" s="50">
        <v>0</v>
      </c>
      <c r="F143" s="51">
        <v>0</v>
      </c>
      <c r="G143" s="51">
        <v>17.742000000000001</v>
      </c>
      <c r="H143" s="51">
        <v>12.654</v>
      </c>
      <c r="I143" s="51">
        <v>7.5659999999999998</v>
      </c>
      <c r="J143" s="52">
        <v>12.324</v>
      </c>
      <c r="K143" s="35">
        <v>20.074999999999999</v>
      </c>
      <c r="L143" s="35">
        <v>32.700000000000003</v>
      </c>
      <c r="M143" s="35">
        <v>53.265999999999998</v>
      </c>
      <c r="N143" s="35">
        <v>86.763999999999996</v>
      </c>
      <c r="O143" s="35">
        <v>141.33000000000001</v>
      </c>
    </row>
    <row r="144" spans="1:15" ht="22.5" x14ac:dyDescent="0.25">
      <c r="A144" s="33" t="s">
        <v>32</v>
      </c>
      <c r="B144" s="33" t="s">
        <v>39</v>
      </c>
      <c r="C144" s="33" t="s">
        <v>106</v>
      </c>
      <c r="D144" s="33" t="s">
        <v>107</v>
      </c>
      <c r="E144" s="47">
        <v>0</v>
      </c>
      <c r="F144" s="48">
        <v>0</v>
      </c>
      <c r="G144" s="48">
        <v>15.478999999999999</v>
      </c>
      <c r="H144" s="48">
        <v>8.4619999999999997</v>
      </c>
      <c r="I144" s="48">
        <v>1.444</v>
      </c>
      <c r="J144" s="49">
        <v>2.3519999999999999</v>
      </c>
      <c r="K144" s="29">
        <v>3.831</v>
      </c>
      <c r="L144" s="29">
        <v>6.24</v>
      </c>
      <c r="M144" s="29">
        <v>10.164999999999999</v>
      </c>
      <c r="N144" s="29">
        <v>16.556999999999999</v>
      </c>
      <c r="O144" s="29">
        <v>26.97</v>
      </c>
    </row>
    <row r="145" spans="1:15" ht="22.5" x14ac:dyDescent="0.25">
      <c r="A145" s="34" t="s">
        <v>32</v>
      </c>
      <c r="B145" s="34" t="s">
        <v>40</v>
      </c>
      <c r="C145" s="34" t="s">
        <v>106</v>
      </c>
      <c r="D145" s="34" t="s">
        <v>107</v>
      </c>
      <c r="E145" s="50">
        <v>0</v>
      </c>
      <c r="F145" s="51">
        <v>0</v>
      </c>
      <c r="G145" s="51">
        <v>0</v>
      </c>
      <c r="H145" s="51">
        <v>0</v>
      </c>
      <c r="I145" s="51">
        <v>0</v>
      </c>
      <c r="J145" s="52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</row>
    <row r="146" spans="1:15" ht="22.5" x14ac:dyDescent="0.25">
      <c r="A146" s="33" t="s">
        <v>32</v>
      </c>
      <c r="B146" s="33" t="s">
        <v>33</v>
      </c>
      <c r="C146" s="33" t="s">
        <v>119</v>
      </c>
      <c r="D146" s="33" t="s">
        <v>98</v>
      </c>
      <c r="E146" s="47">
        <v>0</v>
      </c>
      <c r="F146" s="48">
        <v>0</v>
      </c>
      <c r="G146" s="48">
        <v>0</v>
      </c>
      <c r="H146" s="48">
        <v>659.62599999999998</v>
      </c>
      <c r="I146" s="48">
        <v>2040.1369999999999</v>
      </c>
      <c r="J146" s="49">
        <v>3106.3159999999998</v>
      </c>
      <c r="K146" s="29">
        <v>2673.1550000000002</v>
      </c>
      <c r="L146" s="29">
        <v>2365.13</v>
      </c>
      <c r="M146" s="29">
        <v>2377.4679999999998</v>
      </c>
      <c r="N146" s="29">
        <v>2698.7660000000001</v>
      </c>
      <c r="O146" s="29">
        <v>2919.4409999999998</v>
      </c>
    </row>
    <row r="147" spans="1:15" ht="22.5" x14ac:dyDescent="0.25">
      <c r="A147" s="34" t="s">
        <v>32</v>
      </c>
      <c r="B147" s="34" t="s">
        <v>36</v>
      </c>
      <c r="C147" s="34" t="s">
        <v>119</v>
      </c>
      <c r="D147" s="34" t="s">
        <v>98</v>
      </c>
      <c r="E147" s="50">
        <v>0</v>
      </c>
      <c r="F147" s="51">
        <v>0</v>
      </c>
      <c r="G147" s="51">
        <v>11.566000000000001</v>
      </c>
      <c r="H147" s="51">
        <v>327.92399999999998</v>
      </c>
      <c r="I147" s="51">
        <v>1230.9159999999999</v>
      </c>
      <c r="J147" s="52">
        <v>2891.413</v>
      </c>
      <c r="K147" s="35">
        <v>4753.3580000000002</v>
      </c>
      <c r="L147" s="35">
        <v>6075.3620000000001</v>
      </c>
      <c r="M147" s="35">
        <v>5926.1679999999997</v>
      </c>
      <c r="N147" s="35">
        <v>4536.2849999999999</v>
      </c>
      <c r="O147" s="35">
        <v>2925.9</v>
      </c>
    </row>
    <row r="148" spans="1:15" ht="22.5" x14ac:dyDescent="0.25">
      <c r="A148" s="33" t="s">
        <v>32</v>
      </c>
      <c r="B148" s="33" t="s">
        <v>37</v>
      </c>
      <c r="C148" s="33" t="s">
        <v>119</v>
      </c>
      <c r="D148" s="33" t="s">
        <v>98</v>
      </c>
      <c r="E148" s="47">
        <v>0</v>
      </c>
      <c r="F148" s="48">
        <v>0</v>
      </c>
      <c r="G148" s="48">
        <v>3.7290000000000001</v>
      </c>
      <c r="H148" s="48">
        <v>65.231999999999999</v>
      </c>
      <c r="I148" s="48">
        <v>307.18400000000003</v>
      </c>
      <c r="J148" s="49">
        <v>726.56500000000005</v>
      </c>
      <c r="K148" s="29">
        <v>2005.307</v>
      </c>
      <c r="L148" s="29">
        <v>4245.3710000000001</v>
      </c>
      <c r="M148" s="29">
        <v>6116.97</v>
      </c>
      <c r="N148" s="29">
        <v>7079.7830000000004</v>
      </c>
      <c r="O148" s="29">
        <v>7170.7979999999998</v>
      </c>
    </row>
    <row r="149" spans="1:15" ht="22.5" x14ac:dyDescent="0.25">
      <c r="A149" s="34" t="s">
        <v>32</v>
      </c>
      <c r="B149" s="34" t="s">
        <v>38</v>
      </c>
      <c r="C149" s="34" t="s">
        <v>119</v>
      </c>
      <c r="D149" s="34" t="s">
        <v>98</v>
      </c>
      <c r="E149" s="50">
        <v>0</v>
      </c>
      <c r="F149" s="51">
        <v>0</v>
      </c>
      <c r="G149" s="51">
        <v>0</v>
      </c>
      <c r="H149" s="51">
        <v>4.3419999999999996</v>
      </c>
      <c r="I149" s="51">
        <v>88.921000000000006</v>
      </c>
      <c r="J149" s="52">
        <v>210.22499999999999</v>
      </c>
      <c r="K149" s="35">
        <v>543.50699999999995</v>
      </c>
      <c r="L149" s="35">
        <v>1287.376</v>
      </c>
      <c r="M149" s="35">
        <v>2829.9189999999999</v>
      </c>
      <c r="N149" s="35">
        <v>5298.598</v>
      </c>
      <c r="O149" s="35">
        <v>7982.4949999999999</v>
      </c>
    </row>
    <row r="150" spans="1:15" ht="22.5" x14ac:dyDescent="0.25">
      <c r="A150" s="33" t="s">
        <v>32</v>
      </c>
      <c r="B150" s="33" t="s">
        <v>39</v>
      </c>
      <c r="C150" s="33" t="s">
        <v>119</v>
      </c>
      <c r="D150" s="33" t="s">
        <v>98</v>
      </c>
      <c r="E150" s="47">
        <v>0</v>
      </c>
      <c r="F150" s="48">
        <v>0</v>
      </c>
      <c r="G150" s="48">
        <v>0</v>
      </c>
      <c r="H150" s="48">
        <v>0</v>
      </c>
      <c r="I150" s="48">
        <v>0</v>
      </c>
      <c r="J150" s="49">
        <v>0</v>
      </c>
      <c r="K150" s="29">
        <v>0</v>
      </c>
      <c r="L150" s="29">
        <v>48.506999999999998</v>
      </c>
      <c r="M150" s="29">
        <v>273.47699999999998</v>
      </c>
      <c r="N150" s="29">
        <v>811.60199999999998</v>
      </c>
      <c r="O150" s="29">
        <v>1408.242</v>
      </c>
    </row>
    <row r="151" spans="1:15" ht="22.5" x14ac:dyDescent="0.25">
      <c r="A151" s="34" t="s">
        <v>32</v>
      </c>
      <c r="B151" s="34" t="s">
        <v>40</v>
      </c>
      <c r="C151" s="34" t="s">
        <v>119</v>
      </c>
      <c r="D151" s="34" t="s">
        <v>98</v>
      </c>
      <c r="E151" s="50">
        <v>0</v>
      </c>
      <c r="F151" s="51">
        <v>0</v>
      </c>
      <c r="G151" s="51">
        <v>0</v>
      </c>
      <c r="H151" s="51">
        <v>0</v>
      </c>
      <c r="I151" s="51">
        <v>0</v>
      </c>
      <c r="J151" s="52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</row>
    <row r="152" spans="1:15" ht="22.5" x14ac:dyDescent="0.25">
      <c r="A152" s="33" t="s">
        <v>32</v>
      </c>
      <c r="B152" s="33" t="s">
        <v>33</v>
      </c>
      <c r="C152" s="33" t="s">
        <v>120</v>
      </c>
      <c r="D152" s="33" t="s">
        <v>98</v>
      </c>
      <c r="E152" s="47">
        <v>0</v>
      </c>
      <c r="F152" s="48">
        <v>0</v>
      </c>
      <c r="G152" s="48">
        <v>0</v>
      </c>
      <c r="H152" s="48">
        <v>22.946999999999999</v>
      </c>
      <c r="I152" s="48">
        <v>100.84099999999999</v>
      </c>
      <c r="J152" s="49">
        <v>366.37099999999998</v>
      </c>
      <c r="K152" s="29">
        <v>970.11199999999997</v>
      </c>
      <c r="L152" s="29">
        <v>1852.6020000000001</v>
      </c>
      <c r="M152" s="29">
        <v>2253.884</v>
      </c>
      <c r="N152" s="29">
        <v>2581.9679999999998</v>
      </c>
      <c r="O152" s="29">
        <v>2802.393</v>
      </c>
    </row>
    <row r="153" spans="1:15" ht="22.5" x14ac:dyDescent="0.25">
      <c r="A153" s="34" t="s">
        <v>32</v>
      </c>
      <c r="B153" s="34" t="s">
        <v>36</v>
      </c>
      <c r="C153" s="34" t="s">
        <v>120</v>
      </c>
      <c r="D153" s="34" t="s">
        <v>98</v>
      </c>
      <c r="E153" s="50">
        <v>0</v>
      </c>
      <c r="F153" s="51">
        <v>0</v>
      </c>
      <c r="G153" s="51">
        <v>0</v>
      </c>
      <c r="H153" s="51">
        <v>22.946999999999999</v>
      </c>
      <c r="I153" s="51">
        <v>91.424000000000007</v>
      </c>
      <c r="J153" s="52">
        <v>270.07400000000001</v>
      </c>
      <c r="K153" s="35">
        <v>668.15899999999999</v>
      </c>
      <c r="L153" s="35">
        <v>1130.8320000000001</v>
      </c>
      <c r="M153" s="35">
        <v>1641.528</v>
      </c>
      <c r="N153" s="35">
        <v>2157.6970000000001</v>
      </c>
      <c r="O153" s="35">
        <v>2529.2469999999998</v>
      </c>
    </row>
    <row r="154" spans="1:15" ht="22.5" x14ac:dyDescent="0.25">
      <c r="A154" s="33" t="s">
        <v>32</v>
      </c>
      <c r="B154" s="33" t="s">
        <v>37</v>
      </c>
      <c r="C154" s="33" t="s">
        <v>120</v>
      </c>
      <c r="D154" s="33" t="s">
        <v>98</v>
      </c>
      <c r="E154" s="47">
        <v>0</v>
      </c>
      <c r="F154" s="48">
        <v>0</v>
      </c>
      <c r="G154" s="48">
        <v>0</v>
      </c>
      <c r="H154" s="48">
        <v>1.2869999999999999</v>
      </c>
      <c r="I154" s="48">
        <v>17.815999999999999</v>
      </c>
      <c r="J154" s="49">
        <v>78.445999999999998</v>
      </c>
      <c r="K154" s="29">
        <v>259.70699999999999</v>
      </c>
      <c r="L154" s="29">
        <v>557.85699999999997</v>
      </c>
      <c r="M154" s="29">
        <v>818.09900000000005</v>
      </c>
      <c r="N154" s="29">
        <v>1196.133</v>
      </c>
      <c r="O154" s="29">
        <v>1536.4349999999999</v>
      </c>
    </row>
    <row r="155" spans="1:15" ht="22.5" x14ac:dyDescent="0.25">
      <c r="A155" s="34" t="s">
        <v>32</v>
      </c>
      <c r="B155" s="34" t="s">
        <v>38</v>
      </c>
      <c r="C155" s="34" t="s">
        <v>120</v>
      </c>
      <c r="D155" s="34" t="s">
        <v>98</v>
      </c>
      <c r="E155" s="50">
        <v>0</v>
      </c>
      <c r="F155" s="51">
        <v>0</v>
      </c>
      <c r="G155" s="51">
        <v>0</v>
      </c>
      <c r="H155" s="51">
        <v>0</v>
      </c>
      <c r="I155" s="51">
        <v>0</v>
      </c>
      <c r="J155" s="52">
        <v>0.22500000000000001</v>
      </c>
      <c r="K155" s="35">
        <v>12.994999999999999</v>
      </c>
      <c r="L155" s="35">
        <v>62.021999999999998</v>
      </c>
      <c r="M155" s="35">
        <v>230.40700000000001</v>
      </c>
      <c r="N155" s="35">
        <v>550.14300000000003</v>
      </c>
      <c r="O155" s="35">
        <v>824.06700000000001</v>
      </c>
    </row>
    <row r="156" spans="1:15" ht="22.5" x14ac:dyDescent="0.25">
      <c r="A156" s="33" t="s">
        <v>32</v>
      </c>
      <c r="B156" s="33" t="s">
        <v>39</v>
      </c>
      <c r="C156" s="33" t="s">
        <v>120</v>
      </c>
      <c r="D156" s="33" t="s">
        <v>98</v>
      </c>
      <c r="E156" s="47">
        <v>0</v>
      </c>
      <c r="F156" s="48">
        <v>0</v>
      </c>
      <c r="G156" s="48">
        <v>0</v>
      </c>
      <c r="H156" s="48">
        <v>0</v>
      </c>
      <c r="I156" s="48">
        <v>0</v>
      </c>
      <c r="J156" s="4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</row>
    <row r="157" spans="1:15" ht="22.5" x14ac:dyDescent="0.25">
      <c r="A157" s="34" t="s">
        <v>32</v>
      </c>
      <c r="B157" s="34" t="s">
        <v>40</v>
      </c>
      <c r="C157" s="34" t="s">
        <v>120</v>
      </c>
      <c r="D157" s="34" t="s">
        <v>98</v>
      </c>
      <c r="E157" s="50">
        <v>0</v>
      </c>
      <c r="F157" s="51">
        <v>0</v>
      </c>
      <c r="G157" s="51">
        <v>0</v>
      </c>
      <c r="H157" s="51">
        <v>0</v>
      </c>
      <c r="I157" s="51">
        <v>0</v>
      </c>
      <c r="J157" s="52">
        <v>0</v>
      </c>
      <c r="K157" s="35">
        <v>0</v>
      </c>
      <c r="L157" s="35">
        <v>0</v>
      </c>
      <c r="M157" s="35">
        <v>0</v>
      </c>
      <c r="N157" s="35">
        <v>0</v>
      </c>
      <c r="O157" s="35">
        <v>0</v>
      </c>
    </row>
    <row r="158" spans="1:15" ht="22.5" x14ac:dyDescent="0.25">
      <c r="A158" s="33" t="s">
        <v>32</v>
      </c>
      <c r="B158" s="33" t="s">
        <v>33</v>
      </c>
      <c r="C158" s="33" t="s">
        <v>108</v>
      </c>
      <c r="D158" s="33" t="s">
        <v>109</v>
      </c>
      <c r="E158" s="47">
        <v>3.4</v>
      </c>
      <c r="F158" s="48">
        <v>34.299999999999997</v>
      </c>
      <c r="G158" s="48">
        <v>145.30000000000001</v>
      </c>
      <c r="H158" s="48">
        <v>331.69900000000001</v>
      </c>
      <c r="I158" s="48">
        <v>749.52700000000004</v>
      </c>
      <c r="J158" s="49">
        <v>1443.232</v>
      </c>
      <c r="K158" s="29">
        <v>2315.2080000000001</v>
      </c>
      <c r="L158" s="29">
        <v>2995.11</v>
      </c>
      <c r="M158" s="29">
        <v>3081.8960000000002</v>
      </c>
      <c r="N158" s="29">
        <v>3248.4670000000001</v>
      </c>
      <c r="O158" s="29">
        <v>3829.6109999999999</v>
      </c>
    </row>
    <row r="159" spans="1:15" ht="22.5" x14ac:dyDescent="0.25">
      <c r="A159" s="34" t="s">
        <v>32</v>
      </c>
      <c r="B159" s="34" t="s">
        <v>36</v>
      </c>
      <c r="C159" s="34" t="s">
        <v>108</v>
      </c>
      <c r="D159" s="34" t="s">
        <v>109</v>
      </c>
      <c r="E159" s="50">
        <v>3.4</v>
      </c>
      <c r="F159" s="51">
        <v>34.299999999999997</v>
      </c>
      <c r="G159" s="51">
        <v>145.30000000000001</v>
      </c>
      <c r="H159" s="51">
        <v>147.16200000000001</v>
      </c>
      <c r="I159" s="51">
        <v>171.268</v>
      </c>
      <c r="J159" s="52">
        <v>262.411</v>
      </c>
      <c r="K159" s="35">
        <v>547.351</v>
      </c>
      <c r="L159" s="35">
        <v>1131.43</v>
      </c>
      <c r="M159" s="35">
        <v>1963.7570000000001</v>
      </c>
      <c r="N159" s="35">
        <v>2971.8679999999999</v>
      </c>
      <c r="O159" s="35">
        <v>4842.18</v>
      </c>
    </row>
    <row r="160" spans="1:15" ht="22.5" x14ac:dyDescent="0.25">
      <c r="A160" s="33" t="s">
        <v>32</v>
      </c>
      <c r="B160" s="33" t="s">
        <v>37</v>
      </c>
      <c r="C160" s="33" t="s">
        <v>108</v>
      </c>
      <c r="D160" s="33" t="s">
        <v>109</v>
      </c>
      <c r="E160" s="47">
        <v>3.4</v>
      </c>
      <c r="F160" s="48">
        <v>34.299999999999997</v>
      </c>
      <c r="G160" s="48">
        <v>145.30000000000001</v>
      </c>
      <c r="H160" s="48">
        <v>147.16200000000001</v>
      </c>
      <c r="I160" s="48">
        <v>144.614</v>
      </c>
      <c r="J160" s="49">
        <v>163.93100000000001</v>
      </c>
      <c r="K160" s="29">
        <v>335.74799999999999</v>
      </c>
      <c r="L160" s="29">
        <v>500.69799999999998</v>
      </c>
      <c r="M160" s="29">
        <v>832.64599999999996</v>
      </c>
      <c r="N160" s="29">
        <v>1624.616</v>
      </c>
      <c r="O160" s="29">
        <v>2103.085</v>
      </c>
    </row>
    <row r="161" spans="1:15" ht="22.5" x14ac:dyDescent="0.25">
      <c r="A161" s="34" t="s">
        <v>32</v>
      </c>
      <c r="B161" s="34" t="s">
        <v>38</v>
      </c>
      <c r="C161" s="34" t="s">
        <v>108</v>
      </c>
      <c r="D161" s="34" t="s">
        <v>109</v>
      </c>
      <c r="E161" s="50">
        <v>3.4</v>
      </c>
      <c r="F161" s="51">
        <v>34.299999999999997</v>
      </c>
      <c r="G161" s="51">
        <v>145.30000000000001</v>
      </c>
      <c r="H161" s="51">
        <v>147.16200000000001</v>
      </c>
      <c r="I161" s="51">
        <v>144.614</v>
      </c>
      <c r="J161" s="52">
        <v>115.52500000000001</v>
      </c>
      <c r="K161" s="35">
        <v>185.38200000000001</v>
      </c>
      <c r="L161" s="35">
        <v>340.90199999999999</v>
      </c>
      <c r="M161" s="35">
        <v>490.524</v>
      </c>
      <c r="N161" s="35">
        <v>948.00800000000004</v>
      </c>
      <c r="O161" s="35">
        <v>1209.0930000000001</v>
      </c>
    </row>
    <row r="162" spans="1:15" ht="22.5" x14ac:dyDescent="0.25">
      <c r="A162" s="33" t="s">
        <v>32</v>
      </c>
      <c r="B162" s="33" t="s">
        <v>39</v>
      </c>
      <c r="C162" s="33" t="s">
        <v>108</v>
      </c>
      <c r="D162" s="33" t="s">
        <v>109</v>
      </c>
      <c r="E162" s="47">
        <v>3.4</v>
      </c>
      <c r="F162" s="48">
        <v>34.299999999999997</v>
      </c>
      <c r="G162" s="48">
        <v>145.30000000000001</v>
      </c>
      <c r="H162" s="48">
        <v>147.16200000000001</v>
      </c>
      <c r="I162" s="48">
        <v>144.614</v>
      </c>
      <c r="J162" s="49">
        <v>115.52500000000001</v>
      </c>
      <c r="K162" s="29">
        <v>178.74199999999999</v>
      </c>
      <c r="L162" s="29">
        <v>310.78800000000001</v>
      </c>
      <c r="M162" s="29">
        <v>360.79</v>
      </c>
      <c r="N162" s="29">
        <v>572.49300000000005</v>
      </c>
      <c r="O162" s="29">
        <v>556.23800000000006</v>
      </c>
    </row>
    <row r="163" spans="1:15" ht="22.5" x14ac:dyDescent="0.25">
      <c r="A163" s="34" t="s">
        <v>32</v>
      </c>
      <c r="B163" s="34" t="s">
        <v>40</v>
      </c>
      <c r="C163" s="34" t="s">
        <v>108</v>
      </c>
      <c r="D163" s="34" t="s">
        <v>109</v>
      </c>
      <c r="E163" s="50">
        <v>3.4</v>
      </c>
      <c r="F163" s="51">
        <v>34.299999999999997</v>
      </c>
      <c r="G163" s="51">
        <v>145.30000000000001</v>
      </c>
      <c r="H163" s="51">
        <v>143.6</v>
      </c>
      <c r="I163" s="51">
        <v>128.12899999999999</v>
      </c>
      <c r="J163" s="52">
        <v>73.616</v>
      </c>
      <c r="K163" s="35">
        <v>117.304</v>
      </c>
      <c r="L163" s="35">
        <v>157.36699999999999</v>
      </c>
      <c r="M163" s="35">
        <v>169.00700000000001</v>
      </c>
      <c r="N163" s="35">
        <v>272.416</v>
      </c>
      <c r="O163" s="35">
        <v>486.35399999999998</v>
      </c>
    </row>
    <row r="164" spans="1:15" ht="22.5" x14ac:dyDescent="0.25">
      <c r="A164" s="33" t="s">
        <v>32</v>
      </c>
      <c r="B164" s="33" t="s">
        <v>33</v>
      </c>
      <c r="C164" s="33" t="s">
        <v>110</v>
      </c>
      <c r="D164" s="33" t="s">
        <v>109</v>
      </c>
      <c r="E164" s="47">
        <v>2104.0210000000002</v>
      </c>
      <c r="F164" s="48">
        <v>2215.511</v>
      </c>
      <c r="G164" s="48">
        <v>2637.91</v>
      </c>
      <c r="H164" s="48">
        <v>3187.2159999999999</v>
      </c>
      <c r="I164" s="48">
        <v>5055.6809999999996</v>
      </c>
      <c r="J164" s="49">
        <v>6638.9390000000003</v>
      </c>
      <c r="K164" s="29">
        <v>9090.9750000000004</v>
      </c>
      <c r="L164" s="29">
        <v>11083.02</v>
      </c>
      <c r="M164" s="29">
        <v>12457.377</v>
      </c>
      <c r="N164" s="29">
        <v>13345.312</v>
      </c>
      <c r="O164" s="29">
        <v>15231.446</v>
      </c>
    </row>
    <row r="165" spans="1:15" ht="22.5" x14ac:dyDescent="0.25">
      <c r="A165" s="34" t="s">
        <v>32</v>
      </c>
      <c r="B165" s="34" t="s">
        <v>36</v>
      </c>
      <c r="C165" s="34" t="s">
        <v>110</v>
      </c>
      <c r="D165" s="34" t="s">
        <v>109</v>
      </c>
      <c r="E165" s="50">
        <v>2102.3589999999999</v>
      </c>
      <c r="F165" s="51">
        <v>2213.2469999999998</v>
      </c>
      <c r="G165" s="51">
        <v>2640.4989999999998</v>
      </c>
      <c r="H165" s="51">
        <v>3073.2040000000002</v>
      </c>
      <c r="I165" s="51">
        <v>3716.3240000000001</v>
      </c>
      <c r="J165" s="52">
        <v>4691.0550000000003</v>
      </c>
      <c r="K165" s="35">
        <v>5605.7939999999999</v>
      </c>
      <c r="L165" s="35">
        <v>7029.4219999999996</v>
      </c>
      <c r="M165" s="35">
        <v>8782.8449999999993</v>
      </c>
      <c r="N165" s="35">
        <v>12343.226000000001</v>
      </c>
      <c r="O165" s="35">
        <v>16722.949000000001</v>
      </c>
    </row>
    <row r="166" spans="1:15" ht="22.5" x14ac:dyDescent="0.25">
      <c r="A166" s="33" t="s">
        <v>32</v>
      </c>
      <c r="B166" s="33" t="s">
        <v>37</v>
      </c>
      <c r="C166" s="33" t="s">
        <v>110</v>
      </c>
      <c r="D166" s="33" t="s">
        <v>109</v>
      </c>
      <c r="E166" s="47">
        <v>2102.3589999999999</v>
      </c>
      <c r="F166" s="48">
        <v>2213.248</v>
      </c>
      <c r="G166" s="48">
        <v>2640.0410000000002</v>
      </c>
      <c r="H166" s="48">
        <v>2972.5940000000001</v>
      </c>
      <c r="I166" s="48">
        <v>3497.8519999999999</v>
      </c>
      <c r="J166" s="49">
        <v>4205.6490000000003</v>
      </c>
      <c r="K166" s="29">
        <v>5256.16</v>
      </c>
      <c r="L166" s="29">
        <v>5870.2</v>
      </c>
      <c r="M166" s="29">
        <v>6725.4170000000004</v>
      </c>
      <c r="N166" s="29">
        <v>8266.6759999999995</v>
      </c>
      <c r="O166" s="29">
        <v>9790.0550000000003</v>
      </c>
    </row>
    <row r="167" spans="1:15" ht="22.5" x14ac:dyDescent="0.25">
      <c r="A167" s="34" t="s">
        <v>32</v>
      </c>
      <c r="B167" s="34" t="s">
        <v>38</v>
      </c>
      <c r="C167" s="34" t="s">
        <v>110</v>
      </c>
      <c r="D167" s="34" t="s">
        <v>109</v>
      </c>
      <c r="E167" s="50">
        <v>2102.3589999999999</v>
      </c>
      <c r="F167" s="51">
        <v>2213.248</v>
      </c>
      <c r="G167" s="51">
        <v>2635.752</v>
      </c>
      <c r="H167" s="51">
        <v>2980.085</v>
      </c>
      <c r="I167" s="51">
        <v>3407.2159999999999</v>
      </c>
      <c r="J167" s="52">
        <v>3957.8919999999998</v>
      </c>
      <c r="K167" s="35">
        <v>4989.3919999999998</v>
      </c>
      <c r="L167" s="35">
        <v>5813.1059999999998</v>
      </c>
      <c r="M167" s="35">
        <v>6084.6509999999998</v>
      </c>
      <c r="N167" s="35">
        <v>6687.95</v>
      </c>
      <c r="O167" s="35">
        <v>7456.9629999999997</v>
      </c>
    </row>
    <row r="168" spans="1:15" ht="22.5" x14ac:dyDescent="0.25">
      <c r="A168" s="33" t="s">
        <v>32</v>
      </c>
      <c r="B168" s="33" t="s">
        <v>39</v>
      </c>
      <c r="C168" s="33" t="s">
        <v>110</v>
      </c>
      <c r="D168" s="33" t="s">
        <v>109</v>
      </c>
      <c r="E168" s="47">
        <v>2102.3589999999999</v>
      </c>
      <c r="F168" s="48">
        <v>2213.2399999999998</v>
      </c>
      <c r="G168" s="48">
        <v>2636.364</v>
      </c>
      <c r="H168" s="48">
        <v>2976.721</v>
      </c>
      <c r="I168" s="48">
        <v>3382.239</v>
      </c>
      <c r="J168" s="49">
        <v>3879.3270000000002</v>
      </c>
      <c r="K168" s="29">
        <v>4893.0460000000003</v>
      </c>
      <c r="L168" s="29">
        <v>5932.607</v>
      </c>
      <c r="M168" s="29">
        <v>6466.4719999999998</v>
      </c>
      <c r="N168" s="29">
        <v>6949.4089999999997</v>
      </c>
      <c r="O168" s="29">
        <v>7162.4009999999998</v>
      </c>
    </row>
    <row r="169" spans="1:15" ht="22.5" x14ac:dyDescent="0.25">
      <c r="A169" s="34" t="s">
        <v>32</v>
      </c>
      <c r="B169" s="34" t="s">
        <v>40</v>
      </c>
      <c r="C169" s="34" t="s">
        <v>110</v>
      </c>
      <c r="D169" s="34" t="s">
        <v>109</v>
      </c>
      <c r="E169" s="50">
        <v>2102.3580000000002</v>
      </c>
      <c r="F169" s="51">
        <v>2213.2539999999999</v>
      </c>
      <c r="G169" s="51">
        <v>2621.0509999999999</v>
      </c>
      <c r="H169" s="51">
        <v>2963.2719999999999</v>
      </c>
      <c r="I169" s="51">
        <v>3326.9810000000002</v>
      </c>
      <c r="J169" s="52">
        <v>3793.0659999999998</v>
      </c>
      <c r="K169" s="35">
        <v>4597.9679999999998</v>
      </c>
      <c r="L169" s="35">
        <v>5544.7830000000004</v>
      </c>
      <c r="M169" s="35">
        <v>6106.1719999999996</v>
      </c>
      <c r="N169" s="35">
        <v>6611.9709999999995</v>
      </c>
      <c r="O169" s="35">
        <v>7332.4859999999999</v>
      </c>
    </row>
    <row r="170" spans="1:15" ht="22.5" x14ac:dyDescent="0.25">
      <c r="A170" s="33" t="s">
        <v>32</v>
      </c>
      <c r="B170" s="33" t="s">
        <v>33</v>
      </c>
      <c r="C170" s="33" t="s">
        <v>111</v>
      </c>
      <c r="D170" s="33" t="s">
        <v>109</v>
      </c>
      <c r="E170" s="47">
        <v>19.866</v>
      </c>
      <c r="F170" s="48">
        <v>26.399000000000001</v>
      </c>
      <c r="G170" s="48">
        <v>18.414000000000001</v>
      </c>
      <c r="H170" s="48">
        <v>10.965</v>
      </c>
      <c r="I170" s="48">
        <v>3.21</v>
      </c>
      <c r="J170" s="49">
        <v>8.1950000000000003</v>
      </c>
      <c r="K170" s="29">
        <v>18.007999999999999</v>
      </c>
      <c r="L170" s="29">
        <v>34.997</v>
      </c>
      <c r="M170" s="29">
        <v>43.945999999999998</v>
      </c>
      <c r="N170" s="29">
        <v>50.008000000000003</v>
      </c>
      <c r="O170" s="29">
        <v>50.716999999999999</v>
      </c>
    </row>
    <row r="171" spans="1:15" ht="22.5" x14ac:dyDescent="0.25">
      <c r="A171" s="34" t="s">
        <v>32</v>
      </c>
      <c r="B171" s="34" t="s">
        <v>36</v>
      </c>
      <c r="C171" s="34" t="s">
        <v>111</v>
      </c>
      <c r="D171" s="34" t="s">
        <v>109</v>
      </c>
      <c r="E171" s="50">
        <v>19.866</v>
      </c>
      <c r="F171" s="51">
        <v>26.515999999999998</v>
      </c>
      <c r="G171" s="51">
        <v>18.530999999999999</v>
      </c>
      <c r="H171" s="51">
        <v>11.082000000000001</v>
      </c>
      <c r="I171" s="51">
        <v>1.802</v>
      </c>
      <c r="J171" s="52">
        <v>4.4050000000000002</v>
      </c>
      <c r="K171" s="35">
        <v>10.148</v>
      </c>
      <c r="L171" s="35">
        <v>17.46</v>
      </c>
      <c r="M171" s="35">
        <v>28.481000000000002</v>
      </c>
      <c r="N171" s="35">
        <v>38.683</v>
      </c>
      <c r="O171" s="35">
        <v>43.654000000000003</v>
      </c>
    </row>
    <row r="172" spans="1:15" ht="22.5" x14ac:dyDescent="0.25">
      <c r="A172" s="33" t="s">
        <v>32</v>
      </c>
      <c r="B172" s="33" t="s">
        <v>37</v>
      </c>
      <c r="C172" s="33" t="s">
        <v>111</v>
      </c>
      <c r="D172" s="33" t="s">
        <v>109</v>
      </c>
      <c r="E172" s="47">
        <v>19.866</v>
      </c>
      <c r="F172" s="48">
        <v>26.515999999999998</v>
      </c>
      <c r="G172" s="48">
        <v>18.530999999999999</v>
      </c>
      <c r="H172" s="48">
        <v>10.747999999999999</v>
      </c>
      <c r="I172" s="48">
        <v>0.44400000000000001</v>
      </c>
      <c r="J172" s="49">
        <v>1.593</v>
      </c>
      <c r="K172" s="29">
        <v>5.1189999999999998</v>
      </c>
      <c r="L172" s="29">
        <v>10.372999999999999</v>
      </c>
      <c r="M172" s="29">
        <v>13.922000000000001</v>
      </c>
      <c r="N172" s="29">
        <v>20.126999999999999</v>
      </c>
      <c r="O172" s="29">
        <v>27.338999999999999</v>
      </c>
    </row>
    <row r="173" spans="1:15" ht="22.5" x14ac:dyDescent="0.25">
      <c r="A173" s="34" t="s">
        <v>32</v>
      </c>
      <c r="B173" s="34" t="s">
        <v>38</v>
      </c>
      <c r="C173" s="34" t="s">
        <v>111</v>
      </c>
      <c r="D173" s="34" t="s">
        <v>109</v>
      </c>
      <c r="E173" s="50">
        <v>19.866</v>
      </c>
      <c r="F173" s="51">
        <v>26.515999999999998</v>
      </c>
      <c r="G173" s="51">
        <v>18.530999999999999</v>
      </c>
      <c r="H173" s="51">
        <v>10.702999999999999</v>
      </c>
      <c r="I173" s="51">
        <v>0.20300000000000001</v>
      </c>
      <c r="J173" s="52">
        <v>0.17100000000000001</v>
      </c>
      <c r="K173" s="35">
        <v>0.32100000000000001</v>
      </c>
      <c r="L173" s="35">
        <v>1.222</v>
      </c>
      <c r="M173" s="35">
        <v>4.5410000000000004</v>
      </c>
      <c r="N173" s="35">
        <v>9.6980000000000004</v>
      </c>
      <c r="O173" s="35">
        <v>13.427</v>
      </c>
    </row>
    <row r="174" spans="1:15" ht="22.5" x14ac:dyDescent="0.25">
      <c r="A174" s="33" t="s">
        <v>32</v>
      </c>
      <c r="B174" s="33" t="s">
        <v>39</v>
      </c>
      <c r="C174" s="33" t="s">
        <v>111</v>
      </c>
      <c r="D174" s="33" t="s">
        <v>109</v>
      </c>
      <c r="E174" s="47">
        <v>19.866</v>
      </c>
      <c r="F174" s="48">
        <v>26.516999999999999</v>
      </c>
      <c r="G174" s="48">
        <v>18.532</v>
      </c>
      <c r="H174" s="48">
        <v>10.787000000000001</v>
      </c>
      <c r="I174" s="48">
        <v>0.43</v>
      </c>
      <c r="J174" s="49">
        <v>0.41199999999999998</v>
      </c>
      <c r="K174" s="29">
        <v>0.371</v>
      </c>
      <c r="L174" s="29">
        <v>0.33600000000000002</v>
      </c>
      <c r="M174" s="29">
        <v>0.26500000000000001</v>
      </c>
      <c r="N174" s="29">
        <v>0.112</v>
      </c>
      <c r="O174" s="29">
        <v>2.3E-2</v>
      </c>
    </row>
    <row r="175" spans="1:15" ht="22.5" x14ac:dyDescent="0.25">
      <c r="A175" s="34" t="s">
        <v>32</v>
      </c>
      <c r="B175" s="34" t="s">
        <v>40</v>
      </c>
      <c r="C175" s="34" t="s">
        <v>111</v>
      </c>
      <c r="D175" s="34" t="s">
        <v>109</v>
      </c>
      <c r="E175" s="50">
        <v>19.866</v>
      </c>
      <c r="F175" s="51">
        <v>26.516999999999999</v>
      </c>
      <c r="G175" s="51">
        <v>18.532</v>
      </c>
      <c r="H175" s="51">
        <v>10.864000000000001</v>
      </c>
      <c r="I175" s="51">
        <v>1.246</v>
      </c>
      <c r="J175" s="52">
        <v>2.012</v>
      </c>
      <c r="K175" s="35">
        <v>2.2669999999999999</v>
      </c>
      <c r="L175" s="35">
        <v>1.226</v>
      </c>
      <c r="M175" s="35">
        <v>2.8109999999999999</v>
      </c>
      <c r="N175" s="35">
        <v>7.7750000000000004</v>
      </c>
      <c r="O175" s="35">
        <v>12.148999999999999</v>
      </c>
    </row>
    <row r="176" spans="1:15" ht="22.5" x14ac:dyDescent="0.25">
      <c r="A176" s="33" t="s">
        <v>32</v>
      </c>
      <c r="B176" s="33" t="s">
        <v>33</v>
      </c>
      <c r="C176" s="33" t="s">
        <v>112</v>
      </c>
      <c r="D176" s="33" t="s">
        <v>109</v>
      </c>
      <c r="E176" s="47">
        <v>48.277000000000001</v>
      </c>
      <c r="F176" s="48">
        <v>163.16800000000001</v>
      </c>
      <c r="G176" s="48">
        <v>341.03800000000001</v>
      </c>
      <c r="H176" s="48">
        <v>675.70500000000004</v>
      </c>
      <c r="I176" s="48">
        <v>1382.194</v>
      </c>
      <c r="J176" s="49">
        <v>1908.537</v>
      </c>
      <c r="K176" s="29">
        <v>2725.873</v>
      </c>
      <c r="L176" s="29">
        <v>3486.2069999999999</v>
      </c>
      <c r="M176" s="29">
        <v>4154.2960000000003</v>
      </c>
      <c r="N176" s="29">
        <v>4575.0839999999998</v>
      </c>
      <c r="O176" s="29">
        <v>5259.5069999999996</v>
      </c>
    </row>
    <row r="177" spans="1:15" ht="22.5" x14ac:dyDescent="0.25">
      <c r="A177" s="34" t="s">
        <v>32</v>
      </c>
      <c r="B177" s="34" t="s">
        <v>36</v>
      </c>
      <c r="C177" s="34" t="s">
        <v>112</v>
      </c>
      <c r="D177" s="34" t="s">
        <v>109</v>
      </c>
      <c r="E177" s="50">
        <v>48.277000000000001</v>
      </c>
      <c r="F177" s="51">
        <v>163.167</v>
      </c>
      <c r="G177" s="51">
        <v>339.17899999999997</v>
      </c>
      <c r="H177" s="51">
        <v>507.27300000000002</v>
      </c>
      <c r="I177" s="51">
        <v>773.93</v>
      </c>
      <c r="J177" s="52">
        <v>1150.6400000000001</v>
      </c>
      <c r="K177" s="35">
        <v>1341.4970000000001</v>
      </c>
      <c r="L177" s="35">
        <v>1636.7909999999999</v>
      </c>
      <c r="M177" s="35">
        <v>2198.27</v>
      </c>
      <c r="N177" s="35">
        <v>3746.348</v>
      </c>
      <c r="O177" s="35">
        <v>5370.7219999999998</v>
      </c>
    </row>
    <row r="178" spans="1:15" ht="22.5" x14ac:dyDescent="0.25">
      <c r="A178" s="33" t="s">
        <v>32</v>
      </c>
      <c r="B178" s="33" t="s">
        <v>37</v>
      </c>
      <c r="C178" s="33" t="s">
        <v>112</v>
      </c>
      <c r="D178" s="33" t="s">
        <v>109</v>
      </c>
      <c r="E178" s="47">
        <v>48.277000000000001</v>
      </c>
      <c r="F178" s="48">
        <v>163.167</v>
      </c>
      <c r="G178" s="48">
        <v>339.54399999999998</v>
      </c>
      <c r="H178" s="48">
        <v>466.822</v>
      </c>
      <c r="I178" s="48">
        <v>611.47199999999998</v>
      </c>
      <c r="J178" s="49">
        <v>942.94399999999996</v>
      </c>
      <c r="K178" s="29">
        <v>1351.212</v>
      </c>
      <c r="L178" s="29">
        <v>1430.325</v>
      </c>
      <c r="M178" s="29">
        <v>1593.6890000000001</v>
      </c>
      <c r="N178" s="29">
        <v>1890.018</v>
      </c>
      <c r="O178" s="29">
        <v>2392.6990000000001</v>
      </c>
    </row>
    <row r="179" spans="1:15" ht="22.5" x14ac:dyDescent="0.25">
      <c r="A179" s="34" t="s">
        <v>32</v>
      </c>
      <c r="B179" s="34" t="s">
        <v>38</v>
      </c>
      <c r="C179" s="34" t="s">
        <v>112</v>
      </c>
      <c r="D179" s="34" t="s">
        <v>109</v>
      </c>
      <c r="E179" s="50">
        <v>48.277000000000001</v>
      </c>
      <c r="F179" s="51">
        <v>163.167</v>
      </c>
      <c r="G179" s="51">
        <v>338.09300000000002</v>
      </c>
      <c r="H179" s="51">
        <v>449.43900000000002</v>
      </c>
      <c r="I179" s="51">
        <v>557.45899999999995</v>
      </c>
      <c r="J179" s="52">
        <v>792.75400000000002</v>
      </c>
      <c r="K179" s="35">
        <v>1276.2080000000001</v>
      </c>
      <c r="L179" s="35">
        <v>1437.433</v>
      </c>
      <c r="M179" s="35">
        <v>1369.393</v>
      </c>
      <c r="N179" s="35">
        <v>1360.7090000000001</v>
      </c>
      <c r="O179" s="35">
        <v>1644.712</v>
      </c>
    </row>
    <row r="180" spans="1:15" ht="22.5" x14ac:dyDescent="0.25">
      <c r="A180" s="33" t="s">
        <v>32</v>
      </c>
      <c r="B180" s="33" t="s">
        <v>39</v>
      </c>
      <c r="C180" s="33" t="s">
        <v>112</v>
      </c>
      <c r="D180" s="33" t="s">
        <v>109</v>
      </c>
      <c r="E180" s="47">
        <v>48.277000000000001</v>
      </c>
      <c r="F180" s="48">
        <v>163.167</v>
      </c>
      <c r="G180" s="48">
        <v>338.762</v>
      </c>
      <c r="H180" s="48">
        <v>427.95</v>
      </c>
      <c r="I180" s="48">
        <v>493.49200000000002</v>
      </c>
      <c r="J180" s="49">
        <v>708.08299999999997</v>
      </c>
      <c r="K180" s="29">
        <v>1164.325</v>
      </c>
      <c r="L180" s="29">
        <v>1528.2940000000001</v>
      </c>
      <c r="M180" s="29">
        <v>1659.3030000000001</v>
      </c>
      <c r="N180" s="29">
        <v>1740.086</v>
      </c>
      <c r="O180" s="29">
        <v>1765.7570000000001</v>
      </c>
    </row>
    <row r="181" spans="1:15" ht="22.5" x14ac:dyDescent="0.25">
      <c r="A181" s="34" t="s">
        <v>32</v>
      </c>
      <c r="B181" s="34" t="s">
        <v>40</v>
      </c>
      <c r="C181" s="34" t="s">
        <v>112</v>
      </c>
      <c r="D181" s="34" t="s">
        <v>109</v>
      </c>
      <c r="E181" s="50">
        <v>48.277000000000001</v>
      </c>
      <c r="F181" s="51">
        <v>163.167</v>
      </c>
      <c r="G181" s="51">
        <v>315.60000000000002</v>
      </c>
      <c r="H181" s="51">
        <v>399.29599999999999</v>
      </c>
      <c r="I181" s="51">
        <v>461.73200000000003</v>
      </c>
      <c r="J181" s="52">
        <v>694.005</v>
      </c>
      <c r="K181" s="35">
        <v>989.08399999999995</v>
      </c>
      <c r="L181" s="35">
        <v>1194.8630000000001</v>
      </c>
      <c r="M181" s="35">
        <v>1358.2919999999999</v>
      </c>
      <c r="N181" s="35">
        <v>1551.8309999999999</v>
      </c>
      <c r="O181" s="35">
        <v>1838.8910000000001</v>
      </c>
    </row>
    <row r="182" spans="1:15" ht="22.5" x14ac:dyDescent="0.25">
      <c r="A182" s="33" t="s">
        <v>32</v>
      </c>
      <c r="B182" s="33" t="s">
        <v>33</v>
      </c>
      <c r="C182" s="33" t="s">
        <v>113</v>
      </c>
      <c r="D182" s="33" t="s">
        <v>109</v>
      </c>
      <c r="E182" s="47">
        <v>0</v>
      </c>
      <c r="F182" s="48">
        <v>0</v>
      </c>
      <c r="G182" s="48">
        <v>0</v>
      </c>
      <c r="H182" s="48">
        <v>21.850999999999999</v>
      </c>
      <c r="I182" s="48">
        <v>87.238</v>
      </c>
      <c r="J182" s="49">
        <v>221.70099999999999</v>
      </c>
      <c r="K182" s="29">
        <v>201.785</v>
      </c>
      <c r="L182" s="29">
        <v>136.398</v>
      </c>
      <c r="M182" s="29">
        <v>118.47799999999999</v>
      </c>
      <c r="N182" s="29">
        <v>116.54300000000001</v>
      </c>
      <c r="O182" s="29">
        <v>116.54300000000001</v>
      </c>
    </row>
    <row r="183" spans="1:15" ht="22.5" x14ac:dyDescent="0.25">
      <c r="A183" s="34" t="s">
        <v>32</v>
      </c>
      <c r="B183" s="34" t="s">
        <v>36</v>
      </c>
      <c r="C183" s="34" t="s">
        <v>113</v>
      </c>
      <c r="D183" s="34" t="s">
        <v>109</v>
      </c>
      <c r="E183" s="50">
        <v>0</v>
      </c>
      <c r="F183" s="51">
        <v>0</v>
      </c>
      <c r="G183" s="51">
        <v>0</v>
      </c>
      <c r="H183" s="51">
        <v>14.726000000000001</v>
      </c>
      <c r="I183" s="51">
        <v>70.453000000000003</v>
      </c>
      <c r="J183" s="52">
        <v>111.453</v>
      </c>
      <c r="K183" s="35">
        <v>96.727000000000004</v>
      </c>
      <c r="L183" s="35">
        <v>41.000999999999998</v>
      </c>
      <c r="M183" s="35">
        <v>0</v>
      </c>
      <c r="N183" s="35">
        <v>0</v>
      </c>
      <c r="O183" s="35">
        <v>0</v>
      </c>
    </row>
    <row r="184" spans="1:15" ht="22.5" x14ac:dyDescent="0.25">
      <c r="A184" s="33" t="s">
        <v>32</v>
      </c>
      <c r="B184" s="33" t="s">
        <v>37</v>
      </c>
      <c r="C184" s="33" t="s">
        <v>113</v>
      </c>
      <c r="D184" s="33" t="s">
        <v>109</v>
      </c>
      <c r="E184" s="47">
        <v>0</v>
      </c>
      <c r="F184" s="48">
        <v>0</v>
      </c>
      <c r="G184" s="48">
        <v>0</v>
      </c>
      <c r="H184" s="48">
        <v>0</v>
      </c>
      <c r="I184" s="48">
        <v>0</v>
      </c>
      <c r="J184" s="4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</row>
    <row r="185" spans="1:15" ht="22.5" x14ac:dyDescent="0.25">
      <c r="A185" s="34" t="s">
        <v>32</v>
      </c>
      <c r="B185" s="34" t="s">
        <v>38</v>
      </c>
      <c r="C185" s="34" t="s">
        <v>113</v>
      </c>
      <c r="D185" s="34" t="s">
        <v>109</v>
      </c>
      <c r="E185" s="50">
        <v>0</v>
      </c>
      <c r="F185" s="51">
        <v>0</v>
      </c>
      <c r="G185" s="51">
        <v>0</v>
      </c>
      <c r="H185" s="51">
        <v>0</v>
      </c>
      <c r="I185" s="51">
        <v>0</v>
      </c>
      <c r="J185" s="52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</row>
    <row r="186" spans="1:15" ht="22.5" x14ac:dyDescent="0.25">
      <c r="A186" s="33" t="s">
        <v>32</v>
      </c>
      <c r="B186" s="33" t="s">
        <v>39</v>
      </c>
      <c r="C186" s="33" t="s">
        <v>113</v>
      </c>
      <c r="D186" s="33" t="s">
        <v>109</v>
      </c>
      <c r="E186" s="47">
        <v>0</v>
      </c>
      <c r="F186" s="48">
        <v>0</v>
      </c>
      <c r="G186" s="48">
        <v>0</v>
      </c>
      <c r="H186" s="48">
        <v>0</v>
      </c>
      <c r="I186" s="48">
        <v>0</v>
      </c>
      <c r="J186" s="4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</row>
    <row r="187" spans="1:15" ht="22.5" x14ac:dyDescent="0.25">
      <c r="A187" s="34" t="s">
        <v>32</v>
      </c>
      <c r="B187" s="34" t="s">
        <v>40</v>
      </c>
      <c r="C187" s="34" t="s">
        <v>113</v>
      </c>
      <c r="D187" s="34" t="s">
        <v>109</v>
      </c>
      <c r="E187" s="50">
        <v>0</v>
      </c>
      <c r="F187" s="51">
        <v>0</v>
      </c>
      <c r="G187" s="51">
        <v>0</v>
      </c>
      <c r="H187" s="51">
        <v>0</v>
      </c>
      <c r="I187" s="51">
        <v>0</v>
      </c>
      <c r="J187" s="52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</row>
    <row r="188" spans="1:15" ht="22.5" x14ac:dyDescent="0.25">
      <c r="A188" s="33" t="s">
        <v>32</v>
      </c>
      <c r="B188" s="33" t="s">
        <v>33</v>
      </c>
      <c r="C188" s="33" t="s">
        <v>114</v>
      </c>
      <c r="D188" s="33" t="s">
        <v>109</v>
      </c>
      <c r="E188" s="47">
        <v>48.277000000000001</v>
      </c>
      <c r="F188" s="48">
        <v>163.16800000000001</v>
      </c>
      <c r="G188" s="48">
        <v>341.03800000000001</v>
      </c>
      <c r="H188" s="48">
        <v>653.85400000000004</v>
      </c>
      <c r="I188" s="48">
        <v>1294.9559999999999</v>
      </c>
      <c r="J188" s="49">
        <v>1686.836</v>
      </c>
      <c r="K188" s="29">
        <v>2524.087</v>
      </c>
      <c r="L188" s="29">
        <v>3349.8090000000002</v>
      </c>
      <c r="M188" s="29">
        <v>4035.8180000000002</v>
      </c>
      <c r="N188" s="29">
        <v>4458.54</v>
      </c>
      <c r="O188" s="29">
        <v>5142.9639999999999</v>
      </c>
    </row>
    <row r="189" spans="1:15" ht="22.5" x14ac:dyDescent="0.25">
      <c r="A189" s="34" t="s">
        <v>32</v>
      </c>
      <c r="B189" s="34" t="s">
        <v>36</v>
      </c>
      <c r="C189" s="34" t="s">
        <v>114</v>
      </c>
      <c r="D189" s="34" t="s">
        <v>109</v>
      </c>
      <c r="E189" s="50">
        <v>48.277000000000001</v>
      </c>
      <c r="F189" s="51">
        <v>163.167</v>
      </c>
      <c r="G189" s="51">
        <v>339.17899999999997</v>
      </c>
      <c r="H189" s="51">
        <v>492.54599999999999</v>
      </c>
      <c r="I189" s="51">
        <v>703.47699999999998</v>
      </c>
      <c r="J189" s="52">
        <v>1039.1869999999999</v>
      </c>
      <c r="K189" s="35">
        <v>1244.77</v>
      </c>
      <c r="L189" s="35">
        <v>1595.7909999999999</v>
      </c>
      <c r="M189" s="35">
        <v>2198.27</v>
      </c>
      <c r="N189" s="35">
        <v>3746.348</v>
      </c>
      <c r="O189" s="35">
        <v>5370.7219999999998</v>
      </c>
    </row>
    <row r="190" spans="1:15" ht="22.5" x14ac:dyDescent="0.25">
      <c r="A190" s="33" t="s">
        <v>32</v>
      </c>
      <c r="B190" s="33" t="s">
        <v>37</v>
      </c>
      <c r="C190" s="33" t="s">
        <v>114</v>
      </c>
      <c r="D190" s="33" t="s">
        <v>109</v>
      </c>
      <c r="E190" s="47">
        <v>48.277000000000001</v>
      </c>
      <c r="F190" s="48">
        <v>163.167</v>
      </c>
      <c r="G190" s="48">
        <v>339.54399999999998</v>
      </c>
      <c r="H190" s="48">
        <v>466.822</v>
      </c>
      <c r="I190" s="48">
        <v>611.47199999999998</v>
      </c>
      <c r="J190" s="49">
        <v>942.94399999999996</v>
      </c>
      <c r="K190" s="29">
        <v>1351.212</v>
      </c>
      <c r="L190" s="29">
        <v>1430.325</v>
      </c>
      <c r="M190" s="29">
        <v>1593.6890000000001</v>
      </c>
      <c r="N190" s="29">
        <v>1890.018</v>
      </c>
      <c r="O190" s="29">
        <v>2392.6990000000001</v>
      </c>
    </row>
    <row r="191" spans="1:15" ht="22.5" x14ac:dyDescent="0.25">
      <c r="A191" s="34" t="s">
        <v>32</v>
      </c>
      <c r="B191" s="34" t="s">
        <v>38</v>
      </c>
      <c r="C191" s="34" t="s">
        <v>114</v>
      </c>
      <c r="D191" s="34" t="s">
        <v>109</v>
      </c>
      <c r="E191" s="50">
        <v>48.277000000000001</v>
      </c>
      <c r="F191" s="51">
        <v>163.167</v>
      </c>
      <c r="G191" s="51">
        <v>338.09300000000002</v>
      </c>
      <c r="H191" s="51">
        <v>449.43900000000002</v>
      </c>
      <c r="I191" s="51">
        <v>557.45899999999995</v>
      </c>
      <c r="J191" s="52">
        <v>792.75400000000002</v>
      </c>
      <c r="K191" s="35">
        <v>1276.2080000000001</v>
      </c>
      <c r="L191" s="35">
        <v>1437.433</v>
      </c>
      <c r="M191" s="35">
        <v>1369.393</v>
      </c>
      <c r="N191" s="35">
        <v>1360.7090000000001</v>
      </c>
      <c r="O191" s="35">
        <v>1644.712</v>
      </c>
    </row>
    <row r="192" spans="1:15" ht="22.5" x14ac:dyDescent="0.25">
      <c r="A192" s="33" t="s">
        <v>32</v>
      </c>
      <c r="B192" s="33" t="s">
        <v>39</v>
      </c>
      <c r="C192" s="33" t="s">
        <v>114</v>
      </c>
      <c r="D192" s="33" t="s">
        <v>109</v>
      </c>
      <c r="E192" s="47">
        <v>48.277000000000001</v>
      </c>
      <c r="F192" s="48">
        <v>163.167</v>
      </c>
      <c r="G192" s="48">
        <v>338.762</v>
      </c>
      <c r="H192" s="48">
        <v>427.95</v>
      </c>
      <c r="I192" s="48">
        <v>493.49200000000002</v>
      </c>
      <c r="J192" s="49">
        <v>708.08299999999997</v>
      </c>
      <c r="K192" s="29">
        <v>1164.325</v>
      </c>
      <c r="L192" s="29">
        <v>1528.2940000000001</v>
      </c>
      <c r="M192" s="29">
        <v>1659.3030000000001</v>
      </c>
      <c r="N192" s="29">
        <v>1740.086</v>
      </c>
      <c r="O192" s="29">
        <v>1765.7570000000001</v>
      </c>
    </row>
    <row r="193" spans="1:15" ht="22.5" x14ac:dyDescent="0.25">
      <c r="A193" s="34" t="s">
        <v>32</v>
      </c>
      <c r="B193" s="34" t="s">
        <v>40</v>
      </c>
      <c r="C193" s="34" t="s">
        <v>114</v>
      </c>
      <c r="D193" s="34" t="s">
        <v>109</v>
      </c>
      <c r="E193" s="50">
        <v>48.277000000000001</v>
      </c>
      <c r="F193" s="51">
        <v>163.167</v>
      </c>
      <c r="G193" s="51">
        <v>315.60000000000002</v>
      </c>
      <c r="H193" s="51">
        <v>399.29599999999999</v>
      </c>
      <c r="I193" s="51">
        <v>461.73200000000003</v>
      </c>
      <c r="J193" s="52">
        <v>694.005</v>
      </c>
      <c r="K193" s="35">
        <v>989.08399999999995</v>
      </c>
      <c r="L193" s="35">
        <v>1194.8630000000001</v>
      </c>
      <c r="M193" s="35">
        <v>1358.2919999999999</v>
      </c>
      <c r="N193" s="35">
        <v>1551.8309999999999</v>
      </c>
      <c r="O193" s="35">
        <v>1838.8910000000001</v>
      </c>
    </row>
    <row r="194" spans="1:15" ht="22.5" x14ac:dyDescent="0.25">
      <c r="A194" s="33" t="s">
        <v>32</v>
      </c>
      <c r="B194" s="33" t="s">
        <v>33</v>
      </c>
      <c r="C194" s="33" t="s">
        <v>115</v>
      </c>
      <c r="D194" s="33" t="s">
        <v>109</v>
      </c>
      <c r="E194" s="47">
        <v>497.447</v>
      </c>
      <c r="F194" s="48">
        <v>563.97400000000005</v>
      </c>
      <c r="G194" s="48">
        <v>956.31200000000001</v>
      </c>
      <c r="H194" s="48">
        <v>994.10599999999999</v>
      </c>
      <c r="I194" s="48">
        <v>1186.6949999999999</v>
      </c>
      <c r="J194" s="49">
        <v>834.01800000000003</v>
      </c>
      <c r="K194" s="29">
        <v>638.00199999999995</v>
      </c>
      <c r="L194" s="29">
        <v>272.67</v>
      </c>
      <c r="M194" s="29">
        <v>163.84299999999999</v>
      </c>
      <c r="N194" s="29">
        <v>137.07499999999999</v>
      </c>
      <c r="O194" s="29">
        <v>135.715</v>
      </c>
    </row>
    <row r="195" spans="1:15" ht="22.5" x14ac:dyDescent="0.25">
      <c r="A195" s="34" t="s">
        <v>32</v>
      </c>
      <c r="B195" s="34" t="s">
        <v>36</v>
      </c>
      <c r="C195" s="34" t="s">
        <v>115</v>
      </c>
      <c r="D195" s="34" t="s">
        <v>109</v>
      </c>
      <c r="E195" s="50">
        <v>495.78300000000002</v>
      </c>
      <c r="F195" s="51">
        <v>561.41099999999994</v>
      </c>
      <c r="G195" s="51">
        <v>952.78599999999994</v>
      </c>
      <c r="H195" s="51">
        <v>1402.114</v>
      </c>
      <c r="I195" s="51">
        <v>1871.643</v>
      </c>
      <c r="J195" s="52">
        <v>2225.4859999999999</v>
      </c>
      <c r="K195" s="35">
        <v>1922.5619999999999</v>
      </c>
      <c r="L195" s="35">
        <v>1618.6220000000001</v>
      </c>
      <c r="M195" s="35">
        <v>932.34500000000003</v>
      </c>
      <c r="N195" s="35">
        <v>604.24699999999996</v>
      </c>
      <c r="O195" s="35">
        <v>281.577</v>
      </c>
    </row>
    <row r="196" spans="1:15" ht="22.5" x14ac:dyDescent="0.25">
      <c r="A196" s="33" t="s">
        <v>32</v>
      </c>
      <c r="B196" s="33" t="s">
        <v>37</v>
      </c>
      <c r="C196" s="33" t="s">
        <v>115</v>
      </c>
      <c r="D196" s="33" t="s">
        <v>109</v>
      </c>
      <c r="E196" s="47">
        <v>495.78399999999999</v>
      </c>
      <c r="F196" s="48">
        <v>561.37900000000002</v>
      </c>
      <c r="G196" s="48">
        <v>951.923</v>
      </c>
      <c r="H196" s="48">
        <v>1411.52</v>
      </c>
      <c r="I196" s="48">
        <v>2012.8989999999999</v>
      </c>
      <c r="J196" s="49">
        <v>2366.0149999999999</v>
      </c>
      <c r="K196" s="29">
        <v>2614.1329999999998</v>
      </c>
      <c r="L196" s="29">
        <v>2260.8389999999999</v>
      </c>
      <c r="M196" s="29">
        <v>2058.893</v>
      </c>
      <c r="N196" s="29">
        <v>1583.471</v>
      </c>
      <c r="O196" s="29">
        <v>1167.9079999999999</v>
      </c>
    </row>
    <row r="197" spans="1:15" ht="22.5" x14ac:dyDescent="0.25">
      <c r="A197" s="34" t="s">
        <v>32</v>
      </c>
      <c r="B197" s="34" t="s">
        <v>38</v>
      </c>
      <c r="C197" s="34" t="s">
        <v>115</v>
      </c>
      <c r="D197" s="34" t="s">
        <v>109</v>
      </c>
      <c r="E197" s="50">
        <v>495.78399999999999</v>
      </c>
      <c r="F197" s="51">
        <v>561.37900000000002</v>
      </c>
      <c r="G197" s="51">
        <v>949.05399999999997</v>
      </c>
      <c r="H197" s="51">
        <v>1440.2739999999999</v>
      </c>
      <c r="I197" s="51">
        <v>2017.2909999999999</v>
      </c>
      <c r="J197" s="52">
        <v>2437.6750000000002</v>
      </c>
      <c r="K197" s="35">
        <v>2785.4389999999999</v>
      </c>
      <c r="L197" s="35">
        <v>2999.4169999999999</v>
      </c>
      <c r="M197" s="35">
        <v>2481.1179999999999</v>
      </c>
      <c r="N197" s="35">
        <v>1593.7950000000001</v>
      </c>
      <c r="O197" s="35">
        <v>1149.8679999999999</v>
      </c>
    </row>
    <row r="198" spans="1:15" ht="22.5" x14ac:dyDescent="0.25">
      <c r="A198" s="33" t="s">
        <v>32</v>
      </c>
      <c r="B198" s="33" t="s">
        <v>39</v>
      </c>
      <c r="C198" s="33" t="s">
        <v>115</v>
      </c>
      <c r="D198" s="33" t="s">
        <v>109</v>
      </c>
      <c r="E198" s="47">
        <v>495.78399999999999</v>
      </c>
      <c r="F198" s="48">
        <v>561.37900000000002</v>
      </c>
      <c r="G198" s="48">
        <v>950.73099999999999</v>
      </c>
      <c r="H198" s="48">
        <v>1456.7139999999999</v>
      </c>
      <c r="I198" s="48">
        <v>2014.9849999999999</v>
      </c>
      <c r="J198" s="49">
        <v>2435.2570000000001</v>
      </c>
      <c r="K198" s="29">
        <v>2885.4830000000002</v>
      </c>
      <c r="L198" s="29">
        <v>3383.6190000000001</v>
      </c>
      <c r="M198" s="29">
        <v>3512.2049999999999</v>
      </c>
      <c r="N198" s="29">
        <v>3608.3310000000001</v>
      </c>
      <c r="O198" s="29">
        <v>3628.886</v>
      </c>
    </row>
    <row r="199" spans="1:15" ht="22.5" x14ac:dyDescent="0.25">
      <c r="A199" s="34" t="s">
        <v>32</v>
      </c>
      <c r="B199" s="34" t="s">
        <v>40</v>
      </c>
      <c r="C199" s="34" t="s">
        <v>115</v>
      </c>
      <c r="D199" s="34" t="s">
        <v>109</v>
      </c>
      <c r="E199" s="50">
        <v>495.78300000000002</v>
      </c>
      <c r="F199" s="51">
        <v>561.39200000000005</v>
      </c>
      <c r="G199" s="51">
        <v>956.89300000000003</v>
      </c>
      <c r="H199" s="51">
        <v>1428.4680000000001</v>
      </c>
      <c r="I199" s="51">
        <v>1902.402</v>
      </c>
      <c r="J199" s="52">
        <v>2289</v>
      </c>
      <c r="K199" s="35">
        <v>2717.252</v>
      </c>
      <c r="L199" s="35">
        <v>3280.1010000000001</v>
      </c>
      <c r="M199" s="35">
        <v>3410.1849999999999</v>
      </c>
      <c r="N199" s="35">
        <v>3555.261</v>
      </c>
      <c r="O199" s="35">
        <v>3850.203</v>
      </c>
    </row>
    <row r="200" spans="1:15" ht="22.5" x14ac:dyDescent="0.25">
      <c r="A200" s="33" t="s">
        <v>32</v>
      </c>
      <c r="B200" s="33" t="s">
        <v>33</v>
      </c>
      <c r="C200" s="33" t="s">
        <v>116</v>
      </c>
      <c r="D200" s="33" t="s">
        <v>109</v>
      </c>
      <c r="E200" s="47">
        <v>217.804</v>
      </c>
      <c r="F200" s="48">
        <v>90.119</v>
      </c>
      <c r="G200" s="48">
        <v>17.510999999999999</v>
      </c>
      <c r="H200" s="48">
        <v>6.4960000000000004</v>
      </c>
      <c r="I200" s="48">
        <v>3.8780000000000001</v>
      </c>
      <c r="J200" s="49">
        <v>0.28399999999999997</v>
      </c>
      <c r="K200" s="29">
        <v>0.28399999999999997</v>
      </c>
      <c r="L200" s="29">
        <v>0.28399999999999997</v>
      </c>
      <c r="M200" s="29">
        <v>0</v>
      </c>
      <c r="N200" s="29">
        <v>0</v>
      </c>
      <c r="O200" s="29">
        <v>0</v>
      </c>
    </row>
    <row r="201" spans="1:15" ht="22.5" x14ac:dyDescent="0.25">
      <c r="A201" s="34" t="s">
        <v>32</v>
      </c>
      <c r="B201" s="34" t="s">
        <v>36</v>
      </c>
      <c r="C201" s="34" t="s">
        <v>116</v>
      </c>
      <c r="D201" s="34" t="s">
        <v>109</v>
      </c>
      <c r="E201" s="50">
        <v>217.804</v>
      </c>
      <c r="F201" s="51">
        <v>90.119</v>
      </c>
      <c r="G201" s="51">
        <v>17.510999999999999</v>
      </c>
      <c r="H201" s="51">
        <v>6.4960000000000004</v>
      </c>
      <c r="I201" s="51">
        <v>3.8780000000000001</v>
      </c>
      <c r="J201" s="52">
        <v>0.28399999999999997</v>
      </c>
      <c r="K201" s="35">
        <v>0.28399999999999997</v>
      </c>
      <c r="L201" s="35">
        <v>0.28399999999999997</v>
      </c>
      <c r="M201" s="35">
        <v>0</v>
      </c>
      <c r="N201" s="35">
        <v>0</v>
      </c>
      <c r="O201" s="35">
        <v>0</v>
      </c>
    </row>
    <row r="202" spans="1:15" ht="22.5" x14ac:dyDescent="0.25">
      <c r="A202" s="33" t="s">
        <v>32</v>
      </c>
      <c r="B202" s="33" t="s">
        <v>37</v>
      </c>
      <c r="C202" s="33" t="s">
        <v>116</v>
      </c>
      <c r="D202" s="33" t="s">
        <v>109</v>
      </c>
      <c r="E202" s="47">
        <v>217.804</v>
      </c>
      <c r="F202" s="48">
        <v>90.119</v>
      </c>
      <c r="G202" s="48">
        <v>17.510999999999999</v>
      </c>
      <c r="H202" s="48">
        <v>6.4960000000000004</v>
      </c>
      <c r="I202" s="48">
        <v>3.8780000000000001</v>
      </c>
      <c r="J202" s="49">
        <v>0.28399999999999997</v>
      </c>
      <c r="K202" s="29">
        <v>0.28399999999999997</v>
      </c>
      <c r="L202" s="29">
        <v>0.28399999999999997</v>
      </c>
      <c r="M202" s="29">
        <v>0</v>
      </c>
      <c r="N202" s="29">
        <v>0</v>
      </c>
      <c r="O202" s="29">
        <v>0</v>
      </c>
    </row>
    <row r="203" spans="1:15" ht="22.5" x14ac:dyDescent="0.25">
      <c r="A203" s="34" t="s">
        <v>32</v>
      </c>
      <c r="B203" s="34" t="s">
        <v>38</v>
      </c>
      <c r="C203" s="34" t="s">
        <v>116</v>
      </c>
      <c r="D203" s="34" t="s">
        <v>109</v>
      </c>
      <c r="E203" s="50">
        <v>217.804</v>
      </c>
      <c r="F203" s="51">
        <v>90.119</v>
      </c>
      <c r="G203" s="51">
        <v>17.510999999999999</v>
      </c>
      <c r="H203" s="51">
        <v>6.4960000000000004</v>
      </c>
      <c r="I203" s="51">
        <v>3.8780000000000001</v>
      </c>
      <c r="J203" s="52">
        <v>0.28399999999999997</v>
      </c>
      <c r="K203" s="35">
        <v>0.28399999999999997</v>
      </c>
      <c r="L203" s="35">
        <v>0.28399999999999997</v>
      </c>
      <c r="M203" s="35">
        <v>0</v>
      </c>
      <c r="N203" s="35">
        <v>0</v>
      </c>
      <c r="O203" s="35">
        <v>0</v>
      </c>
    </row>
    <row r="204" spans="1:15" ht="22.5" x14ac:dyDescent="0.25">
      <c r="A204" s="33" t="s">
        <v>32</v>
      </c>
      <c r="B204" s="33" t="s">
        <v>39</v>
      </c>
      <c r="C204" s="33" t="s">
        <v>116</v>
      </c>
      <c r="D204" s="33" t="s">
        <v>109</v>
      </c>
      <c r="E204" s="47">
        <v>217.804</v>
      </c>
      <c r="F204" s="48">
        <v>90.119</v>
      </c>
      <c r="G204" s="48">
        <v>17.510999999999999</v>
      </c>
      <c r="H204" s="48">
        <v>6.4960000000000004</v>
      </c>
      <c r="I204" s="48">
        <v>3.8780000000000001</v>
      </c>
      <c r="J204" s="49">
        <v>0.28399999999999997</v>
      </c>
      <c r="K204" s="29">
        <v>0.28399999999999997</v>
      </c>
      <c r="L204" s="29">
        <v>0.28399999999999997</v>
      </c>
      <c r="M204" s="29">
        <v>0</v>
      </c>
      <c r="N204" s="29">
        <v>0</v>
      </c>
      <c r="O204" s="29">
        <v>0</v>
      </c>
    </row>
    <row r="205" spans="1:15" ht="22.5" x14ac:dyDescent="0.25">
      <c r="A205" s="34" t="s">
        <v>32</v>
      </c>
      <c r="B205" s="34" t="s">
        <v>40</v>
      </c>
      <c r="C205" s="34" t="s">
        <v>116</v>
      </c>
      <c r="D205" s="34" t="s">
        <v>109</v>
      </c>
      <c r="E205" s="50">
        <v>217.804</v>
      </c>
      <c r="F205" s="51">
        <v>90.119</v>
      </c>
      <c r="G205" s="51">
        <v>17.510999999999999</v>
      </c>
      <c r="H205" s="51">
        <v>6.4960000000000004</v>
      </c>
      <c r="I205" s="51">
        <v>3.8780000000000001</v>
      </c>
      <c r="J205" s="52">
        <v>0.28399999999999997</v>
      </c>
      <c r="K205" s="35">
        <v>0.28399999999999997</v>
      </c>
      <c r="L205" s="35">
        <v>0.28399999999999997</v>
      </c>
      <c r="M205" s="35">
        <v>0</v>
      </c>
      <c r="N205" s="35">
        <v>0</v>
      </c>
      <c r="O205" s="35">
        <v>0</v>
      </c>
    </row>
    <row r="206" spans="1:15" ht="22.5" x14ac:dyDescent="0.25">
      <c r="A206" s="33" t="s">
        <v>32</v>
      </c>
      <c r="B206" s="33" t="s">
        <v>33</v>
      </c>
      <c r="C206" s="33" t="s">
        <v>117</v>
      </c>
      <c r="D206" s="33" t="s">
        <v>109</v>
      </c>
      <c r="E206" s="47">
        <v>324.12299999999999</v>
      </c>
      <c r="F206" s="48">
        <v>328.50299999999999</v>
      </c>
      <c r="G206" s="48">
        <v>332.80900000000003</v>
      </c>
      <c r="H206" s="48">
        <v>354.61399999999998</v>
      </c>
      <c r="I206" s="48">
        <v>353.01900000000001</v>
      </c>
      <c r="J206" s="49">
        <v>518.39800000000002</v>
      </c>
      <c r="K206" s="29">
        <v>872.44899999999996</v>
      </c>
      <c r="L206" s="29">
        <v>961.90300000000002</v>
      </c>
      <c r="M206" s="29">
        <v>955.84699999999998</v>
      </c>
      <c r="N206" s="29">
        <v>894.99199999999996</v>
      </c>
      <c r="O206" s="29">
        <v>761.86599999999999</v>
      </c>
    </row>
    <row r="207" spans="1:15" ht="22.5" x14ac:dyDescent="0.25">
      <c r="A207" s="34" t="s">
        <v>32</v>
      </c>
      <c r="B207" s="34" t="s">
        <v>36</v>
      </c>
      <c r="C207" s="34" t="s">
        <v>117</v>
      </c>
      <c r="D207" s="34" t="s">
        <v>109</v>
      </c>
      <c r="E207" s="50">
        <v>324.12299999999999</v>
      </c>
      <c r="F207" s="51">
        <v>328.50299999999999</v>
      </c>
      <c r="G207" s="51">
        <v>339.97899999999998</v>
      </c>
      <c r="H207" s="51">
        <v>362.56799999999998</v>
      </c>
      <c r="I207" s="51">
        <v>355.96800000000002</v>
      </c>
      <c r="J207" s="52">
        <v>453.49099999999999</v>
      </c>
      <c r="K207" s="35">
        <v>745.83500000000004</v>
      </c>
      <c r="L207" s="35">
        <v>967.53800000000001</v>
      </c>
      <c r="M207" s="35">
        <v>1072.895</v>
      </c>
      <c r="N207" s="35">
        <v>1011.2569999999999</v>
      </c>
      <c r="O207" s="35">
        <v>883.13599999999997</v>
      </c>
    </row>
    <row r="208" spans="1:15" ht="22.5" x14ac:dyDescent="0.25">
      <c r="A208" s="33" t="s">
        <v>32</v>
      </c>
      <c r="B208" s="33" t="s">
        <v>37</v>
      </c>
      <c r="C208" s="33" t="s">
        <v>117</v>
      </c>
      <c r="D208" s="33" t="s">
        <v>109</v>
      </c>
      <c r="E208" s="47">
        <v>324.12299999999999</v>
      </c>
      <c r="F208" s="48">
        <v>328.50299999999999</v>
      </c>
      <c r="G208" s="48">
        <v>339.97199999999998</v>
      </c>
      <c r="H208" s="48">
        <v>302.02800000000002</v>
      </c>
      <c r="I208" s="48">
        <v>225.346</v>
      </c>
      <c r="J208" s="49">
        <v>212.09</v>
      </c>
      <c r="K208" s="29">
        <v>386.03500000000003</v>
      </c>
      <c r="L208" s="29">
        <v>679.54200000000003</v>
      </c>
      <c r="M208" s="29">
        <v>850.60199999999998</v>
      </c>
      <c r="N208" s="29">
        <v>1015.841</v>
      </c>
      <c r="O208" s="29">
        <v>1095.126</v>
      </c>
    </row>
    <row r="209" spans="1:15" ht="22.5" x14ac:dyDescent="0.25">
      <c r="A209" s="34" t="s">
        <v>32</v>
      </c>
      <c r="B209" s="34" t="s">
        <v>38</v>
      </c>
      <c r="C209" s="34" t="s">
        <v>117</v>
      </c>
      <c r="D209" s="34" t="s">
        <v>109</v>
      </c>
      <c r="E209" s="50">
        <v>324.12299999999999</v>
      </c>
      <c r="F209" s="51">
        <v>328.50299999999999</v>
      </c>
      <c r="G209" s="51">
        <v>339.97199999999998</v>
      </c>
      <c r="H209" s="51">
        <v>300.92200000000003</v>
      </c>
      <c r="I209" s="51">
        <v>182.90199999999999</v>
      </c>
      <c r="J209" s="52">
        <v>130.697</v>
      </c>
      <c r="K209" s="35">
        <v>240.56</v>
      </c>
      <c r="L209" s="35">
        <v>489.63799999999998</v>
      </c>
      <c r="M209" s="35">
        <v>816.346</v>
      </c>
      <c r="N209" s="35">
        <v>1150.403</v>
      </c>
      <c r="O209" s="35">
        <v>1278.8720000000001</v>
      </c>
    </row>
    <row r="210" spans="1:15" ht="22.5" x14ac:dyDescent="0.25">
      <c r="A210" s="33" t="s">
        <v>32</v>
      </c>
      <c r="B210" s="33" t="s">
        <v>39</v>
      </c>
      <c r="C210" s="33" t="s">
        <v>117</v>
      </c>
      <c r="D210" s="33" t="s">
        <v>109</v>
      </c>
      <c r="E210" s="47">
        <v>324.12299999999999</v>
      </c>
      <c r="F210" s="48">
        <v>328.50299999999999</v>
      </c>
      <c r="G210" s="48">
        <v>338.12400000000002</v>
      </c>
      <c r="H210" s="48">
        <v>299.07400000000001</v>
      </c>
      <c r="I210" s="48">
        <v>164.35400000000001</v>
      </c>
      <c r="J210" s="49">
        <v>54.286000000000001</v>
      </c>
      <c r="K210" s="29">
        <v>94.641000000000005</v>
      </c>
      <c r="L210" s="29">
        <v>199.09899999999999</v>
      </c>
      <c r="M210" s="29">
        <v>403.11700000000002</v>
      </c>
      <c r="N210" s="29">
        <v>464.39600000000002</v>
      </c>
      <c r="O210" s="29">
        <v>548.452</v>
      </c>
    </row>
    <row r="211" spans="1:15" ht="22.5" x14ac:dyDescent="0.25">
      <c r="A211" s="34" t="s">
        <v>32</v>
      </c>
      <c r="B211" s="34" t="s">
        <v>40</v>
      </c>
      <c r="C211" s="34" t="s">
        <v>117</v>
      </c>
      <c r="D211" s="34" t="s">
        <v>109</v>
      </c>
      <c r="E211" s="50">
        <v>324.12299999999999</v>
      </c>
      <c r="F211" s="51">
        <v>328.50299999999999</v>
      </c>
      <c r="G211" s="51">
        <v>332.803</v>
      </c>
      <c r="H211" s="51">
        <v>293.75299999999999</v>
      </c>
      <c r="I211" s="51">
        <v>159.03299999999999</v>
      </c>
      <c r="J211" s="52">
        <v>38.32</v>
      </c>
      <c r="K211" s="35">
        <v>32.761000000000003</v>
      </c>
      <c r="L211" s="35">
        <v>61.795999999999999</v>
      </c>
      <c r="M211" s="35">
        <v>127.164</v>
      </c>
      <c r="N211" s="35">
        <v>178.11500000000001</v>
      </c>
      <c r="O211" s="35">
        <v>312.19</v>
      </c>
    </row>
    <row r="212" spans="1:15" ht="22.5" x14ac:dyDescent="0.25">
      <c r="A212" s="33" t="s">
        <v>32</v>
      </c>
      <c r="B212" s="33" t="s">
        <v>33</v>
      </c>
      <c r="C212" s="33" t="s">
        <v>118</v>
      </c>
      <c r="D212" s="33" t="s">
        <v>109</v>
      </c>
      <c r="E212" s="47">
        <v>418.37599999999998</v>
      </c>
      <c r="F212" s="48">
        <v>483.95499999999998</v>
      </c>
      <c r="G212" s="48">
        <v>461.07799999999997</v>
      </c>
      <c r="H212" s="48">
        <v>486.53300000000002</v>
      </c>
      <c r="I212" s="48">
        <v>545.10900000000004</v>
      </c>
      <c r="J212" s="49">
        <v>561.10699999999997</v>
      </c>
      <c r="K212" s="29">
        <v>574.53899999999999</v>
      </c>
      <c r="L212" s="29">
        <v>583.68799999999999</v>
      </c>
      <c r="M212" s="29">
        <v>590.51300000000003</v>
      </c>
      <c r="N212" s="29">
        <v>595.60699999999997</v>
      </c>
      <c r="O212" s="29">
        <v>599.49599999999998</v>
      </c>
    </row>
    <row r="213" spans="1:15" ht="22.5" x14ac:dyDescent="0.25">
      <c r="A213" s="34" t="s">
        <v>32</v>
      </c>
      <c r="B213" s="34" t="s">
        <v>36</v>
      </c>
      <c r="C213" s="34" t="s">
        <v>118</v>
      </c>
      <c r="D213" s="34" t="s">
        <v>109</v>
      </c>
      <c r="E213" s="50">
        <v>418.38099999999997</v>
      </c>
      <c r="F213" s="51">
        <v>483.96</v>
      </c>
      <c r="G213" s="51">
        <v>461.09699999999998</v>
      </c>
      <c r="H213" s="51">
        <v>450.27800000000002</v>
      </c>
      <c r="I213" s="51">
        <v>463.91500000000002</v>
      </c>
      <c r="J213" s="52">
        <v>516.601</v>
      </c>
      <c r="K213" s="35">
        <v>531.26499999999999</v>
      </c>
      <c r="L213" s="35">
        <v>544.73500000000001</v>
      </c>
      <c r="M213" s="35">
        <v>557.25599999999997</v>
      </c>
      <c r="N213" s="35">
        <v>586.59799999999996</v>
      </c>
      <c r="O213" s="35">
        <v>598.04999999999995</v>
      </c>
    </row>
    <row r="214" spans="1:15" ht="22.5" x14ac:dyDescent="0.25">
      <c r="A214" s="33" t="s">
        <v>32</v>
      </c>
      <c r="B214" s="33" t="s">
        <v>37</v>
      </c>
      <c r="C214" s="33" t="s">
        <v>118</v>
      </c>
      <c r="D214" s="33" t="s">
        <v>109</v>
      </c>
      <c r="E214" s="47">
        <v>418.38099999999997</v>
      </c>
      <c r="F214" s="48">
        <v>483.96</v>
      </c>
      <c r="G214" s="48">
        <v>461.09699999999998</v>
      </c>
      <c r="H214" s="48">
        <v>450.27800000000002</v>
      </c>
      <c r="I214" s="48">
        <v>452.08800000000002</v>
      </c>
      <c r="J214" s="49">
        <v>466.37099999999998</v>
      </c>
      <c r="K214" s="29">
        <v>478.666</v>
      </c>
      <c r="L214" s="29">
        <v>544.73500000000001</v>
      </c>
      <c r="M214" s="29">
        <v>556.601</v>
      </c>
      <c r="N214" s="29">
        <v>568.40899999999999</v>
      </c>
      <c r="O214" s="29">
        <v>591.35799999999995</v>
      </c>
    </row>
    <row r="215" spans="1:15" ht="22.5" x14ac:dyDescent="0.25">
      <c r="A215" s="34" t="s">
        <v>32</v>
      </c>
      <c r="B215" s="34" t="s">
        <v>38</v>
      </c>
      <c r="C215" s="34" t="s">
        <v>118</v>
      </c>
      <c r="D215" s="34" t="s">
        <v>109</v>
      </c>
      <c r="E215" s="50">
        <v>418.38099999999997</v>
      </c>
      <c r="F215" s="51">
        <v>483.96</v>
      </c>
      <c r="G215" s="51">
        <v>461.09699999999998</v>
      </c>
      <c r="H215" s="51">
        <v>450.24</v>
      </c>
      <c r="I215" s="51">
        <v>452.05</v>
      </c>
      <c r="J215" s="52">
        <v>453.483</v>
      </c>
      <c r="K215" s="35">
        <v>454.23099999999999</v>
      </c>
      <c r="L215" s="35">
        <v>473.61</v>
      </c>
      <c r="M215" s="35">
        <v>526.87699999999995</v>
      </c>
      <c r="N215" s="35">
        <v>568.40899999999999</v>
      </c>
      <c r="O215" s="35">
        <v>580.34500000000003</v>
      </c>
    </row>
    <row r="216" spans="1:15" ht="22.5" x14ac:dyDescent="0.25">
      <c r="A216" s="33" t="s">
        <v>32</v>
      </c>
      <c r="B216" s="33" t="s">
        <v>39</v>
      </c>
      <c r="C216" s="33" t="s">
        <v>118</v>
      </c>
      <c r="D216" s="33" t="s">
        <v>109</v>
      </c>
      <c r="E216" s="47">
        <v>418.38099999999997</v>
      </c>
      <c r="F216" s="48">
        <v>483.96</v>
      </c>
      <c r="G216" s="48">
        <v>461.08300000000003</v>
      </c>
      <c r="H216" s="48">
        <v>450.24</v>
      </c>
      <c r="I216" s="48">
        <v>451.58100000000002</v>
      </c>
      <c r="J216" s="49">
        <v>453.01400000000001</v>
      </c>
      <c r="K216" s="29">
        <v>453.762</v>
      </c>
      <c r="L216" s="29">
        <v>454.19799999999998</v>
      </c>
      <c r="M216" s="29">
        <v>476.49700000000001</v>
      </c>
      <c r="N216" s="29">
        <v>486.20600000000002</v>
      </c>
      <c r="O216" s="29">
        <v>547.07899999999995</v>
      </c>
    </row>
    <row r="217" spans="1:15" ht="22.5" x14ac:dyDescent="0.25">
      <c r="A217" s="34" t="s">
        <v>32</v>
      </c>
      <c r="B217" s="34" t="s">
        <v>40</v>
      </c>
      <c r="C217" s="34" t="s">
        <v>118</v>
      </c>
      <c r="D217" s="34" t="s">
        <v>109</v>
      </c>
      <c r="E217" s="50">
        <v>418.38099999999997</v>
      </c>
      <c r="F217" s="51">
        <v>483.96</v>
      </c>
      <c r="G217" s="51">
        <v>461.08300000000003</v>
      </c>
      <c r="H217" s="51">
        <v>450.24</v>
      </c>
      <c r="I217" s="51">
        <v>451.548</v>
      </c>
      <c r="J217" s="52">
        <v>452.98099999999999</v>
      </c>
      <c r="K217" s="35">
        <v>453.72899999999998</v>
      </c>
      <c r="L217" s="35">
        <v>454.16500000000002</v>
      </c>
      <c r="M217" s="35">
        <v>454.416</v>
      </c>
      <c r="N217" s="35">
        <v>454.541</v>
      </c>
      <c r="O217" s="35">
        <v>454.637</v>
      </c>
    </row>
    <row r="218" spans="1:15" ht="22.5" x14ac:dyDescent="0.25">
      <c r="A218" s="33" t="s">
        <v>32</v>
      </c>
      <c r="B218" s="33" t="s">
        <v>33</v>
      </c>
      <c r="C218" s="33" t="s">
        <v>92</v>
      </c>
      <c r="D218" s="33" t="s">
        <v>35</v>
      </c>
      <c r="E218" s="29">
        <v>52.804000000000002</v>
      </c>
      <c r="F218" s="29">
        <v>52.615000000000002</v>
      </c>
      <c r="G218" s="29">
        <v>58.643999999999998</v>
      </c>
      <c r="H218" s="29">
        <v>52.055</v>
      </c>
      <c r="I218" s="29">
        <v>48.561999999999998</v>
      </c>
      <c r="J218" s="29">
        <v>47.375</v>
      </c>
      <c r="K218" s="29">
        <v>48.158000000000001</v>
      </c>
      <c r="L218" s="29">
        <v>50.037999999999997</v>
      </c>
      <c r="M218" s="29">
        <v>52.808999999999997</v>
      </c>
      <c r="N218" s="29">
        <v>54.892000000000003</v>
      </c>
      <c r="O218" s="29">
        <v>56.591999999999999</v>
      </c>
    </row>
    <row r="219" spans="1:15" ht="22.5" x14ac:dyDescent="0.25">
      <c r="A219" s="34" t="s">
        <v>32</v>
      </c>
      <c r="B219" s="34" t="s">
        <v>36</v>
      </c>
      <c r="C219" s="34" t="s">
        <v>92</v>
      </c>
      <c r="D219" s="34" t="s">
        <v>35</v>
      </c>
      <c r="E219" s="35">
        <v>52.804000000000002</v>
      </c>
      <c r="F219" s="35">
        <v>52.615000000000002</v>
      </c>
      <c r="G219" s="35">
        <v>58.381</v>
      </c>
      <c r="H219" s="35">
        <v>57.786999999999999</v>
      </c>
      <c r="I219" s="35">
        <v>55.981000000000002</v>
      </c>
      <c r="J219" s="35">
        <v>55.96</v>
      </c>
      <c r="K219" s="35">
        <v>57.3</v>
      </c>
      <c r="L219" s="35">
        <v>57.293999999999997</v>
      </c>
      <c r="M219" s="35">
        <v>57.920999999999999</v>
      </c>
      <c r="N219" s="35">
        <v>58.91</v>
      </c>
      <c r="O219" s="35">
        <v>60.451000000000001</v>
      </c>
    </row>
    <row r="220" spans="1:15" ht="22.5" x14ac:dyDescent="0.25">
      <c r="A220" s="33" t="s">
        <v>32</v>
      </c>
      <c r="B220" s="33" t="s">
        <v>37</v>
      </c>
      <c r="C220" s="33" t="s">
        <v>92</v>
      </c>
      <c r="D220" s="33" t="s">
        <v>35</v>
      </c>
      <c r="E220" s="29">
        <v>52.804000000000002</v>
      </c>
      <c r="F220" s="29">
        <v>52.615000000000002</v>
      </c>
      <c r="G220" s="29">
        <v>58.417999999999999</v>
      </c>
      <c r="H220" s="29">
        <v>60.277000000000001</v>
      </c>
      <c r="I220" s="29">
        <v>58.75</v>
      </c>
      <c r="J220" s="29">
        <v>59.332999999999998</v>
      </c>
      <c r="K220" s="29">
        <v>61.603999999999999</v>
      </c>
      <c r="L220" s="29">
        <v>63.131999999999998</v>
      </c>
      <c r="M220" s="29">
        <v>64.522000000000006</v>
      </c>
      <c r="N220" s="29">
        <v>64.165000000000006</v>
      </c>
      <c r="O220" s="29">
        <v>64.063000000000002</v>
      </c>
    </row>
    <row r="221" spans="1:15" ht="22.5" x14ac:dyDescent="0.25">
      <c r="A221" s="34" t="s">
        <v>32</v>
      </c>
      <c r="B221" s="34" t="s">
        <v>38</v>
      </c>
      <c r="C221" s="34" t="s">
        <v>92</v>
      </c>
      <c r="D221" s="34" t="s">
        <v>35</v>
      </c>
      <c r="E221" s="35">
        <v>52.804000000000002</v>
      </c>
      <c r="F221" s="35">
        <v>52.615000000000002</v>
      </c>
      <c r="G221" s="35">
        <v>58.436999999999998</v>
      </c>
      <c r="H221" s="35">
        <v>61.106000000000002</v>
      </c>
      <c r="I221" s="35">
        <v>59.933</v>
      </c>
      <c r="J221" s="35">
        <v>60.695</v>
      </c>
      <c r="K221" s="35">
        <v>63.481000000000002</v>
      </c>
      <c r="L221" s="35">
        <v>65.828000000000003</v>
      </c>
      <c r="M221" s="35">
        <v>67.995999999999995</v>
      </c>
      <c r="N221" s="35">
        <v>69.423000000000002</v>
      </c>
      <c r="O221" s="35">
        <v>71.006</v>
      </c>
    </row>
    <row r="222" spans="1:15" ht="22.5" x14ac:dyDescent="0.25">
      <c r="A222" s="33" t="s">
        <v>32</v>
      </c>
      <c r="B222" s="33" t="s">
        <v>39</v>
      </c>
      <c r="C222" s="33" t="s">
        <v>92</v>
      </c>
      <c r="D222" s="33" t="s">
        <v>35</v>
      </c>
      <c r="E222" s="29">
        <v>52.804000000000002</v>
      </c>
      <c r="F222" s="29">
        <v>52.615000000000002</v>
      </c>
      <c r="G222" s="29">
        <v>58.473999999999997</v>
      </c>
      <c r="H222" s="29">
        <v>61.529000000000003</v>
      </c>
      <c r="I222" s="29">
        <v>60.435000000000002</v>
      </c>
      <c r="J222" s="29">
        <v>61.548000000000002</v>
      </c>
      <c r="K222" s="29">
        <v>64.784999999999997</v>
      </c>
      <c r="L222" s="29">
        <v>67.879000000000005</v>
      </c>
      <c r="M222" s="29">
        <v>70.864000000000004</v>
      </c>
      <c r="N222" s="29">
        <v>73.326999999999998</v>
      </c>
      <c r="O222" s="29">
        <v>75.501000000000005</v>
      </c>
    </row>
    <row r="223" spans="1:15" ht="22.5" x14ac:dyDescent="0.25">
      <c r="A223" s="34" t="s">
        <v>32</v>
      </c>
      <c r="B223" s="34" t="s">
        <v>40</v>
      </c>
      <c r="C223" s="34" t="s">
        <v>92</v>
      </c>
      <c r="D223" s="34" t="s">
        <v>35</v>
      </c>
      <c r="E223" s="35">
        <v>52.804000000000002</v>
      </c>
      <c r="F223" s="35">
        <v>52.615000000000002</v>
      </c>
      <c r="G223" s="35">
        <v>58.798999999999999</v>
      </c>
      <c r="H223" s="35">
        <v>62.213000000000001</v>
      </c>
      <c r="I223" s="35">
        <v>61.01</v>
      </c>
      <c r="J223" s="35">
        <v>61.94</v>
      </c>
      <c r="K223" s="35">
        <v>65.355000000000004</v>
      </c>
      <c r="L223" s="35">
        <v>68.84</v>
      </c>
      <c r="M223" s="35">
        <v>72.138999999999996</v>
      </c>
      <c r="N223" s="35">
        <v>75.046999999999997</v>
      </c>
      <c r="O223" s="35">
        <v>77.599000000000004</v>
      </c>
    </row>
    <row r="224" spans="1:15" ht="22.5" x14ac:dyDescent="0.25">
      <c r="A224" s="33" t="s">
        <v>32</v>
      </c>
      <c r="B224" s="33" t="s">
        <v>33</v>
      </c>
      <c r="C224" s="33" t="s">
        <v>93</v>
      </c>
      <c r="D224" s="33" t="s">
        <v>35</v>
      </c>
      <c r="E224" s="29">
        <v>50.366</v>
      </c>
      <c r="F224" s="29">
        <v>49.093000000000004</v>
      </c>
      <c r="G224" s="29">
        <v>55.963999999999999</v>
      </c>
      <c r="H224" s="29">
        <v>48.738</v>
      </c>
      <c r="I224" s="29">
        <v>39.335999999999999</v>
      </c>
      <c r="J224" s="29">
        <v>36.125</v>
      </c>
      <c r="K224" s="29">
        <v>37.113999999999997</v>
      </c>
      <c r="L224" s="29">
        <v>37.095999999999997</v>
      </c>
      <c r="M224" s="29">
        <v>36.131999999999998</v>
      </c>
      <c r="N224" s="29">
        <v>34.622999999999998</v>
      </c>
      <c r="O224" s="29">
        <v>33.613999999999997</v>
      </c>
    </row>
    <row r="225" spans="1:15" ht="22.5" x14ac:dyDescent="0.25">
      <c r="A225" s="34" t="s">
        <v>32</v>
      </c>
      <c r="B225" s="34" t="s">
        <v>36</v>
      </c>
      <c r="C225" s="34" t="s">
        <v>93</v>
      </c>
      <c r="D225" s="34" t="s">
        <v>35</v>
      </c>
      <c r="E225" s="35">
        <v>50.366</v>
      </c>
      <c r="F225" s="35">
        <v>49.093000000000004</v>
      </c>
      <c r="G225" s="35">
        <v>55.856999999999999</v>
      </c>
      <c r="H225" s="35">
        <v>55.575000000000003</v>
      </c>
      <c r="I225" s="35">
        <v>51.758000000000003</v>
      </c>
      <c r="J225" s="35">
        <v>45.046999999999997</v>
      </c>
      <c r="K225" s="35">
        <v>45.509</v>
      </c>
      <c r="L225" s="35">
        <v>46.685000000000002</v>
      </c>
      <c r="M225" s="35">
        <v>47.017000000000003</v>
      </c>
      <c r="N225" s="35">
        <v>46.572000000000003</v>
      </c>
      <c r="O225" s="35">
        <v>46.399000000000001</v>
      </c>
    </row>
    <row r="226" spans="1:15" ht="22.5" x14ac:dyDescent="0.25">
      <c r="A226" s="33" t="s">
        <v>32</v>
      </c>
      <c r="B226" s="33" t="s">
        <v>37</v>
      </c>
      <c r="C226" s="33" t="s">
        <v>93</v>
      </c>
      <c r="D226" s="33" t="s">
        <v>35</v>
      </c>
      <c r="E226" s="29">
        <v>50.366</v>
      </c>
      <c r="F226" s="29">
        <v>49.093000000000004</v>
      </c>
      <c r="G226" s="29">
        <v>55.877000000000002</v>
      </c>
      <c r="H226" s="29">
        <v>60.402999999999999</v>
      </c>
      <c r="I226" s="29">
        <v>61.572000000000003</v>
      </c>
      <c r="J226" s="29">
        <v>58.079000000000001</v>
      </c>
      <c r="K226" s="29">
        <v>51.203000000000003</v>
      </c>
      <c r="L226" s="29">
        <v>50.887999999999998</v>
      </c>
      <c r="M226" s="29">
        <v>51.991999999999997</v>
      </c>
      <c r="N226" s="29">
        <v>52.482999999999997</v>
      </c>
      <c r="O226" s="29">
        <v>53.118000000000002</v>
      </c>
    </row>
    <row r="227" spans="1:15" ht="22.5" x14ac:dyDescent="0.25">
      <c r="A227" s="34" t="s">
        <v>32</v>
      </c>
      <c r="B227" s="34" t="s">
        <v>38</v>
      </c>
      <c r="C227" s="34" t="s">
        <v>93</v>
      </c>
      <c r="D227" s="34" t="s">
        <v>35</v>
      </c>
      <c r="E227" s="35">
        <v>50.366</v>
      </c>
      <c r="F227" s="35">
        <v>49.093000000000004</v>
      </c>
      <c r="G227" s="35">
        <v>55.963999999999999</v>
      </c>
      <c r="H227" s="35">
        <v>61.204000000000001</v>
      </c>
      <c r="I227" s="35">
        <v>65.22</v>
      </c>
      <c r="J227" s="35">
        <v>64.864999999999995</v>
      </c>
      <c r="K227" s="35">
        <v>58.948</v>
      </c>
      <c r="L227" s="35">
        <v>53.165999999999997</v>
      </c>
      <c r="M227" s="35">
        <v>54.668999999999997</v>
      </c>
      <c r="N227" s="35">
        <v>55.576999999999998</v>
      </c>
      <c r="O227" s="35">
        <v>56.734000000000002</v>
      </c>
    </row>
    <row r="228" spans="1:15" ht="22.5" x14ac:dyDescent="0.25">
      <c r="A228" s="33" t="s">
        <v>32</v>
      </c>
      <c r="B228" s="33" t="s">
        <v>39</v>
      </c>
      <c r="C228" s="33" t="s">
        <v>93</v>
      </c>
      <c r="D228" s="33" t="s">
        <v>35</v>
      </c>
      <c r="E228" s="29">
        <v>50.366</v>
      </c>
      <c r="F228" s="29">
        <v>49.093000000000004</v>
      </c>
      <c r="G228" s="29">
        <v>55.963999999999999</v>
      </c>
      <c r="H228" s="29">
        <v>61.616999999999997</v>
      </c>
      <c r="I228" s="29">
        <v>66.319999999999993</v>
      </c>
      <c r="J228" s="29">
        <v>66.966999999999999</v>
      </c>
      <c r="K228" s="29">
        <v>62.36</v>
      </c>
      <c r="L228" s="29">
        <v>57.790999999999997</v>
      </c>
      <c r="M228" s="29">
        <v>57.529000000000003</v>
      </c>
      <c r="N228" s="29">
        <v>59.426000000000002</v>
      </c>
      <c r="O228" s="29">
        <v>61.246000000000002</v>
      </c>
    </row>
    <row r="229" spans="1:15" ht="22.5" x14ac:dyDescent="0.25">
      <c r="A229" s="34" t="s">
        <v>32</v>
      </c>
      <c r="B229" s="34" t="s">
        <v>40</v>
      </c>
      <c r="C229" s="34" t="s">
        <v>93</v>
      </c>
      <c r="D229" s="34" t="s">
        <v>35</v>
      </c>
      <c r="E229" s="35">
        <v>50.366</v>
      </c>
      <c r="F229" s="35">
        <v>49.093000000000004</v>
      </c>
      <c r="G229" s="35">
        <v>55.966999999999999</v>
      </c>
      <c r="H229" s="35">
        <v>62.07</v>
      </c>
      <c r="I229" s="35">
        <v>67.584000000000003</v>
      </c>
      <c r="J229" s="35">
        <v>69.156000000000006</v>
      </c>
      <c r="K229" s="35">
        <v>66.414000000000001</v>
      </c>
      <c r="L229" s="35">
        <v>59.203000000000003</v>
      </c>
      <c r="M229" s="35">
        <v>58.844999999999999</v>
      </c>
      <c r="N229" s="35">
        <v>61.332999999999998</v>
      </c>
      <c r="O229" s="35">
        <v>63.67</v>
      </c>
    </row>
    <row r="230" spans="1:15" ht="22.5" x14ac:dyDescent="0.25">
      <c r="A230" s="33" t="s">
        <v>32</v>
      </c>
      <c r="B230" s="33" t="s">
        <v>33</v>
      </c>
      <c r="C230" s="33" t="s">
        <v>91</v>
      </c>
      <c r="D230" s="33" t="s">
        <v>35</v>
      </c>
      <c r="E230" s="29">
        <v>48.738999999999997</v>
      </c>
      <c r="F230" s="29">
        <v>45.662999999999997</v>
      </c>
      <c r="G230" s="29">
        <v>47.811</v>
      </c>
      <c r="H230" s="29">
        <v>41.345999999999997</v>
      </c>
      <c r="I230" s="29">
        <v>37.735999999999997</v>
      </c>
      <c r="J230" s="29">
        <v>36.844999999999999</v>
      </c>
      <c r="K230" s="29">
        <v>37.225999999999999</v>
      </c>
      <c r="L230" s="29">
        <v>36.454999999999998</v>
      </c>
      <c r="M230" s="29">
        <v>36.023000000000003</v>
      </c>
      <c r="N230" s="29">
        <v>35.969000000000001</v>
      </c>
      <c r="O230" s="29">
        <v>35.703000000000003</v>
      </c>
    </row>
    <row r="231" spans="1:15" ht="22.5" x14ac:dyDescent="0.25">
      <c r="A231" s="34" t="s">
        <v>32</v>
      </c>
      <c r="B231" s="34" t="s">
        <v>36</v>
      </c>
      <c r="C231" s="34" t="s">
        <v>91</v>
      </c>
      <c r="D231" s="34" t="s">
        <v>35</v>
      </c>
      <c r="E231" s="35">
        <v>48.738999999999997</v>
      </c>
      <c r="F231" s="35">
        <v>45.662999999999997</v>
      </c>
      <c r="G231" s="35">
        <v>47.841000000000001</v>
      </c>
      <c r="H231" s="35">
        <v>46.997999999999998</v>
      </c>
      <c r="I231" s="35">
        <v>46.343000000000004</v>
      </c>
      <c r="J231" s="35">
        <v>46.290999999999997</v>
      </c>
      <c r="K231" s="35">
        <v>44.883000000000003</v>
      </c>
      <c r="L231" s="35">
        <v>44.073999999999998</v>
      </c>
      <c r="M231" s="35">
        <v>43.746000000000002</v>
      </c>
      <c r="N231" s="35">
        <v>42.959000000000003</v>
      </c>
      <c r="O231" s="35">
        <v>41.773000000000003</v>
      </c>
    </row>
    <row r="232" spans="1:15" ht="22.5" x14ac:dyDescent="0.25">
      <c r="A232" s="33" t="s">
        <v>32</v>
      </c>
      <c r="B232" s="33" t="s">
        <v>37</v>
      </c>
      <c r="C232" s="33" t="s">
        <v>91</v>
      </c>
      <c r="D232" s="33" t="s">
        <v>35</v>
      </c>
      <c r="E232" s="29">
        <v>48.738999999999997</v>
      </c>
      <c r="F232" s="29">
        <v>45.662999999999997</v>
      </c>
      <c r="G232" s="29">
        <v>47.808999999999997</v>
      </c>
      <c r="H232" s="29">
        <v>48.856000000000002</v>
      </c>
      <c r="I232" s="29">
        <v>49.866999999999997</v>
      </c>
      <c r="J232" s="29">
        <v>50.305999999999997</v>
      </c>
      <c r="K232" s="29">
        <v>51.817</v>
      </c>
      <c r="L232" s="29">
        <v>52.104999999999997</v>
      </c>
      <c r="M232" s="29">
        <v>49.558</v>
      </c>
      <c r="N232" s="29">
        <v>48.097999999999999</v>
      </c>
      <c r="O232" s="29">
        <v>47.497</v>
      </c>
    </row>
    <row r="233" spans="1:15" ht="22.5" x14ac:dyDescent="0.25">
      <c r="A233" s="34" t="s">
        <v>32</v>
      </c>
      <c r="B233" s="34" t="s">
        <v>38</v>
      </c>
      <c r="C233" s="34" t="s">
        <v>91</v>
      </c>
      <c r="D233" s="34" t="s">
        <v>35</v>
      </c>
      <c r="E233" s="35">
        <v>48.738999999999997</v>
      </c>
      <c r="F233" s="35">
        <v>45.662999999999997</v>
      </c>
      <c r="G233" s="35">
        <v>47.786000000000001</v>
      </c>
      <c r="H233" s="35">
        <v>49.674999999999997</v>
      </c>
      <c r="I233" s="35">
        <v>51.664000000000001</v>
      </c>
      <c r="J233" s="35">
        <v>52.991</v>
      </c>
      <c r="K233" s="35">
        <v>54.655999999999999</v>
      </c>
      <c r="L233" s="35">
        <v>56.368000000000002</v>
      </c>
      <c r="M233" s="35">
        <v>56.61</v>
      </c>
      <c r="N233" s="35">
        <v>55.661000000000001</v>
      </c>
      <c r="O233" s="35">
        <v>54.817</v>
      </c>
    </row>
    <row r="234" spans="1:15" ht="22.5" x14ac:dyDescent="0.25">
      <c r="A234" s="33" t="s">
        <v>32</v>
      </c>
      <c r="B234" s="33" t="s">
        <v>39</v>
      </c>
      <c r="C234" s="33" t="s">
        <v>91</v>
      </c>
      <c r="D234" s="33" t="s">
        <v>35</v>
      </c>
      <c r="E234" s="29">
        <v>48.738999999999997</v>
      </c>
      <c r="F234" s="29">
        <v>45.662999999999997</v>
      </c>
      <c r="G234" s="29">
        <v>47.744</v>
      </c>
      <c r="H234" s="29">
        <v>49.914000000000001</v>
      </c>
      <c r="I234" s="29">
        <v>52.485999999999997</v>
      </c>
      <c r="J234" s="29">
        <v>54.773000000000003</v>
      </c>
      <c r="K234" s="29">
        <v>57.243000000000002</v>
      </c>
      <c r="L234" s="29">
        <v>59.805999999999997</v>
      </c>
      <c r="M234" s="29">
        <v>61.061</v>
      </c>
      <c r="N234" s="29">
        <v>62.493000000000002</v>
      </c>
      <c r="O234" s="29">
        <v>63.970999999999997</v>
      </c>
    </row>
    <row r="235" spans="1:15" ht="22.5" x14ac:dyDescent="0.25">
      <c r="A235" s="34" t="s">
        <v>32</v>
      </c>
      <c r="B235" s="34" t="s">
        <v>40</v>
      </c>
      <c r="C235" s="34" t="s">
        <v>91</v>
      </c>
      <c r="D235" s="34" t="s">
        <v>35</v>
      </c>
      <c r="E235" s="35">
        <v>48.738999999999997</v>
      </c>
      <c r="F235" s="35">
        <v>45.662999999999997</v>
      </c>
      <c r="G235" s="35">
        <v>48.039000000000001</v>
      </c>
      <c r="H235" s="35">
        <v>50.841000000000001</v>
      </c>
      <c r="I235" s="35">
        <v>53.378999999999998</v>
      </c>
      <c r="J235" s="35">
        <v>55.375</v>
      </c>
      <c r="K235" s="35">
        <v>57.999000000000002</v>
      </c>
      <c r="L235" s="35">
        <v>61.350999999999999</v>
      </c>
      <c r="M235" s="35">
        <v>63.81</v>
      </c>
      <c r="N235" s="35">
        <v>66.076999999999998</v>
      </c>
      <c r="O235" s="35">
        <v>67.835999999999999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topLeftCell="C1" zoomScale="70" zoomScaleNormal="70" workbookViewId="0">
      <selection activeCell="X2" sqref="X2:X6"/>
    </sheetView>
  </sheetViews>
  <sheetFormatPr defaultRowHeight="15" x14ac:dyDescent="0.25"/>
  <cols>
    <col min="2" max="2" width="14.85546875" customWidth="1"/>
    <col min="3" max="3" width="14.7109375" customWidth="1"/>
    <col min="4" max="4" width="13.42578125" customWidth="1"/>
    <col min="5" max="5" width="18.5703125" customWidth="1"/>
    <col min="8" max="8" width="19.7109375" customWidth="1"/>
    <col min="17" max="17" width="12.28515625" customWidth="1"/>
    <col min="24" max="24" width="18" customWidth="1"/>
  </cols>
  <sheetData>
    <row r="1" spans="1:24" s="21" customFormat="1" ht="66" customHeight="1" x14ac:dyDescent="0.25">
      <c r="A1" s="21" t="s">
        <v>1074</v>
      </c>
      <c r="B1" s="21" t="s">
        <v>1075</v>
      </c>
      <c r="C1" s="21" t="s">
        <v>1076</v>
      </c>
      <c r="D1" s="21" t="s">
        <v>1077</v>
      </c>
      <c r="E1" s="21" t="s">
        <v>1078</v>
      </c>
      <c r="F1" s="21" t="s">
        <v>1079</v>
      </c>
      <c r="G1" s="21" t="s">
        <v>1080</v>
      </c>
      <c r="H1" s="21" t="s">
        <v>1081</v>
      </c>
      <c r="I1" s="21" t="s">
        <v>1082</v>
      </c>
      <c r="J1" s="21" t="s">
        <v>1083</v>
      </c>
      <c r="K1" s="21" t="s">
        <v>1084</v>
      </c>
      <c r="L1" s="21" t="s">
        <v>1085</v>
      </c>
      <c r="M1" s="21" t="s">
        <v>1086</v>
      </c>
      <c r="N1" s="21" t="s">
        <v>1087</v>
      </c>
      <c r="O1" s="21" t="s">
        <v>1088</v>
      </c>
      <c r="P1" s="21" t="s">
        <v>1089</v>
      </c>
      <c r="Q1" s="21" t="s">
        <v>1090</v>
      </c>
      <c r="R1" s="21" t="s">
        <v>1091</v>
      </c>
      <c r="S1" s="21" t="s">
        <v>1092</v>
      </c>
      <c r="T1" s="21" t="s">
        <v>1093</v>
      </c>
      <c r="U1" s="21" t="s">
        <v>1094</v>
      </c>
      <c r="V1" s="21" t="s">
        <v>1095</v>
      </c>
      <c r="W1" s="21" t="s">
        <v>1096</v>
      </c>
      <c r="X1" s="21" t="s">
        <v>1097</v>
      </c>
    </row>
    <row r="2" spans="1:24" x14ac:dyDescent="0.25">
      <c r="A2" t="s">
        <v>124</v>
      </c>
      <c r="B2" t="s">
        <v>132</v>
      </c>
      <c r="C2" t="s">
        <v>315</v>
      </c>
      <c r="D2" t="s">
        <v>316</v>
      </c>
      <c r="E2">
        <v>382</v>
      </c>
      <c r="F2">
        <v>60.808500000000002</v>
      </c>
      <c r="G2">
        <v>5.0373999999999999</v>
      </c>
      <c r="H2" t="s">
        <v>16</v>
      </c>
      <c r="N2" t="s">
        <v>136</v>
      </c>
      <c r="O2" t="s">
        <v>317</v>
      </c>
      <c r="P2" t="s">
        <v>138</v>
      </c>
      <c r="X2">
        <v>683.34387895460804</v>
      </c>
    </row>
    <row r="3" spans="1:24" x14ac:dyDescent="0.25">
      <c r="A3" t="s">
        <v>124</v>
      </c>
      <c r="B3" t="s">
        <v>132</v>
      </c>
      <c r="C3" t="s">
        <v>374</v>
      </c>
      <c r="D3" t="s">
        <v>375</v>
      </c>
      <c r="E3">
        <v>49</v>
      </c>
      <c r="F3">
        <v>69.230599999999995</v>
      </c>
      <c r="G3">
        <v>18.088899999999999</v>
      </c>
      <c r="H3" t="s">
        <v>16</v>
      </c>
      <c r="N3" t="s">
        <v>136</v>
      </c>
      <c r="O3" t="s">
        <v>376</v>
      </c>
      <c r="P3" t="s">
        <v>138</v>
      </c>
      <c r="X3">
        <v>87.654057771664299</v>
      </c>
    </row>
    <row r="4" spans="1:24" x14ac:dyDescent="0.25">
      <c r="A4" t="s">
        <v>124</v>
      </c>
      <c r="B4" t="s">
        <v>132</v>
      </c>
      <c r="C4" t="s">
        <v>786</v>
      </c>
      <c r="D4" t="s">
        <v>787</v>
      </c>
      <c r="E4">
        <v>250</v>
      </c>
      <c r="F4">
        <v>70.683999999999997</v>
      </c>
      <c r="G4">
        <v>23.5929</v>
      </c>
      <c r="H4" t="s">
        <v>16</v>
      </c>
      <c r="N4" t="s">
        <v>136</v>
      </c>
      <c r="O4" t="s">
        <v>788</v>
      </c>
      <c r="P4" t="s">
        <v>138</v>
      </c>
      <c r="X4">
        <v>447.21458046767498</v>
      </c>
    </row>
    <row r="5" spans="1:24" x14ac:dyDescent="0.25">
      <c r="A5" t="s">
        <v>124</v>
      </c>
      <c r="B5" t="s">
        <v>132</v>
      </c>
      <c r="C5" t="s">
        <v>811</v>
      </c>
      <c r="D5" t="s">
        <v>812</v>
      </c>
      <c r="E5">
        <v>520</v>
      </c>
      <c r="F5">
        <v>59.275100000000002</v>
      </c>
      <c r="G5">
        <v>5.5129000000000001</v>
      </c>
      <c r="H5" t="s">
        <v>16</v>
      </c>
      <c r="N5" t="s">
        <v>136</v>
      </c>
      <c r="O5" t="s">
        <v>813</v>
      </c>
      <c r="P5" t="s">
        <v>138</v>
      </c>
      <c r="X5">
        <v>930.20632737276401</v>
      </c>
    </row>
    <row r="6" spans="1:24" x14ac:dyDescent="0.25">
      <c r="A6" t="s">
        <v>124</v>
      </c>
      <c r="B6" t="s">
        <v>132</v>
      </c>
      <c r="C6" t="s">
        <v>873</v>
      </c>
      <c r="D6" t="s">
        <v>874</v>
      </c>
      <c r="E6">
        <v>253</v>
      </c>
      <c r="F6">
        <v>62.8489</v>
      </c>
      <c r="G6">
        <v>6.9432999999999998</v>
      </c>
      <c r="H6" t="s">
        <v>16</v>
      </c>
      <c r="N6" t="s">
        <v>136</v>
      </c>
      <c r="O6" t="s">
        <v>875</v>
      </c>
      <c r="P6" t="s">
        <v>138</v>
      </c>
      <c r="Q6">
        <v>1068249</v>
      </c>
      <c r="X6">
        <v>452.58115543328699</v>
      </c>
    </row>
    <row r="7" spans="1:24" x14ac:dyDescent="0.25">
      <c r="A7" t="s">
        <v>124</v>
      </c>
      <c r="B7" t="s">
        <v>132</v>
      </c>
      <c r="C7" t="s">
        <v>133</v>
      </c>
      <c r="D7" t="s">
        <v>134</v>
      </c>
      <c r="E7">
        <v>103</v>
      </c>
      <c r="F7">
        <v>60.864800000000002</v>
      </c>
      <c r="G7">
        <v>9.2789999999999999</v>
      </c>
      <c r="H7" t="s">
        <v>135</v>
      </c>
      <c r="N7" t="s">
        <v>136</v>
      </c>
      <c r="O7" t="s">
        <v>137</v>
      </c>
      <c r="P7" t="s">
        <v>138</v>
      </c>
      <c r="Q7">
        <v>1028980</v>
      </c>
      <c r="X7">
        <v>461.82017457504702</v>
      </c>
    </row>
    <row r="8" spans="1:24" x14ac:dyDescent="0.25">
      <c r="A8" t="s">
        <v>124</v>
      </c>
      <c r="B8" t="s">
        <v>132</v>
      </c>
      <c r="C8" t="s">
        <v>139</v>
      </c>
      <c r="D8" t="s">
        <v>140</v>
      </c>
      <c r="E8">
        <v>60</v>
      </c>
      <c r="F8">
        <v>70.372</v>
      </c>
      <c r="G8">
        <v>26.787600000000001</v>
      </c>
      <c r="H8" t="s">
        <v>135</v>
      </c>
      <c r="N8" t="s">
        <v>136</v>
      </c>
      <c r="O8" t="s">
        <v>141</v>
      </c>
      <c r="P8" t="s">
        <v>138</v>
      </c>
      <c r="Q8">
        <v>1017036</v>
      </c>
      <c r="X8">
        <v>269.02146091750302</v>
      </c>
    </row>
    <row r="9" spans="1:24" x14ac:dyDescent="0.25">
      <c r="A9" t="s">
        <v>124</v>
      </c>
      <c r="B9" t="s">
        <v>132</v>
      </c>
      <c r="C9" t="s">
        <v>142</v>
      </c>
      <c r="D9" t="s">
        <v>143</v>
      </c>
      <c r="E9">
        <v>180</v>
      </c>
      <c r="F9">
        <v>69.704899999999995</v>
      </c>
      <c r="G9">
        <v>23.8185</v>
      </c>
      <c r="H9" t="s">
        <v>135</v>
      </c>
      <c r="N9" t="s">
        <v>136</v>
      </c>
      <c r="O9" t="s">
        <v>144</v>
      </c>
      <c r="P9" t="s">
        <v>138</v>
      </c>
      <c r="X9">
        <v>807.06438275251003</v>
      </c>
    </row>
    <row r="10" spans="1:24" x14ac:dyDescent="0.25">
      <c r="A10" t="s">
        <v>124</v>
      </c>
      <c r="B10" t="s">
        <v>132</v>
      </c>
      <c r="C10" t="s">
        <v>145</v>
      </c>
      <c r="D10" t="s">
        <v>146</v>
      </c>
      <c r="E10">
        <v>183</v>
      </c>
      <c r="F10">
        <v>58.295000000000002</v>
      </c>
      <c r="G10">
        <v>6.4531000000000001</v>
      </c>
      <c r="H10" t="s">
        <v>135</v>
      </c>
      <c r="N10" t="s">
        <v>136</v>
      </c>
      <c r="O10" t="s">
        <v>147</v>
      </c>
      <c r="P10" t="s">
        <v>138</v>
      </c>
      <c r="Q10">
        <v>1028891</v>
      </c>
      <c r="X10">
        <v>820.51545579838501</v>
      </c>
    </row>
    <row r="11" spans="1:24" x14ac:dyDescent="0.25">
      <c r="A11" t="s">
        <v>124</v>
      </c>
      <c r="B11" t="s">
        <v>132</v>
      </c>
      <c r="C11" t="s">
        <v>148</v>
      </c>
      <c r="D11" t="s">
        <v>149</v>
      </c>
      <c r="E11">
        <v>9</v>
      </c>
      <c r="F11">
        <v>60.4602</v>
      </c>
      <c r="G11">
        <v>5.4377000000000004</v>
      </c>
      <c r="H11" t="s">
        <v>135</v>
      </c>
      <c r="N11" t="s">
        <v>136</v>
      </c>
      <c r="O11" t="s">
        <v>150</v>
      </c>
      <c r="P11" t="s">
        <v>138</v>
      </c>
      <c r="Q11" t="s">
        <v>151</v>
      </c>
      <c r="X11">
        <v>40.353219137625501</v>
      </c>
    </row>
    <row r="12" spans="1:24" x14ac:dyDescent="0.25">
      <c r="A12" t="s">
        <v>124</v>
      </c>
      <c r="B12" t="s">
        <v>132</v>
      </c>
      <c r="C12" t="s">
        <v>152</v>
      </c>
      <c r="D12" t="s">
        <v>153</v>
      </c>
      <c r="E12">
        <v>108</v>
      </c>
      <c r="F12">
        <v>61.276800000000001</v>
      </c>
      <c r="G12">
        <v>7.1547000000000001</v>
      </c>
      <c r="H12" t="s">
        <v>135</v>
      </c>
      <c r="N12" t="s">
        <v>136</v>
      </c>
      <c r="O12" t="s">
        <v>154</v>
      </c>
      <c r="P12" t="s">
        <v>138</v>
      </c>
      <c r="Q12">
        <v>1029417</v>
      </c>
      <c r="X12">
        <v>484.23862965150602</v>
      </c>
    </row>
    <row r="13" spans="1:24" x14ac:dyDescent="0.25">
      <c r="A13" t="s">
        <v>124</v>
      </c>
      <c r="B13" t="s">
        <v>132</v>
      </c>
      <c r="C13" t="s">
        <v>155</v>
      </c>
      <c r="D13" t="s">
        <v>156</v>
      </c>
      <c r="E13">
        <v>5</v>
      </c>
      <c r="F13">
        <v>60.126100000000001</v>
      </c>
      <c r="G13">
        <v>12.4564</v>
      </c>
      <c r="H13" t="s">
        <v>135</v>
      </c>
      <c r="N13" t="s">
        <v>136</v>
      </c>
      <c r="O13" t="s">
        <v>157</v>
      </c>
      <c r="P13" t="s">
        <v>138</v>
      </c>
      <c r="Q13">
        <v>1084990</v>
      </c>
      <c r="X13">
        <v>22.418455076458599</v>
      </c>
    </row>
    <row r="14" spans="1:24" x14ac:dyDescent="0.25">
      <c r="A14" t="s">
        <v>124</v>
      </c>
      <c r="B14" t="s">
        <v>132</v>
      </c>
      <c r="C14" t="s">
        <v>158</v>
      </c>
      <c r="D14" t="s">
        <v>159</v>
      </c>
      <c r="E14">
        <v>17</v>
      </c>
      <c r="F14">
        <v>59.056800000000003</v>
      </c>
      <c r="G14">
        <v>6.6586999999999996</v>
      </c>
      <c r="H14" t="s">
        <v>135</v>
      </c>
      <c r="N14" t="s">
        <v>136</v>
      </c>
      <c r="O14" t="s">
        <v>160</v>
      </c>
      <c r="P14" t="s">
        <v>138</v>
      </c>
      <c r="Q14">
        <v>1010954</v>
      </c>
      <c r="X14">
        <v>76.222747259959306</v>
      </c>
    </row>
    <row r="15" spans="1:24" x14ac:dyDescent="0.25">
      <c r="A15" t="s">
        <v>124</v>
      </c>
      <c r="B15" t="s">
        <v>132</v>
      </c>
      <c r="C15" t="s">
        <v>161</v>
      </c>
      <c r="D15" t="s">
        <v>162</v>
      </c>
      <c r="E15">
        <v>10</v>
      </c>
      <c r="F15">
        <v>63.933300000000003</v>
      </c>
      <c r="G15">
        <v>9.7667000000000002</v>
      </c>
      <c r="H15" t="s">
        <v>135</v>
      </c>
      <c r="N15" t="s">
        <v>136</v>
      </c>
      <c r="O15" t="s">
        <v>163</v>
      </c>
      <c r="P15" t="s">
        <v>138</v>
      </c>
      <c r="X15">
        <v>44.836910152917199</v>
      </c>
    </row>
    <row r="16" spans="1:24" x14ac:dyDescent="0.25">
      <c r="A16" t="s">
        <v>124</v>
      </c>
      <c r="B16" t="s">
        <v>132</v>
      </c>
      <c r="C16" t="s">
        <v>164</v>
      </c>
      <c r="D16" t="s">
        <v>165</v>
      </c>
      <c r="E16">
        <v>157</v>
      </c>
      <c r="F16">
        <v>61.811700000000002</v>
      </c>
      <c r="G16">
        <v>5.6615000000000002</v>
      </c>
      <c r="H16" t="s">
        <v>135</v>
      </c>
      <c r="N16" t="s">
        <v>136</v>
      </c>
      <c r="O16" t="s">
        <v>166</v>
      </c>
      <c r="P16" t="s">
        <v>138</v>
      </c>
      <c r="Q16" t="s">
        <v>167</v>
      </c>
      <c r="X16">
        <v>703.93948940079997</v>
      </c>
    </row>
    <row r="17" spans="1:24" x14ac:dyDescent="0.25">
      <c r="A17" t="s">
        <v>124</v>
      </c>
      <c r="B17" t="s">
        <v>132</v>
      </c>
      <c r="C17" t="s">
        <v>168</v>
      </c>
      <c r="D17" t="s">
        <v>169</v>
      </c>
      <c r="E17">
        <v>15</v>
      </c>
      <c r="F17">
        <v>60.897100000000002</v>
      </c>
      <c r="G17">
        <v>6.2015000000000002</v>
      </c>
      <c r="H17" t="s">
        <v>135</v>
      </c>
      <c r="N17" t="s">
        <v>136</v>
      </c>
      <c r="O17" t="s">
        <v>170</v>
      </c>
      <c r="P17" t="s">
        <v>138</v>
      </c>
      <c r="Q17">
        <v>1033058</v>
      </c>
      <c r="X17">
        <v>67.255365229375798</v>
      </c>
    </row>
    <row r="18" spans="1:24" x14ac:dyDescent="0.25">
      <c r="A18" t="s">
        <v>124</v>
      </c>
      <c r="B18" t="s">
        <v>132</v>
      </c>
      <c r="C18" t="s">
        <v>171</v>
      </c>
      <c r="D18" t="s">
        <v>172</v>
      </c>
      <c r="E18">
        <v>36</v>
      </c>
      <c r="F18">
        <v>64.610100000000003</v>
      </c>
      <c r="G18">
        <v>12.577999999999999</v>
      </c>
      <c r="H18" t="s">
        <v>135</v>
      </c>
      <c r="N18" t="s">
        <v>136</v>
      </c>
      <c r="O18" t="s">
        <v>173</v>
      </c>
      <c r="P18" t="s">
        <v>138</v>
      </c>
      <c r="Q18">
        <v>1024217</v>
      </c>
      <c r="X18">
        <v>161.41287655050201</v>
      </c>
    </row>
    <row r="19" spans="1:24" x14ac:dyDescent="0.25">
      <c r="A19" t="s">
        <v>124</v>
      </c>
      <c r="B19" t="s">
        <v>132</v>
      </c>
      <c r="C19" t="s">
        <v>174</v>
      </c>
      <c r="D19" t="s">
        <v>175</v>
      </c>
      <c r="E19">
        <v>352</v>
      </c>
      <c r="F19">
        <v>62.6646</v>
      </c>
      <c r="G19">
        <v>8.5244</v>
      </c>
      <c r="H19" t="s">
        <v>135</v>
      </c>
      <c r="N19" t="s">
        <v>136</v>
      </c>
      <c r="O19" t="s">
        <v>176</v>
      </c>
      <c r="P19" t="s">
        <v>138</v>
      </c>
      <c r="Q19">
        <v>1030259</v>
      </c>
      <c r="X19">
        <v>1578.2592373826801</v>
      </c>
    </row>
    <row r="20" spans="1:24" x14ac:dyDescent="0.25">
      <c r="A20" t="s">
        <v>124</v>
      </c>
      <c r="B20" t="s">
        <v>132</v>
      </c>
      <c r="C20" t="s">
        <v>177</v>
      </c>
      <c r="D20" t="s">
        <v>178</v>
      </c>
      <c r="E20">
        <v>1398</v>
      </c>
      <c r="F20">
        <v>60.862900000000003</v>
      </c>
      <c r="G20">
        <v>7.3017000000000003</v>
      </c>
      <c r="H20" t="s">
        <v>135</v>
      </c>
      <c r="N20" t="s">
        <v>136</v>
      </c>
      <c r="O20" t="s">
        <v>179</v>
      </c>
      <c r="P20" t="s">
        <v>138</v>
      </c>
      <c r="X20">
        <v>6268.2000393778299</v>
      </c>
    </row>
    <row r="21" spans="1:24" x14ac:dyDescent="0.25">
      <c r="A21" t="s">
        <v>124</v>
      </c>
      <c r="B21" t="s">
        <v>132</v>
      </c>
      <c r="C21" t="s">
        <v>180</v>
      </c>
      <c r="D21" t="s">
        <v>181</v>
      </c>
      <c r="E21">
        <v>85</v>
      </c>
      <c r="F21">
        <v>60.826099999999997</v>
      </c>
      <c r="G21">
        <v>9.5448000000000004</v>
      </c>
      <c r="H21" t="s">
        <v>135</v>
      </c>
      <c r="N21" t="s">
        <v>136</v>
      </c>
      <c r="O21" t="s">
        <v>182</v>
      </c>
      <c r="P21" t="s">
        <v>138</v>
      </c>
      <c r="Q21">
        <v>1028982</v>
      </c>
      <c r="X21">
        <v>381.11373629979602</v>
      </c>
    </row>
    <row r="22" spans="1:24" x14ac:dyDescent="0.25">
      <c r="A22" t="s">
        <v>124</v>
      </c>
      <c r="B22" t="s">
        <v>132</v>
      </c>
      <c r="C22" t="s">
        <v>183</v>
      </c>
      <c r="D22" t="s">
        <v>184</v>
      </c>
      <c r="E22">
        <v>2</v>
      </c>
      <c r="F22">
        <v>69.043700000000001</v>
      </c>
      <c r="G22">
        <v>18.589700000000001</v>
      </c>
      <c r="H22" t="s">
        <v>135</v>
      </c>
      <c r="N22" t="s">
        <v>136</v>
      </c>
      <c r="O22" t="s">
        <v>185</v>
      </c>
      <c r="P22" t="s">
        <v>186</v>
      </c>
      <c r="Q22">
        <v>1010753</v>
      </c>
      <c r="X22">
        <v>8.9673820305834493</v>
      </c>
    </row>
    <row r="23" spans="1:24" x14ac:dyDescent="0.25">
      <c r="A23" t="s">
        <v>124</v>
      </c>
      <c r="B23" t="s">
        <v>132</v>
      </c>
      <c r="C23" t="s">
        <v>187</v>
      </c>
      <c r="D23" t="s">
        <v>188</v>
      </c>
      <c r="E23">
        <v>38</v>
      </c>
      <c r="F23">
        <v>68.066199999999995</v>
      </c>
      <c r="G23">
        <v>17.775400000000001</v>
      </c>
      <c r="H23" t="s">
        <v>135</v>
      </c>
      <c r="N23" t="s">
        <v>136</v>
      </c>
      <c r="O23" t="s">
        <v>189</v>
      </c>
      <c r="P23" t="s">
        <v>138</v>
      </c>
      <c r="X23">
        <v>170.380258581085</v>
      </c>
    </row>
    <row r="24" spans="1:24" x14ac:dyDescent="0.25">
      <c r="A24" t="s">
        <v>124</v>
      </c>
      <c r="B24" t="s">
        <v>132</v>
      </c>
      <c r="C24" t="s">
        <v>190</v>
      </c>
      <c r="D24" t="s">
        <v>191</v>
      </c>
      <c r="E24">
        <v>1</v>
      </c>
      <c r="F24">
        <v>60.202599999999997</v>
      </c>
      <c r="G24">
        <v>10.2499</v>
      </c>
      <c r="H24" t="s">
        <v>135</v>
      </c>
      <c r="N24" t="s">
        <v>136</v>
      </c>
      <c r="O24" t="s">
        <v>192</v>
      </c>
      <c r="P24" t="s">
        <v>138</v>
      </c>
      <c r="Q24">
        <v>1055817</v>
      </c>
      <c r="X24">
        <v>4.4836910152917202</v>
      </c>
    </row>
    <row r="25" spans="1:24" x14ac:dyDescent="0.25">
      <c r="A25" t="s">
        <v>124</v>
      </c>
      <c r="B25" t="s">
        <v>132</v>
      </c>
      <c r="C25" t="s">
        <v>193</v>
      </c>
      <c r="D25" t="s">
        <v>194</v>
      </c>
      <c r="E25">
        <v>3</v>
      </c>
      <c r="F25">
        <v>60.227800000000002</v>
      </c>
      <c r="G25">
        <v>10.375299999999999</v>
      </c>
      <c r="H25" t="s">
        <v>135</v>
      </c>
      <c r="N25" t="s">
        <v>136</v>
      </c>
      <c r="O25" t="s">
        <v>195</v>
      </c>
      <c r="P25" t="s">
        <v>138</v>
      </c>
      <c r="Q25">
        <v>1026517</v>
      </c>
      <c r="X25">
        <v>13.4510730458751</v>
      </c>
    </row>
    <row r="26" spans="1:24" x14ac:dyDescent="0.25">
      <c r="A26" t="s">
        <v>124</v>
      </c>
      <c r="B26" t="s">
        <v>132</v>
      </c>
      <c r="C26" t="s">
        <v>196</v>
      </c>
      <c r="D26" t="s">
        <v>197</v>
      </c>
      <c r="E26">
        <v>10</v>
      </c>
      <c r="F26">
        <v>69.433199999999999</v>
      </c>
      <c r="G26">
        <v>17.482900000000001</v>
      </c>
      <c r="H26" t="s">
        <v>135</v>
      </c>
      <c r="N26" t="s">
        <v>136</v>
      </c>
      <c r="O26" t="s">
        <v>198</v>
      </c>
      <c r="P26" t="s">
        <v>138</v>
      </c>
      <c r="Q26">
        <v>1032020</v>
      </c>
      <c r="X26">
        <v>44.836910152917199</v>
      </c>
    </row>
    <row r="27" spans="1:24" x14ac:dyDescent="0.25">
      <c r="A27" t="s">
        <v>124</v>
      </c>
      <c r="B27" t="s">
        <v>132</v>
      </c>
      <c r="C27" t="s">
        <v>199</v>
      </c>
      <c r="D27" t="s">
        <v>200</v>
      </c>
      <c r="E27">
        <v>17</v>
      </c>
      <c r="F27">
        <v>62.447499999999998</v>
      </c>
      <c r="G27">
        <v>7.4874999999999998</v>
      </c>
      <c r="H27" t="s">
        <v>135</v>
      </c>
      <c r="N27" t="s">
        <v>136</v>
      </c>
      <c r="O27" t="s">
        <v>201</v>
      </c>
      <c r="P27" t="s">
        <v>138</v>
      </c>
      <c r="Q27">
        <v>1094045</v>
      </c>
      <c r="X27">
        <v>76.222747259959306</v>
      </c>
    </row>
    <row r="28" spans="1:24" x14ac:dyDescent="0.25">
      <c r="A28" t="s">
        <v>124</v>
      </c>
      <c r="B28" t="s">
        <v>132</v>
      </c>
      <c r="C28" t="s">
        <v>202</v>
      </c>
      <c r="D28" t="s">
        <v>203</v>
      </c>
      <c r="E28">
        <v>13</v>
      </c>
      <c r="F28">
        <v>58.945799999999998</v>
      </c>
      <c r="G28">
        <v>8.4821000000000009</v>
      </c>
      <c r="H28" t="s">
        <v>135</v>
      </c>
      <c r="N28" t="s">
        <v>136</v>
      </c>
      <c r="O28" t="s">
        <v>204</v>
      </c>
      <c r="P28" t="s">
        <v>138</v>
      </c>
      <c r="Q28">
        <v>1010499</v>
      </c>
      <c r="X28">
        <v>58.287983198792404</v>
      </c>
    </row>
    <row r="29" spans="1:24" x14ac:dyDescent="0.25">
      <c r="A29" t="s">
        <v>124</v>
      </c>
      <c r="B29" t="s">
        <v>132</v>
      </c>
      <c r="C29" t="s">
        <v>209</v>
      </c>
      <c r="D29" t="s">
        <v>210</v>
      </c>
      <c r="E29">
        <v>36</v>
      </c>
      <c r="F29">
        <v>59.99</v>
      </c>
      <c r="G29">
        <v>11.264799999999999</v>
      </c>
      <c r="H29" t="s">
        <v>135</v>
      </c>
      <c r="N29" t="s">
        <v>136</v>
      </c>
      <c r="O29" t="s">
        <v>211</v>
      </c>
      <c r="P29" t="s">
        <v>138</v>
      </c>
      <c r="Q29">
        <v>1009952</v>
      </c>
      <c r="X29">
        <v>161.41287655050201</v>
      </c>
    </row>
    <row r="30" spans="1:24" x14ac:dyDescent="0.25">
      <c r="A30" t="s">
        <v>124</v>
      </c>
      <c r="B30" t="s">
        <v>132</v>
      </c>
      <c r="C30" t="s">
        <v>212</v>
      </c>
      <c r="D30" t="s">
        <v>213</v>
      </c>
      <c r="E30">
        <v>70</v>
      </c>
      <c r="F30">
        <v>58.406799999999997</v>
      </c>
      <c r="G30">
        <v>7.5282</v>
      </c>
      <c r="H30" t="s">
        <v>135</v>
      </c>
      <c r="N30" t="s">
        <v>136</v>
      </c>
      <c r="O30" t="s">
        <v>214</v>
      </c>
      <c r="P30" t="s">
        <v>138</v>
      </c>
      <c r="Q30">
        <v>1032964</v>
      </c>
      <c r="X30">
        <v>313.85837107041999</v>
      </c>
    </row>
    <row r="31" spans="1:24" x14ac:dyDescent="0.25">
      <c r="A31" t="s">
        <v>124</v>
      </c>
      <c r="B31" t="s">
        <v>132</v>
      </c>
      <c r="C31" t="s">
        <v>215</v>
      </c>
      <c r="D31" t="s">
        <v>216</v>
      </c>
      <c r="E31">
        <v>29</v>
      </c>
      <c r="F31">
        <v>66.062700000000007</v>
      </c>
      <c r="G31">
        <v>13.9978</v>
      </c>
      <c r="H31" t="s">
        <v>135</v>
      </c>
      <c r="N31" t="s">
        <v>136</v>
      </c>
      <c r="O31" t="s">
        <v>217</v>
      </c>
      <c r="P31" t="s">
        <v>138</v>
      </c>
      <c r="Q31">
        <v>1030299</v>
      </c>
      <c r="X31">
        <v>130.02703944345899</v>
      </c>
    </row>
    <row r="32" spans="1:24" x14ac:dyDescent="0.25">
      <c r="A32" t="s">
        <v>124</v>
      </c>
      <c r="B32" t="s">
        <v>132</v>
      </c>
      <c r="C32" t="s">
        <v>218</v>
      </c>
      <c r="D32" t="s">
        <v>219</v>
      </c>
      <c r="E32">
        <v>117</v>
      </c>
      <c r="F32">
        <v>60.432099999999998</v>
      </c>
      <c r="G32">
        <v>6.4184000000000001</v>
      </c>
      <c r="H32" t="s">
        <v>135</v>
      </c>
      <c r="N32" t="s">
        <v>136</v>
      </c>
      <c r="O32" t="s">
        <v>220</v>
      </c>
      <c r="P32" t="s">
        <v>138</v>
      </c>
      <c r="Q32">
        <v>1011136</v>
      </c>
      <c r="X32">
        <v>524.59184878913095</v>
      </c>
    </row>
    <row r="33" spans="1:24" x14ac:dyDescent="0.25">
      <c r="A33" t="s">
        <v>124</v>
      </c>
      <c r="B33" t="s">
        <v>132</v>
      </c>
      <c r="C33" t="s">
        <v>221</v>
      </c>
      <c r="D33" t="s">
        <v>222</v>
      </c>
      <c r="E33">
        <v>6</v>
      </c>
      <c r="F33">
        <v>59.539299999999997</v>
      </c>
      <c r="G33">
        <v>5.5952000000000002</v>
      </c>
      <c r="H33" t="s">
        <v>135</v>
      </c>
      <c r="N33" t="s">
        <v>136</v>
      </c>
      <c r="O33" t="s">
        <v>223</v>
      </c>
      <c r="P33" t="s">
        <v>138</v>
      </c>
      <c r="Q33">
        <v>1024924</v>
      </c>
      <c r="X33">
        <v>26.9021460917503</v>
      </c>
    </row>
    <row r="34" spans="1:24" x14ac:dyDescent="0.25">
      <c r="A34" t="s">
        <v>124</v>
      </c>
      <c r="B34" t="s">
        <v>132</v>
      </c>
      <c r="C34" t="s">
        <v>224</v>
      </c>
      <c r="D34" t="s">
        <v>225</v>
      </c>
      <c r="E34">
        <v>60</v>
      </c>
      <c r="F34">
        <v>64.221500000000006</v>
      </c>
      <c r="G34">
        <v>12.036899999999999</v>
      </c>
      <c r="H34" t="s">
        <v>135</v>
      </c>
      <c r="N34" t="s">
        <v>136</v>
      </c>
      <c r="O34" t="s">
        <v>226</v>
      </c>
      <c r="P34" t="s">
        <v>138</v>
      </c>
      <c r="Q34">
        <v>1024218</v>
      </c>
      <c r="X34">
        <v>269.02146091750302</v>
      </c>
    </row>
    <row r="35" spans="1:24" x14ac:dyDescent="0.25">
      <c r="A35" t="s">
        <v>124</v>
      </c>
      <c r="B35" t="s">
        <v>132</v>
      </c>
      <c r="C35" t="s">
        <v>227</v>
      </c>
      <c r="D35" t="s">
        <v>228</v>
      </c>
      <c r="E35">
        <v>240</v>
      </c>
      <c r="F35">
        <v>61.058599999999998</v>
      </c>
      <c r="G35">
        <v>7.8190999999999997</v>
      </c>
      <c r="H35" t="s">
        <v>135</v>
      </c>
      <c r="N35" t="s">
        <v>136</v>
      </c>
      <c r="O35" t="s">
        <v>229</v>
      </c>
      <c r="P35" t="s">
        <v>138</v>
      </c>
      <c r="Q35">
        <v>1025042</v>
      </c>
      <c r="X35">
        <v>1076.08584367001</v>
      </c>
    </row>
    <row r="36" spans="1:24" x14ac:dyDescent="0.25">
      <c r="A36" t="s">
        <v>124</v>
      </c>
      <c r="B36" t="s">
        <v>132</v>
      </c>
      <c r="C36" t="s">
        <v>230</v>
      </c>
      <c r="D36" t="s">
        <v>231</v>
      </c>
      <c r="E36">
        <v>62</v>
      </c>
      <c r="F36">
        <v>59.276499999999999</v>
      </c>
      <c r="G36">
        <v>11.1305</v>
      </c>
      <c r="H36" t="s">
        <v>135</v>
      </c>
      <c r="N36" t="s">
        <v>136</v>
      </c>
      <c r="O36" t="s">
        <v>232</v>
      </c>
      <c r="P36" t="s">
        <v>138</v>
      </c>
      <c r="X36">
        <v>277.98884294808602</v>
      </c>
    </row>
    <row r="37" spans="1:24" x14ac:dyDescent="0.25">
      <c r="A37" t="s">
        <v>124</v>
      </c>
      <c r="B37" t="s">
        <v>132</v>
      </c>
      <c r="C37" t="s">
        <v>233</v>
      </c>
      <c r="D37" t="s">
        <v>234</v>
      </c>
      <c r="E37">
        <v>102</v>
      </c>
      <c r="F37">
        <v>58.596200000000003</v>
      </c>
      <c r="G37">
        <v>8.7164000000000001</v>
      </c>
      <c r="H37" t="s">
        <v>135</v>
      </c>
      <c r="N37" t="s">
        <v>136</v>
      </c>
      <c r="O37" t="s">
        <v>235</v>
      </c>
      <c r="P37" t="s">
        <v>138</v>
      </c>
      <c r="Q37">
        <v>1010307</v>
      </c>
      <c r="X37">
        <v>457.33648355975498</v>
      </c>
    </row>
    <row r="38" spans="1:24" x14ac:dyDescent="0.25">
      <c r="A38" t="s">
        <v>124</v>
      </c>
      <c r="B38" t="s">
        <v>132</v>
      </c>
      <c r="C38" t="s">
        <v>236</v>
      </c>
      <c r="D38" t="s">
        <v>237</v>
      </c>
      <c r="E38">
        <v>140</v>
      </c>
      <c r="F38">
        <v>63.372900000000001</v>
      </c>
      <c r="G38">
        <v>10.409800000000001</v>
      </c>
      <c r="H38" t="s">
        <v>135</v>
      </c>
      <c r="N38" t="s">
        <v>136</v>
      </c>
      <c r="O38" t="s">
        <v>238</v>
      </c>
      <c r="P38" t="s">
        <v>138</v>
      </c>
      <c r="Q38">
        <v>1032030</v>
      </c>
      <c r="X38">
        <v>627.71674214084101</v>
      </c>
    </row>
    <row r="39" spans="1:24" x14ac:dyDescent="0.25">
      <c r="A39" t="s">
        <v>124</v>
      </c>
      <c r="B39" t="s">
        <v>132</v>
      </c>
      <c r="C39" t="s">
        <v>239</v>
      </c>
      <c r="D39" t="s">
        <v>240</v>
      </c>
      <c r="E39">
        <v>14</v>
      </c>
      <c r="F39">
        <v>64.043300000000002</v>
      </c>
      <c r="G39">
        <v>11.083500000000001</v>
      </c>
      <c r="H39" t="s">
        <v>135</v>
      </c>
      <c r="N39" t="s">
        <v>136</v>
      </c>
      <c r="O39" t="s">
        <v>241</v>
      </c>
      <c r="P39" t="s">
        <v>138</v>
      </c>
      <c r="Q39">
        <v>1024219</v>
      </c>
      <c r="X39">
        <v>62.771674214084101</v>
      </c>
    </row>
    <row r="40" spans="1:24" x14ac:dyDescent="0.25">
      <c r="A40" t="s">
        <v>124</v>
      </c>
      <c r="B40" t="s">
        <v>132</v>
      </c>
      <c r="C40" t="s">
        <v>242</v>
      </c>
      <c r="D40" t="s">
        <v>243</v>
      </c>
      <c r="E40">
        <v>92</v>
      </c>
      <c r="F40">
        <v>62.802100000000003</v>
      </c>
      <c r="G40">
        <v>10.0122</v>
      </c>
      <c r="H40" t="s">
        <v>135</v>
      </c>
      <c r="N40" t="s">
        <v>136</v>
      </c>
      <c r="O40" t="s">
        <v>244</v>
      </c>
      <c r="P40" t="s">
        <v>138</v>
      </c>
      <c r="Q40">
        <v>1030263</v>
      </c>
      <c r="X40">
        <v>412.49957340683801</v>
      </c>
    </row>
    <row r="41" spans="1:24" x14ac:dyDescent="0.25">
      <c r="A41" t="s">
        <v>124</v>
      </c>
      <c r="B41" t="s">
        <v>132</v>
      </c>
      <c r="C41" t="s">
        <v>245</v>
      </c>
      <c r="D41" t="s">
        <v>246</v>
      </c>
      <c r="E41">
        <v>16</v>
      </c>
      <c r="F41">
        <v>59.159300000000002</v>
      </c>
      <c r="G41">
        <v>6.6173000000000002</v>
      </c>
      <c r="H41" t="s">
        <v>135</v>
      </c>
      <c r="N41" t="s">
        <v>136</v>
      </c>
      <c r="O41" t="s">
        <v>247</v>
      </c>
      <c r="P41" t="s">
        <v>138</v>
      </c>
      <c r="Q41">
        <v>1086969</v>
      </c>
      <c r="X41">
        <v>71.739056244667594</v>
      </c>
    </row>
    <row r="42" spans="1:24" x14ac:dyDescent="0.25">
      <c r="A42" t="s">
        <v>124</v>
      </c>
      <c r="B42" t="s">
        <v>132</v>
      </c>
      <c r="C42" t="s">
        <v>248</v>
      </c>
      <c r="D42" t="s">
        <v>249</v>
      </c>
      <c r="E42">
        <v>2</v>
      </c>
      <c r="F42">
        <v>60.887599999999999</v>
      </c>
      <c r="G42">
        <v>8.4603999999999999</v>
      </c>
      <c r="H42" t="s">
        <v>135</v>
      </c>
      <c r="N42" t="s">
        <v>136</v>
      </c>
      <c r="O42" t="s">
        <v>250</v>
      </c>
      <c r="P42" t="s">
        <v>138</v>
      </c>
      <c r="Q42">
        <v>1024968</v>
      </c>
      <c r="X42">
        <v>8.9673820305834493</v>
      </c>
    </row>
    <row r="43" spans="1:24" x14ac:dyDescent="0.25">
      <c r="A43" t="s">
        <v>124</v>
      </c>
      <c r="B43" t="s">
        <v>132</v>
      </c>
      <c r="C43" t="s">
        <v>251</v>
      </c>
      <c r="D43" t="s">
        <v>252</v>
      </c>
      <c r="E43">
        <v>443</v>
      </c>
      <c r="F43">
        <v>59.1233</v>
      </c>
      <c r="G43">
        <v>7.5106000000000002</v>
      </c>
      <c r="H43" t="s">
        <v>135</v>
      </c>
      <c r="N43" t="s">
        <v>136</v>
      </c>
      <c r="O43" t="s">
        <v>253</v>
      </c>
      <c r="P43" t="s">
        <v>138</v>
      </c>
      <c r="Q43">
        <v>1025093</v>
      </c>
      <c r="X43">
        <v>1986.27511977423</v>
      </c>
    </row>
    <row r="44" spans="1:24" x14ac:dyDescent="0.25">
      <c r="A44" t="s">
        <v>124</v>
      </c>
      <c r="B44" t="s">
        <v>132</v>
      </c>
      <c r="C44" t="s">
        <v>254</v>
      </c>
      <c r="D44" t="s">
        <v>255</v>
      </c>
      <c r="E44">
        <v>15</v>
      </c>
      <c r="F44">
        <v>61.4358</v>
      </c>
      <c r="G44">
        <v>5.9151999999999996</v>
      </c>
      <c r="H44" t="s">
        <v>135</v>
      </c>
      <c r="N44" t="s">
        <v>136</v>
      </c>
      <c r="O44" t="s">
        <v>256</v>
      </c>
      <c r="P44" t="s">
        <v>138</v>
      </c>
      <c r="Q44">
        <v>1058006</v>
      </c>
      <c r="X44">
        <v>67.255365229375798</v>
      </c>
    </row>
    <row r="45" spans="1:24" x14ac:dyDescent="0.25">
      <c r="A45" t="s">
        <v>124</v>
      </c>
      <c r="B45" t="s">
        <v>132</v>
      </c>
      <c r="C45" t="s">
        <v>257</v>
      </c>
      <c r="D45" t="s">
        <v>258</v>
      </c>
      <c r="E45">
        <v>4</v>
      </c>
      <c r="F45">
        <v>62.284500000000001</v>
      </c>
      <c r="G45">
        <v>6.6772</v>
      </c>
      <c r="H45" t="s">
        <v>135</v>
      </c>
      <c r="N45" t="s">
        <v>136</v>
      </c>
      <c r="O45" t="s">
        <v>259</v>
      </c>
      <c r="P45" t="s">
        <v>138</v>
      </c>
      <c r="Q45">
        <v>1105207</v>
      </c>
      <c r="X45">
        <v>17.934764061166899</v>
      </c>
    </row>
    <row r="46" spans="1:24" x14ac:dyDescent="0.25">
      <c r="A46" t="s">
        <v>124</v>
      </c>
      <c r="B46" t="s">
        <v>132</v>
      </c>
      <c r="C46" t="s">
        <v>260</v>
      </c>
      <c r="D46" t="s">
        <v>261</v>
      </c>
      <c r="E46">
        <v>4</v>
      </c>
      <c r="F46">
        <v>64.266300000000001</v>
      </c>
      <c r="G46">
        <v>12.2944</v>
      </c>
      <c r="H46" t="s">
        <v>135</v>
      </c>
      <c r="N46" t="s">
        <v>136</v>
      </c>
      <c r="O46" t="s">
        <v>262</v>
      </c>
      <c r="P46" t="s">
        <v>138</v>
      </c>
      <c r="Q46">
        <v>1084982</v>
      </c>
      <c r="X46">
        <v>17.934764061166899</v>
      </c>
    </row>
    <row r="47" spans="1:24" x14ac:dyDescent="0.25">
      <c r="A47" t="s">
        <v>124</v>
      </c>
      <c r="B47" t="s">
        <v>132</v>
      </c>
      <c r="C47" t="s">
        <v>263</v>
      </c>
      <c r="D47" t="s">
        <v>264</v>
      </c>
      <c r="E47">
        <v>4</v>
      </c>
      <c r="F47">
        <v>64.0381</v>
      </c>
      <c r="G47">
        <v>11.5525</v>
      </c>
      <c r="H47" t="s">
        <v>135</v>
      </c>
      <c r="N47" t="s">
        <v>136</v>
      </c>
      <c r="O47" t="s">
        <v>265</v>
      </c>
      <c r="P47" t="s">
        <v>138</v>
      </c>
      <c r="Q47">
        <v>1090575</v>
      </c>
      <c r="X47">
        <v>17.934764061166899</v>
      </c>
    </row>
    <row r="48" spans="1:24" x14ac:dyDescent="0.25">
      <c r="A48" t="s">
        <v>124</v>
      </c>
      <c r="B48" t="s">
        <v>132</v>
      </c>
      <c r="C48" t="s">
        <v>266</v>
      </c>
      <c r="D48" t="s">
        <v>267</v>
      </c>
      <c r="E48">
        <v>25</v>
      </c>
      <c r="F48">
        <v>61.733600000000003</v>
      </c>
      <c r="G48">
        <v>6.5086000000000004</v>
      </c>
      <c r="H48" t="s">
        <v>135</v>
      </c>
      <c r="N48" t="s">
        <v>136</v>
      </c>
      <c r="O48" t="s">
        <v>268</v>
      </c>
      <c r="P48" t="s">
        <v>138</v>
      </c>
      <c r="Q48">
        <v>1085430</v>
      </c>
      <c r="X48">
        <v>112.092275382293</v>
      </c>
    </row>
    <row r="49" spans="1:24" x14ac:dyDescent="0.25">
      <c r="A49" t="s">
        <v>124</v>
      </c>
      <c r="B49" t="s">
        <v>132</v>
      </c>
      <c r="C49" t="s">
        <v>269</v>
      </c>
      <c r="D49" t="s">
        <v>270</v>
      </c>
      <c r="E49">
        <v>25</v>
      </c>
      <c r="F49">
        <v>59.557600000000001</v>
      </c>
      <c r="G49">
        <v>7.8114999999999997</v>
      </c>
      <c r="H49" t="s">
        <v>135</v>
      </c>
      <c r="N49" t="s">
        <v>136</v>
      </c>
      <c r="O49" t="s">
        <v>271</v>
      </c>
      <c r="P49" t="s">
        <v>138</v>
      </c>
      <c r="Q49">
        <v>1030264</v>
      </c>
      <c r="X49">
        <v>112.092275382293</v>
      </c>
    </row>
    <row r="50" spans="1:24" x14ac:dyDescent="0.25">
      <c r="A50" t="s">
        <v>124</v>
      </c>
      <c r="B50" t="s">
        <v>132</v>
      </c>
      <c r="C50" t="s">
        <v>272</v>
      </c>
      <c r="D50" t="s">
        <v>273</v>
      </c>
      <c r="E50">
        <v>31</v>
      </c>
      <c r="F50">
        <v>67.088200000000001</v>
      </c>
      <c r="G50">
        <v>16.056899999999999</v>
      </c>
      <c r="H50" t="s">
        <v>135</v>
      </c>
      <c r="N50" t="s">
        <v>136</v>
      </c>
      <c r="O50" t="s">
        <v>274</v>
      </c>
      <c r="P50" t="s">
        <v>138</v>
      </c>
      <c r="Q50">
        <v>1010688</v>
      </c>
      <c r="X50">
        <v>138.99442147404301</v>
      </c>
    </row>
    <row r="51" spans="1:24" x14ac:dyDescent="0.25">
      <c r="A51" t="s">
        <v>124</v>
      </c>
      <c r="B51" t="s">
        <v>132</v>
      </c>
      <c r="C51" t="s">
        <v>275</v>
      </c>
      <c r="D51" t="s">
        <v>276</v>
      </c>
      <c r="E51">
        <v>171</v>
      </c>
      <c r="F51">
        <v>61.337499999999999</v>
      </c>
      <c r="G51">
        <v>5.4119999999999999</v>
      </c>
      <c r="H51" t="s">
        <v>135</v>
      </c>
      <c r="N51" t="s">
        <v>136</v>
      </c>
      <c r="O51" t="s">
        <v>277</v>
      </c>
      <c r="P51" t="s">
        <v>138</v>
      </c>
      <c r="Q51" t="s">
        <v>278</v>
      </c>
      <c r="X51">
        <v>766.71116361488396</v>
      </c>
    </row>
    <row r="52" spans="1:24" x14ac:dyDescent="0.25">
      <c r="A52" t="s">
        <v>124</v>
      </c>
      <c r="B52" t="s">
        <v>132</v>
      </c>
      <c r="C52" t="s">
        <v>279</v>
      </c>
      <c r="D52" t="s">
        <v>280</v>
      </c>
      <c r="E52">
        <v>8</v>
      </c>
      <c r="F52">
        <v>58.967100000000002</v>
      </c>
      <c r="G52">
        <v>9.3137000000000008</v>
      </c>
      <c r="H52" t="s">
        <v>135</v>
      </c>
      <c r="N52" t="s">
        <v>136</v>
      </c>
      <c r="O52" t="s">
        <v>281</v>
      </c>
      <c r="P52" t="s">
        <v>138</v>
      </c>
      <c r="Q52">
        <v>1082988</v>
      </c>
      <c r="X52">
        <v>35.869528122333797</v>
      </c>
    </row>
    <row r="53" spans="1:24" x14ac:dyDescent="0.25">
      <c r="A53" t="s">
        <v>124</v>
      </c>
      <c r="B53" t="s">
        <v>132</v>
      </c>
      <c r="C53" t="s">
        <v>282</v>
      </c>
      <c r="D53" t="s">
        <v>283</v>
      </c>
      <c r="E53">
        <v>37</v>
      </c>
      <c r="F53">
        <v>59.690600000000003</v>
      </c>
      <c r="G53">
        <v>6.5701000000000001</v>
      </c>
      <c r="H53" t="s">
        <v>135</v>
      </c>
      <c r="N53" t="s">
        <v>136</v>
      </c>
      <c r="O53" t="s">
        <v>284</v>
      </c>
      <c r="P53" t="s">
        <v>138</v>
      </c>
      <c r="Q53">
        <v>1063345</v>
      </c>
      <c r="X53">
        <v>165.89656756579299</v>
      </c>
    </row>
    <row r="54" spans="1:24" x14ac:dyDescent="0.25">
      <c r="A54" t="s">
        <v>124</v>
      </c>
      <c r="B54" t="s">
        <v>132</v>
      </c>
      <c r="C54" t="s">
        <v>285</v>
      </c>
      <c r="D54" t="s">
        <v>286</v>
      </c>
      <c r="E54">
        <v>6</v>
      </c>
      <c r="F54">
        <v>68.656400000000005</v>
      </c>
      <c r="G54">
        <v>18.784300000000002</v>
      </c>
      <c r="H54" t="s">
        <v>135</v>
      </c>
      <c r="N54" t="s">
        <v>136</v>
      </c>
      <c r="O54" t="s">
        <v>287</v>
      </c>
      <c r="P54" t="s">
        <v>138</v>
      </c>
      <c r="Q54">
        <v>1105327</v>
      </c>
      <c r="X54">
        <v>26.9021460917503</v>
      </c>
    </row>
    <row r="55" spans="1:24" x14ac:dyDescent="0.25">
      <c r="A55" t="s">
        <v>124</v>
      </c>
      <c r="B55" t="s">
        <v>132</v>
      </c>
      <c r="C55" t="s">
        <v>288</v>
      </c>
      <c r="D55" t="s">
        <v>289</v>
      </c>
      <c r="E55">
        <v>30</v>
      </c>
      <c r="F55">
        <v>68.874099999999999</v>
      </c>
      <c r="G55">
        <v>19.560700000000001</v>
      </c>
      <c r="H55" t="s">
        <v>135</v>
      </c>
      <c r="N55" t="s">
        <v>136</v>
      </c>
      <c r="O55" t="s">
        <v>290</v>
      </c>
      <c r="P55" t="s">
        <v>138</v>
      </c>
      <c r="Q55">
        <v>1032021</v>
      </c>
      <c r="X55">
        <v>134.510730458751</v>
      </c>
    </row>
    <row r="56" spans="1:24" x14ac:dyDescent="0.25">
      <c r="A56" t="s">
        <v>124</v>
      </c>
      <c r="B56" t="s">
        <v>132</v>
      </c>
      <c r="C56" t="s">
        <v>291</v>
      </c>
      <c r="D56" t="s">
        <v>292</v>
      </c>
      <c r="E56">
        <v>17</v>
      </c>
      <c r="F56">
        <v>59.939599999999999</v>
      </c>
      <c r="G56">
        <v>9.3391999999999999</v>
      </c>
      <c r="H56" t="s">
        <v>135</v>
      </c>
      <c r="N56" t="s">
        <v>136</v>
      </c>
      <c r="O56" t="s">
        <v>293</v>
      </c>
      <c r="P56" t="s">
        <v>138</v>
      </c>
      <c r="Q56">
        <v>1011420</v>
      </c>
      <c r="X56">
        <v>76.222747259959306</v>
      </c>
    </row>
    <row r="57" spans="1:24" x14ac:dyDescent="0.25">
      <c r="A57" t="s">
        <v>124</v>
      </c>
      <c r="B57" t="s">
        <v>132</v>
      </c>
      <c r="C57" t="s">
        <v>294</v>
      </c>
      <c r="D57" t="s">
        <v>295</v>
      </c>
      <c r="E57">
        <v>5</v>
      </c>
      <c r="F57">
        <v>68.602599999999995</v>
      </c>
      <c r="G57">
        <v>15.4734</v>
      </c>
      <c r="H57" t="s">
        <v>135</v>
      </c>
      <c r="N57" t="s">
        <v>136</v>
      </c>
      <c r="O57" t="s">
        <v>296</v>
      </c>
      <c r="P57" t="s">
        <v>138</v>
      </c>
      <c r="Q57">
        <v>1090973</v>
      </c>
      <c r="X57">
        <v>22.418455076458599</v>
      </c>
    </row>
    <row r="58" spans="1:24" x14ac:dyDescent="0.25">
      <c r="A58" t="s">
        <v>124</v>
      </c>
      <c r="B58" t="s">
        <v>132</v>
      </c>
      <c r="C58" t="s">
        <v>297</v>
      </c>
      <c r="D58" t="s">
        <v>298</v>
      </c>
      <c r="E58">
        <v>5</v>
      </c>
      <c r="F58">
        <v>62.679699999999997</v>
      </c>
      <c r="G58">
        <v>8.1372999999999998</v>
      </c>
      <c r="H58" t="s">
        <v>135</v>
      </c>
      <c r="N58" t="s">
        <v>136</v>
      </c>
      <c r="O58" t="s">
        <v>299</v>
      </c>
      <c r="P58" t="s">
        <v>138</v>
      </c>
      <c r="Q58">
        <v>1085001</v>
      </c>
      <c r="X58">
        <v>22.418455076458599</v>
      </c>
    </row>
    <row r="59" spans="1:24" x14ac:dyDescent="0.25">
      <c r="A59" t="s">
        <v>124</v>
      </c>
      <c r="B59" t="s">
        <v>132</v>
      </c>
      <c r="C59" t="s">
        <v>300</v>
      </c>
      <c r="D59" t="s">
        <v>301</v>
      </c>
      <c r="E59">
        <v>4</v>
      </c>
      <c r="F59">
        <v>67.023899999999998</v>
      </c>
      <c r="G59">
        <v>15.3217</v>
      </c>
      <c r="H59" t="s">
        <v>135</v>
      </c>
      <c r="N59" t="s">
        <v>136</v>
      </c>
      <c r="O59" t="s">
        <v>302</v>
      </c>
      <c r="P59" t="s">
        <v>138</v>
      </c>
      <c r="Q59">
        <v>1090974</v>
      </c>
      <c r="X59">
        <v>17.934764061166899</v>
      </c>
    </row>
    <row r="60" spans="1:24" x14ac:dyDescent="0.25">
      <c r="A60" t="s">
        <v>124</v>
      </c>
      <c r="B60" t="s">
        <v>132</v>
      </c>
      <c r="C60" t="s">
        <v>303</v>
      </c>
      <c r="D60" t="s">
        <v>304</v>
      </c>
      <c r="E60">
        <v>160</v>
      </c>
      <c r="F60">
        <v>62.622999999999998</v>
      </c>
      <c r="G60">
        <v>8.8895</v>
      </c>
      <c r="H60" t="s">
        <v>135</v>
      </c>
      <c r="N60" t="s">
        <v>136</v>
      </c>
      <c r="O60" t="s">
        <v>305</v>
      </c>
      <c r="P60" t="s">
        <v>138</v>
      </c>
      <c r="Q60">
        <v>1029529</v>
      </c>
      <c r="X60">
        <v>717.39056244667495</v>
      </c>
    </row>
    <row r="61" spans="1:24" x14ac:dyDescent="0.25">
      <c r="A61" t="s">
        <v>124</v>
      </c>
      <c r="B61" t="s">
        <v>132</v>
      </c>
      <c r="C61" t="s">
        <v>306</v>
      </c>
      <c r="D61" t="s">
        <v>307</v>
      </c>
      <c r="E61">
        <v>200</v>
      </c>
      <c r="F61">
        <v>58.665900000000001</v>
      </c>
      <c r="G61">
        <v>6.5030999999999999</v>
      </c>
      <c r="H61" t="s">
        <v>135</v>
      </c>
      <c r="N61" t="s">
        <v>136</v>
      </c>
      <c r="O61" t="s">
        <v>308</v>
      </c>
      <c r="P61" t="s">
        <v>138</v>
      </c>
      <c r="Q61">
        <v>1028892</v>
      </c>
      <c r="X61">
        <v>896.73820305834397</v>
      </c>
    </row>
    <row r="62" spans="1:24" x14ac:dyDescent="0.25">
      <c r="A62" t="s">
        <v>124</v>
      </c>
      <c r="B62" t="s">
        <v>132</v>
      </c>
      <c r="C62" t="s">
        <v>309</v>
      </c>
      <c r="D62" t="s">
        <v>310</v>
      </c>
      <c r="E62">
        <v>4</v>
      </c>
      <c r="F62">
        <v>67.161100000000005</v>
      </c>
      <c r="G62">
        <v>15.4057</v>
      </c>
      <c r="H62" t="s">
        <v>135</v>
      </c>
      <c r="N62" t="s">
        <v>136</v>
      </c>
      <c r="O62" t="s">
        <v>311</v>
      </c>
      <c r="P62" t="s">
        <v>138</v>
      </c>
      <c r="Q62">
        <v>1105328</v>
      </c>
      <c r="X62">
        <v>17.934764061166899</v>
      </c>
    </row>
    <row r="63" spans="1:24" x14ac:dyDescent="0.25">
      <c r="A63" t="s">
        <v>124</v>
      </c>
      <c r="B63" t="s">
        <v>132</v>
      </c>
      <c r="C63" t="s">
        <v>312</v>
      </c>
      <c r="D63" t="s">
        <v>313</v>
      </c>
      <c r="E63">
        <v>39</v>
      </c>
      <c r="F63">
        <v>58.951599999999999</v>
      </c>
      <c r="G63">
        <v>8.3953000000000007</v>
      </c>
      <c r="H63" t="s">
        <v>135</v>
      </c>
      <c r="N63" t="s">
        <v>136</v>
      </c>
      <c r="O63" t="s">
        <v>314</v>
      </c>
      <c r="P63" t="s">
        <v>138</v>
      </c>
      <c r="Q63">
        <v>1010500</v>
      </c>
      <c r="X63">
        <v>174.86394959637701</v>
      </c>
    </row>
    <row r="64" spans="1:24" x14ac:dyDescent="0.25">
      <c r="A64" t="s">
        <v>124</v>
      </c>
      <c r="B64" t="s">
        <v>132</v>
      </c>
      <c r="C64" t="s">
        <v>318</v>
      </c>
      <c r="D64" t="s">
        <v>319</v>
      </c>
      <c r="E64">
        <v>14</v>
      </c>
      <c r="F64">
        <v>61.803699999999999</v>
      </c>
      <c r="G64">
        <v>9.3036999999999992</v>
      </c>
      <c r="H64" t="s">
        <v>135</v>
      </c>
      <c r="N64" t="s">
        <v>136</v>
      </c>
      <c r="O64" t="s">
        <v>320</v>
      </c>
      <c r="P64" t="s">
        <v>138</v>
      </c>
      <c r="Q64">
        <v>1014162</v>
      </c>
      <c r="X64">
        <v>62.771674214084101</v>
      </c>
    </row>
    <row r="65" spans="1:24" x14ac:dyDescent="0.25">
      <c r="A65" t="s">
        <v>124</v>
      </c>
      <c r="B65" t="s">
        <v>132</v>
      </c>
      <c r="C65" t="s">
        <v>321</v>
      </c>
      <c r="D65" t="s">
        <v>322</v>
      </c>
      <c r="E65">
        <v>18</v>
      </c>
      <c r="F65">
        <v>59.296999999999997</v>
      </c>
      <c r="G65">
        <v>9.2199000000000009</v>
      </c>
      <c r="H65" t="s">
        <v>135</v>
      </c>
      <c r="N65" t="s">
        <v>136</v>
      </c>
      <c r="O65" t="s">
        <v>323</v>
      </c>
      <c r="P65" t="s">
        <v>138</v>
      </c>
      <c r="Q65" t="s">
        <v>324</v>
      </c>
      <c r="X65">
        <v>80.706438275251003</v>
      </c>
    </row>
    <row r="66" spans="1:24" x14ac:dyDescent="0.25">
      <c r="A66" t="s">
        <v>124</v>
      </c>
      <c r="B66" t="s">
        <v>132</v>
      </c>
      <c r="C66" t="s">
        <v>325</v>
      </c>
      <c r="D66" t="s">
        <v>326</v>
      </c>
      <c r="E66">
        <v>35</v>
      </c>
      <c r="F66">
        <v>60.248600000000003</v>
      </c>
      <c r="G66">
        <v>5.7382</v>
      </c>
      <c r="H66" t="s">
        <v>135</v>
      </c>
      <c r="N66" t="s">
        <v>136</v>
      </c>
      <c r="O66" t="s">
        <v>327</v>
      </c>
      <c r="P66" t="s">
        <v>138</v>
      </c>
      <c r="Q66">
        <v>1030609</v>
      </c>
      <c r="X66">
        <v>156.92918553521</v>
      </c>
    </row>
    <row r="67" spans="1:24" x14ac:dyDescent="0.25">
      <c r="A67" t="s">
        <v>124</v>
      </c>
      <c r="B67" t="s">
        <v>132</v>
      </c>
      <c r="C67" t="s">
        <v>328</v>
      </c>
      <c r="D67" t="s">
        <v>329</v>
      </c>
      <c r="E67">
        <v>12</v>
      </c>
      <c r="F67">
        <v>62.231299999999997</v>
      </c>
      <c r="G67">
        <v>10.3421</v>
      </c>
      <c r="H67" t="s">
        <v>135</v>
      </c>
      <c r="N67" t="s">
        <v>136</v>
      </c>
      <c r="O67" t="s">
        <v>330</v>
      </c>
      <c r="P67" t="s">
        <v>138</v>
      </c>
      <c r="Q67">
        <v>1024211</v>
      </c>
      <c r="X67">
        <v>53.8042921835006</v>
      </c>
    </row>
    <row r="68" spans="1:24" x14ac:dyDescent="0.25">
      <c r="A68" t="s">
        <v>124</v>
      </c>
      <c r="B68" t="s">
        <v>132</v>
      </c>
      <c r="C68" t="s">
        <v>331</v>
      </c>
      <c r="D68" t="s">
        <v>332</v>
      </c>
      <c r="E68">
        <v>100</v>
      </c>
      <c r="F68">
        <v>61.235900000000001</v>
      </c>
      <c r="G68">
        <v>6.1984000000000004</v>
      </c>
      <c r="H68" t="s">
        <v>135</v>
      </c>
      <c r="N68" t="s">
        <v>136</v>
      </c>
      <c r="O68" t="s">
        <v>333</v>
      </c>
      <c r="P68" t="s">
        <v>138</v>
      </c>
      <c r="Q68">
        <v>1081111</v>
      </c>
      <c r="X68">
        <v>448.36910152917199</v>
      </c>
    </row>
    <row r="69" spans="1:24" x14ac:dyDescent="0.25">
      <c r="A69" t="s">
        <v>124</v>
      </c>
      <c r="B69" t="s">
        <v>132</v>
      </c>
      <c r="C69" t="s">
        <v>334</v>
      </c>
      <c r="D69" t="s">
        <v>335</v>
      </c>
      <c r="E69">
        <v>5</v>
      </c>
      <c r="F69">
        <v>60.2941</v>
      </c>
      <c r="G69">
        <v>5.9238</v>
      </c>
      <c r="H69" t="s">
        <v>135</v>
      </c>
      <c r="N69" t="s">
        <v>136</v>
      </c>
      <c r="O69" t="s">
        <v>336</v>
      </c>
      <c r="P69" t="s">
        <v>138</v>
      </c>
      <c r="Q69">
        <v>1104947</v>
      </c>
      <c r="X69">
        <v>22.418455076458599</v>
      </c>
    </row>
    <row r="70" spans="1:24" x14ac:dyDescent="0.25">
      <c r="A70" t="s">
        <v>124</v>
      </c>
      <c r="B70" t="s">
        <v>132</v>
      </c>
      <c r="C70" t="s">
        <v>337</v>
      </c>
      <c r="D70" t="s">
        <v>338</v>
      </c>
      <c r="E70">
        <v>6</v>
      </c>
      <c r="F70">
        <v>61.019199999999998</v>
      </c>
      <c r="G70">
        <v>8.1309000000000005</v>
      </c>
      <c r="H70" t="s">
        <v>135</v>
      </c>
      <c r="N70" t="s">
        <v>136</v>
      </c>
      <c r="O70" t="s">
        <v>339</v>
      </c>
      <c r="P70" t="s">
        <v>138</v>
      </c>
      <c r="Q70">
        <v>1094054</v>
      </c>
      <c r="X70">
        <v>26.9021460917503</v>
      </c>
    </row>
    <row r="71" spans="1:24" x14ac:dyDescent="0.25">
      <c r="A71" t="s">
        <v>124</v>
      </c>
      <c r="B71" t="s">
        <v>132</v>
      </c>
      <c r="C71" t="s">
        <v>340</v>
      </c>
      <c r="D71" t="s">
        <v>341</v>
      </c>
      <c r="E71">
        <v>6</v>
      </c>
      <c r="F71">
        <v>69.380700000000004</v>
      </c>
      <c r="G71">
        <v>19.6447</v>
      </c>
      <c r="H71" t="s">
        <v>135</v>
      </c>
      <c r="N71" t="s">
        <v>136</v>
      </c>
      <c r="O71" t="s">
        <v>342</v>
      </c>
      <c r="P71" t="s">
        <v>138</v>
      </c>
      <c r="Q71">
        <v>1105332</v>
      </c>
      <c r="X71">
        <v>26.9021460917503</v>
      </c>
    </row>
    <row r="72" spans="1:24" x14ac:dyDescent="0.25">
      <c r="A72" t="s">
        <v>124</v>
      </c>
      <c r="B72" t="s">
        <v>132</v>
      </c>
      <c r="C72" t="s">
        <v>343</v>
      </c>
      <c r="D72" t="s">
        <v>344</v>
      </c>
      <c r="E72">
        <v>6</v>
      </c>
      <c r="F72">
        <v>62.217100000000002</v>
      </c>
      <c r="G72">
        <v>6.9097999999999997</v>
      </c>
      <c r="H72" t="s">
        <v>135</v>
      </c>
      <c r="N72" t="s">
        <v>136</v>
      </c>
      <c r="O72" t="s">
        <v>345</v>
      </c>
      <c r="P72" t="s">
        <v>138</v>
      </c>
      <c r="Q72">
        <v>1094058</v>
      </c>
      <c r="X72">
        <v>26.9021460917503</v>
      </c>
    </row>
    <row r="73" spans="1:24" x14ac:dyDescent="0.25">
      <c r="A73" t="s">
        <v>124</v>
      </c>
      <c r="B73" t="s">
        <v>132</v>
      </c>
      <c r="C73" t="s">
        <v>346</v>
      </c>
      <c r="D73" t="s">
        <v>347</v>
      </c>
      <c r="E73">
        <v>78</v>
      </c>
      <c r="F73">
        <v>59.901000000000003</v>
      </c>
      <c r="G73">
        <v>9.9290000000000003</v>
      </c>
      <c r="H73" t="s">
        <v>135</v>
      </c>
      <c r="N73" t="s">
        <v>136</v>
      </c>
      <c r="O73" t="s">
        <v>348</v>
      </c>
      <c r="P73" t="s">
        <v>138</v>
      </c>
      <c r="X73">
        <v>349.72789919275402</v>
      </c>
    </row>
    <row r="74" spans="1:24" x14ac:dyDescent="0.25">
      <c r="A74" t="s">
        <v>124</v>
      </c>
      <c r="B74" t="s">
        <v>132</v>
      </c>
      <c r="C74" t="s">
        <v>349</v>
      </c>
      <c r="D74" t="s">
        <v>350</v>
      </c>
      <c r="E74">
        <v>446</v>
      </c>
      <c r="F74">
        <v>60.656599999999997</v>
      </c>
      <c r="G74">
        <v>6.1120999999999999</v>
      </c>
      <c r="H74" t="s">
        <v>135</v>
      </c>
      <c r="N74" t="s">
        <v>136</v>
      </c>
      <c r="O74" t="s">
        <v>351</v>
      </c>
      <c r="P74" t="s">
        <v>138</v>
      </c>
      <c r="Q74">
        <v>1010957</v>
      </c>
      <c r="X74">
        <v>1999.7261928201001</v>
      </c>
    </row>
    <row r="75" spans="1:24" x14ac:dyDescent="0.25">
      <c r="A75" t="s">
        <v>124</v>
      </c>
      <c r="B75" t="s">
        <v>132</v>
      </c>
      <c r="C75" t="s">
        <v>352</v>
      </c>
      <c r="D75" t="s">
        <v>353</v>
      </c>
      <c r="E75">
        <v>60</v>
      </c>
      <c r="F75">
        <v>67.119299999999996</v>
      </c>
      <c r="G75">
        <v>16.077100000000002</v>
      </c>
      <c r="H75" t="s">
        <v>135</v>
      </c>
      <c r="N75" t="s">
        <v>136</v>
      </c>
      <c r="O75" t="s">
        <v>354</v>
      </c>
      <c r="P75" t="s">
        <v>138</v>
      </c>
      <c r="Q75">
        <v>1027876</v>
      </c>
      <c r="X75">
        <v>269.02146091750302</v>
      </c>
    </row>
    <row r="76" spans="1:24" x14ac:dyDescent="0.25">
      <c r="A76" t="s">
        <v>124</v>
      </c>
      <c r="B76" t="s">
        <v>132</v>
      </c>
      <c r="C76" t="s">
        <v>355</v>
      </c>
      <c r="D76" t="s">
        <v>356</v>
      </c>
      <c r="E76">
        <v>22</v>
      </c>
      <c r="F76">
        <v>66.3703</v>
      </c>
      <c r="G76">
        <v>13.656700000000001</v>
      </c>
      <c r="H76" t="s">
        <v>135</v>
      </c>
      <c r="N76" t="s">
        <v>136</v>
      </c>
      <c r="O76" t="s">
        <v>357</v>
      </c>
      <c r="P76" t="s">
        <v>138</v>
      </c>
      <c r="Q76">
        <v>1018271</v>
      </c>
      <c r="X76">
        <v>98.641202336417905</v>
      </c>
    </row>
    <row r="77" spans="1:24" x14ac:dyDescent="0.25">
      <c r="A77" t="s">
        <v>124</v>
      </c>
      <c r="B77" t="s">
        <v>132</v>
      </c>
      <c r="C77" t="s">
        <v>361</v>
      </c>
      <c r="D77" t="s">
        <v>362</v>
      </c>
      <c r="E77">
        <v>6</v>
      </c>
      <c r="F77">
        <v>60.677799999999998</v>
      </c>
      <c r="G77">
        <v>10.352600000000001</v>
      </c>
      <c r="H77" t="s">
        <v>135</v>
      </c>
      <c r="N77" t="s">
        <v>136</v>
      </c>
      <c r="O77" t="s">
        <v>363</v>
      </c>
      <c r="P77" t="s">
        <v>138</v>
      </c>
      <c r="X77">
        <v>26.9021460917503</v>
      </c>
    </row>
    <row r="78" spans="1:24" x14ac:dyDescent="0.25">
      <c r="A78" t="s">
        <v>124</v>
      </c>
      <c r="B78" t="s">
        <v>132</v>
      </c>
      <c r="C78" t="s">
        <v>364</v>
      </c>
      <c r="D78" t="s">
        <v>365</v>
      </c>
      <c r="E78">
        <v>20</v>
      </c>
      <c r="F78">
        <v>60.957000000000001</v>
      </c>
      <c r="G78">
        <v>9.3008000000000006</v>
      </c>
      <c r="H78" t="s">
        <v>135</v>
      </c>
      <c r="N78" t="s">
        <v>136</v>
      </c>
      <c r="O78" t="s">
        <v>366</v>
      </c>
      <c r="P78" t="s">
        <v>138</v>
      </c>
      <c r="Q78">
        <v>1024873</v>
      </c>
      <c r="X78">
        <v>89.673820305834397</v>
      </c>
    </row>
    <row r="79" spans="1:24" x14ac:dyDescent="0.25">
      <c r="A79" t="s">
        <v>124</v>
      </c>
      <c r="B79" t="s">
        <v>132</v>
      </c>
      <c r="C79" t="s">
        <v>367</v>
      </c>
      <c r="D79" t="s">
        <v>368</v>
      </c>
      <c r="E79">
        <v>8</v>
      </c>
      <c r="F79">
        <v>62.357500000000002</v>
      </c>
      <c r="G79">
        <v>6.8948</v>
      </c>
      <c r="H79" t="s">
        <v>135</v>
      </c>
      <c r="N79" t="s">
        <v>136</v>
      </c>
      <c r="O79" t="s">
        <v>369</v>
      </c>
      <c r="P79" t="s">
        <v>138</v>
      </c>
      <c r="Q79" t="s">
        <v>370</v>
      </c>
      <c r="X79">
        <v>35.869528122333797</v>
      </c>
    </row>
    <row r="80" spans="1:24" x14ac:dyDescent="0.25">
      <c r="A80" t="s">
        <v>124</v>
      </c>
      <c r="B80" t="s">
        <v>132</v>
      </c>
      <c r="C80" t="s">
        <v>371</v>
      </c>
      <c r="D80" t="s">
        <v>372</v>
      </c>
      <c r="E80">
        <v>130</v>
      </c>
      <c r="F80">
        <v>59.177999999999997</v>
      </c>
      <c r="G80">
        <v>8.0128000000000004</v>
      </c>
      <c r="H80" t="s">
        <v>135</v>
      </c>
      <c r="N80" t="s">
        <v>136</v>
      </c>
      <c r="O80" t="s">
        <v>373</v>
      </c>
      <c r="P80" t="s">
        <v>138</v>
      </c>
      <c r="Q80">
        <v>1032981</v>
      </c>
      <c r="X80">
        <v>582.87983198792404</v>
      </c>
    </row>
    <row r="81" spans="1:24" x14ac:dyDescent="0.25">
      <c r="A81" t="s">
        <v>124</v>
      </c>
      <c r="B81" t="s">
        <v>132</v>
      </c>
      <c r="C81" t="s">
        <v>377</v>
      </c>
      <c r="D81" t="s">
        <v>378</v>
      </c>
      <c r="E81">
        <v>60</v>
      </c>
      <c r="F81">
        <v>59.216999999999999</v>
      </c>
      <c r="G81">
        <v>8.4518000000000004</v>
      </c>
      <c r="H81" t="s">
        <v>135</v>
      </c>
      <c r="N81" t="s">
        <v>136</v>
      </c>
      <c r="O81" t="s">
        <v>379</v>
      </c>
      <c r="P81" t="s">
        <v>138</v>
      </c>
      <c r="Q81">
        <v>1032982</v>
      </c>
      <c r="X81">
        <v>269.02146091750302</v>
      </c>
    </row>
    <row r="82" spans="1:24" x14ac:dyDescent="0.25">
      <c r="A82" t="s">
        <v>124</v>
      </c>
      <c r="B82" t="s">
        <v>132</v>
      </c>
      <c r="C82" t="s">
        <v>380</v>
      </c>
      <c r="D82" t="s">
        <v>381</v>
      </c>
      <c r="E82">
        <v>14</v>
      </c>
      <c r="F82">
        <v>58.629899999999999</v>
      </c>
      <c r="G82">
        <v>8.6888000000000005</v>
      </c>
      <c r="H82" t="s">
        <v>135</v>
      </c>
      <c r="N82" t="s">
        <v>136</v>
      </c>
      <c r="O82" t="s">
        <v>382</v>
      </c>
      <c r="P82" t="s">
        <v>138</v>
      </c>
      <c r="Q82" t="s">
        <v>383</v>
      </c>
      <c r="X82">
        <v>62.771674214084101</v>
      </c>
    </row>
    <row r="83" spans="1:24" x14ac:dyDescent="0.25">
      <c r="A83" t="s">
        <v>124</v>
      </c>
      <c r="B83" t="s">
        <v>132</v>
      </c>
      <c r="C83" t="s">
        <v>384</v>
      </c>
      <c r="D83" t="s">
        <v>385</v>
      </c>
      <c r="E83">
        <v>5</v>
      </c>
      <c r="F83">
        <v>59.322899999999997</v>
      </c>
      <c r="G83">
        <v>9.5374999999999996</v>
      </c>
      <c r="H83" t="s">
        <v>135</v>
      </c>
      <c r="N83" t="s">
        <v>136</v>
      </c>
      <c r="O83" t="s">
        <v>386</v>
      </c>
      <c r="P83" t="s">
        <v>138</v>
      </c>
      <c r="Q83">
        <v>1094576</v>
      </c>
      <c r="X83">
        <v>22.418455076458599</v>
      </c>
    </row>
    <row r="84" spans="1:24" x14ac:dyDescent="0.25">
      <c r="A84" t="s">
        <v>124</v>
      </c>
      <c r="B84" t="s">
        <v>132</v>
      </c>
      <c r="C84" t="s">
        <v>387</v>
      </c>
      <c r="D84" t="s">
        <v>388</v>
      </c>
      <c r="E84">
        <v>49</v>
      </c>
      <c r="F84">
        <v>63.987000000000002</v>
      </c>
      <c r="G84">
        <v>11.102</v>
      </c>
      <c r="H84" t="s">
        <v>135</v>
      </c>
      <c r="N84" t="s">
        <v>136</v>
      </c>
      <c r="O84" t="s">
        <v>389</v>
      </c>
      <c r="P84" t="s">
        <v>138</v>
      </c>
      <c r="Q84">
        <v>1024221</v>
      </c>
      <c r="X84">
        <v>219.70085974929401</v>
      </c>
    </row>
    <row r="85" spans="1:24" x14ac:dyDescent="0.25">
      <c r="A85" t="s">
        <v>124</v>
      </c>
      <c r="B85" t="s">
        <v>132</v>
      </c>
      <c r="C85" t="s">
        <v>390</v>
      </c>
      <c r="D85" t="s">
        <v>391</v>
      </c>
      <c r="E85">
        <v>14</v>
      </c>
      <c r="F85">
        <v>68.276200000000003</v>
      </c>
      <c r="G85">
        <v>16.6251</v>
      </c>
      <c r="H85" t="s">
        <v>135</v>
      </c>
      <c r="N85" t="s">
        <v>136</v>
      </c>
      <c r="O85" t="s">
        <v>392</v>
      </c>
      <c r="P85" t="s">
        <v>138</v>
      </c>
      <c r="Q85" t="s">
        <v>393</v>
      </c>
      <c r="X85">
        <v>62.771674214084101</v>
      </c>
    </row>
    <row r="86" spans="1:24" x14ac:dyDescent="0.25">
      <c r="A86" t="s">
        <v>124</v>
      </c>
      <c r="B86" t="s">
        <v>132</v>
      </c>
      <c r="C86" t="s">
        <v>394</v>
      </c>
      <c r="D86" t="s">
        <v>395</v>
      </c>
      <c r="E86">
        <v>11</v>
      </c>
      <c r="F86">
        <v>67.950699999999998</v>
      </c>
      <c r="G86">
        <v>15.654</v>
      </c>
      <c r="H86" t="s">
        <v>135</v>
      </c>
      <c r="N86" t="s">
        <v>136</v>
      </c>
      <c r="O86" t="s">
        <v>396</v>
      </c>
      <c r="P86" t="s">
        <v>138</v>
      </c>
      <c r="Q86" t="s">
        <v>397</v>
      </c>
      <c r="X86">
        <v>49.320601168208903</v>
      </c>
    </row>
    <row r="87" spans="1:24" x14ac:dyDescent="0.25">
      <c r="A87" t="s">
        <v>124</v>
      </c>
      <c r="B87" t="s">
        <v>132</v>
      </c>
      <c r="C87" t="s">
        <v>398</v>
      </c>
      <c r="D87" t="s">
        <v>399</v>
      </c>
      <c r="E87">
        <v>273</v>
      </c>
      <c r="F87">
        <v>61.504899999999999</v>
      </c>
      <c r="G87">
        <v>7.7003000000000004</v>
      </c>
      <c r="H87" t="s">
        <v>135</v>
      </c>
      <c r="N87" t="s">
        <v>136</v>
      </c>
      <c r="O87" t="s">
        <v>400</v>
      </c>
      <c r="P87" t="s">
        <v>138</v>
      </c>
      <c r="Q87">
        <v>1024278</v>
      </c>
      <c r="X87">
        <v>1224.0476471746399</v>
      </c>
    </row>
    <row r="88" spans="1:24" x14ac:dyDescent="0.25">
      <c r="A88" t="s">
        <v>124</v>
      </c>
      <c r="B88" t="s">
        <v>132</v>
      </c>
      <c r="C88" t="s">
        <v>401</v>
      </c>
      <c r="D88" t="s">
        <v>402</v>
      </c>
      <c r="E88">
        <v>3</v>
      </c>
      <c r="F88">
        <v>63.027299999999997</v>
      </c>
      <c r="G88">
        <v>11.6968</v>
      </c>
      <c r="H88" t="s">
        <v>135</v>
      </c>
      <c r="N88" t="s">
        <v>136</v>
      </c>
      <c r="O88" t="s">
        <v>403</v>
      </c>
      <c r="P88" t="s">
        <v>138</v>
      </c>
      <c r="Q88">
        <v>1051225</v>
      </c>
      <c r="X88">
        <v>13.4510730458751</v>
      </c>
    </row>
    <row r="89" spans="1:24" x14ac:dyDescent="0.25">
      <c r="A89" t="s">
        <v>124</v>
      </c>
      <c r="B89" t="s">
        <v>132</v>
      </c>
      <c r="C89" t="s">
        <v>404</v>
      </c>
      <c r="D89" t="s">
        <v>405</v>
      </c>
      <c r="E89">
        <v>9</v>
      </c>
      <c r="F89">
        <v>61.580100000000002</v>
      </c>
      <c r="G89">
        <v>6.4997999999999996</v>
      </c>
      <c r="H89" t="s">
        <v>135</v>
      </c>
      <c r="N89" t="s">
        <v>136</v>
      </c>
      <c r="O89" t="s">
        <v>406</v>
      </c>
      <c r="P89" t="s">
        <v>138</v>
      </c>
      <c r="Q89">
        <v>1094382</v>
      </c>
      <c r="X89">
        <v>40.353219137625501</v>
      </c>
    </row>
    <row r="90" spans="1:24" x14ac:dyDescent="0.25">
      <c r="A90" t="s">
        <v>124</v>
      </c>
      <c r="B90" t="s">
        <v>132</v>
      </c>
      <c r="C90" t="s">
        <v>407</v>
      </c>
      <c r="D90" t="s">
        <v>408</v>
      </c>
      <c r="E90">
        <v>11</v>
      </c>
      <c r="F90">
        <v>60.512099999999997</v>
      </c>
      <c r="G90">
        <v>5.7255000000000003</v>
      </c>
      <c r="H90" t="s">
        <v>135</v>
      </c>
      <c r="N90" t="s">
        <v>136</v>
      </c>
      <c r="O90" t="s">
        <v>409</v>
      </c>
      <c r="P90" t="s">
        <v>138</v>
      </c>
      <c r="Q90" t="s">
        <v>410</v>
      </c>
      <c r="X90">
        <v>49.320601168208903</v>
      </c>
    </row>
    <row r="91" spans="1:24" x14ac:dyDescent="0.25">
      <c r="A91" t="s">
        <v>124</v>
      </c>
      <c r="B91" t="s">
        <v>132</v>
      </c>
      <c r="C91" t="s">
        <v>411</v>
      </c>
      <c r="D91" t="s">
        <v>412</v>
      </c>
      <c r="E91">
        <v>1</v>
      </c>
      <c r="F91">
        <v>59.241399999999999</v>
      </c>
      <c r="G91">
        <v>9.5607000000000006</v>
      </c>
      <c r="H91" t="s">
        <v>135</v>
      </c>
      <c r="N91" t="s">
        <v>136</v>
      </c>
      <c r="O91" t="s">
        <v>413</v>
      </c>
      <c r="P91" t="s">
        <v>138</v>
      </c>
      <c r="Q91">
        <v>1022054</v>
      </c>
      <c r="X91">
        <v>4.4836910152917202</v>
      </c>
    </row>
    <row r="92" spans="1:24" x14ac:dyDescent="0.25">
      <c r="A92" t="s">
        <v>124</v>
      </c>
      <c r="B92" t="s">
        <v>132</v>
      </c>
      <c r="C92" t="s">
        <v>414</v>
      </c>
      <c r="D92" t="s">
        <v>415</v>
      </c>
      <c r="E92">
        <v>85</v>
      </c>
      <c r="F92">
        <v>61.941000000000003</v>
      </c>
      <c r="G92">
        <v>7.8813000000000004</v>
      </c>
      <c r="H92" t="s">
        <v>135</v>
      </c>
      <c r="N92" t="s">
        <v>136</v>
      </c>
      <c r="O92" t="s">
        <v>416</v>
      </c>
      <c r="P92" t="s">
        <v>138</v>
      </c>
      <c r="Q92">
        <v>1056886</v>
      </c>
      <c r="X92">
        <v>381.11373629979602</v>
      </c>
    </row>
    <row r="93" spans="1:24" x14ac:dyDescent="0.25">
      <c r="A93" t="s">
        <v>124</v>
      </c>
      <c r="B93" t="s">
        <v>132</v>
      </c>
      <c r="C93" t="s">
        <v>417</v>
      </c>
      <c r="D93" t="s">
        <v>418</v>
      </c>
      <c r="E93">
        <v>50</v>
      </c>
      <c r="F93">
        <v>59.846699999999998</v>
      </c>
      <c r="G93">
        <v>8.4274000000000004</v>
      </c>
      <c r="H93" t="s">
        <v>135</v>
      </c>
      <c r="N93" t="s">
        <v>136</v>
      </c>
      <c r="O93" t="s">
        <v>419</v>
      </c>
      <c r="P93" t="s">
        <v>138</v>
      </c>
      <c r="Q93">
        <v>1024279</v>
      </c>
      <c r="X93">
        <v>224.18455076458599</v>
      </c>
    </row>
    <row r="94" spans="1:24" x14ac:dyDescent="0.25">
      <c r="A94" t="s">
        <v>124</v>
      </c>
      <c r="B94" t="s">
        <v>132</v>
      </c>
      <c r="C94" t="s">
        <v>420</v>
      </c>
      <c r="D94" t="s">
        <v>421</v>
      </c>
      <c r="E94">
        <v>22</v>
      </c>
      <c r="F94">
        <v>63.436900000000001</v>
      </c>
      <c r="G94">
        <v>11.7341</v>
      </c>
      <c r="H94" t="s">
        <v>135</v>
      </c>
      <c r="N94" t="s">
        <v>136</v>
      </c>
      <c r="O94" t="s">
        <v>422</v>
      </c>
      <c r="P94" t="s">
        <v>138</v>
      </c>
      <c r="Q94">
        <v>1041762</v>
      </c>
      <c r="X94">
        <v>98.641202336417905</v>
      </c>
    </row>
    <row r="95" spans="1:24" x14ac:dyDescent="0.25">
      <c r="A95" t="s">
        <v>124</v>
      </c>
      <c r="B95" t="s">
        <v>132</v>
      </c>
      <c r="C95" t="s">
        <v>423</v>
      </c>
      <c r="D95" t="s">
        <v>424</v>
      </c>
      <c r="E95">
        <v>44</v>
      </c>
      <c r="F95">
        <v>60.167099999999998</v>
      </c>
      <c r="G95">
        <v>11.529299999999999</v>
      </c>
      <c r="H95" t="s">
        <v>135</v>
      </c>
      <c r="N95" t="s">
        <v>136</v>
      </c>
      <c r="O95" t="s">
        <v>425</v>
      </c>
      <c r="P95" t="s">
        <v>138</v>
      </c>
      <c r="Q95">
        <v>1009953</v>
      </c>
      <c r="X95">
        <v>197.28240467283501</v>
      </c>
    </row>
    <row r="96" spans="1:24" x14ac:dyDescent="0.25">
      <c r="A96" t="s">
        <v>124</v>
      </c>
      <c r="B96" t="s">
        <v>132</v>
      </c>
      <c r="C96" t="s">
        <v>426</v>
      </c>
      <c r="D96" t="s">
        <v>427</v>
      </c>
      <c r="E96">
        <v>5</v>
      </c>
      <c r="F96">
        <v>62.282800000000002</v>
      </c>
      <c r="G96">
        <v>6.8848000000000003</v>
      </c>
      <c r="H96" t="s">
        <v>135</v>
      </c>
      <c r="N96" t="s">
        <v>136</v>
      </c>
      <c r="O96" t="s">
        <v>428</v>
      </c>
      <c r="P96" t="s">
        <v>138</v>
      </c>
      <c r="Q96">
        <v>1072737</v>
      </c>
      <c r="X96">
        <v>22.418455076458599</v>
      </c>
    </row>
    <row r="97" spans="1:24" x14ac:dyDescent="0.25">
      <c r="A97" t="s">
        <v>124</v>
      </c>
      <c r="B97" t="s">
        <v>132</v>
      </c>
      <c r="C97" t="s">
        <v>429</v>
      </c>
      <c r="D97" t="s">
        <v>430</v>
      </c>
      <c r="E97">
        <v>17</v>
      </c>
      <c r="F97">
        <v>59.657800000000002</v>
      </c>
      <c r="G97">
        <v>9.6515000000000004</v>
      </c>
      <c r="H97" t="s">
        <v>135</v>
      </c>
      <c r="N97" t="s">
        <v>136</v>
      </c>
      <c r="O97" t="s">
        <v>431</v>
      </c>
      <c r="P97" t="s">
        <v>138</v>
      </c>
      <c r="Q97">
        <v>1011422</v>
      </c>
      <c r="X97">
        <v>76.222747259959306</v>
      </c>
    </row>
    <row r="98" spans="1:24" x14ac:dyDescent="0.25">
      <c r="A98" t="s">
        <v>124</v>
      </c>
      <c r="B98" t="s">
        <v>132</v>
      </c>
      <c r="C98" t="s">
        <v>432</v>
      </c>
      <c r="D98" t="s">
        <v>433</v>
      </c>
      <c r="E98">
        <v>5</v>
      </c>
      <c r="F98">
        <v>70.014700000000005</v>
      </c>
      <c r="G98">
        <v>29.115300000000001</v>
      </c>
      <c r="H98" t="s">
        <v>135</v>
      </c>
      <c r="N98" t="s">
        <v>136</v>
      </c>
      <c r="O98" t="s">
        <v>434</v>
      </c>
      <c r="P98" t="s">
        <v>138</v>
      </c>
      <c r="Q98">
        <v>1091547</v>
      </c>
      <c r="X98">
        <v>22.418455076458599</v>
      </c>
    </row>
    <row r="99" spans="1:24" x14ac:dyDescent="0.25">
      <c r="A99" t="s">
        <v>124</v>
      </c>
      <c r="B99" t="s">
        <v>132</v>
      </c>
      <c r="C99" t="s">
        <v>435</v>
      </c>
      <c r="D99" t="s">
        <v>436</v>
      </c>
      <c r="E99">
        <v>9</v>
      </c>
      <c r="F99">
        <v>59.367400000000004</v>
      </c>
      <c r="G99">
        <v>7.8963000000000001</v>
      </c>
      <c r="H99" t="s">
        <v>135</v>
      </c>
      <c r="N99" t="s">
        <v>136</v>
      </c>
      <c r="O99" t="s">
        <v>437</v>
      </c>
      <c r="P99" t="s">
        <v>138</v>
      </c>
      <c r="Q99">
        <v>1028964</v>
      </c>
      <c r="X99">
        <v>40.353219137625501</v>
      </c>
    </row>
    <row r="100" spans="1:24" x14ac:dyDescent="0.25">
      <c r="A100" t="s">
        <v>124</v>
      </c>
      <c r="B100" t="s">
        <v>132</v>
      </c>
      <c r="C100" t="s">
        <v>438</v>
      </c>
      <c r="D100" t="s">
        <v>439</v>
      </c>
      <c r="E100">
        <v>15</v>
      </c>
      <c r="F100">
        <v>59.929000000000002</v>
      </c>
      <c r="G100">
        <v>9.9634999999999998</v>
      </c>
      <c r="H100" t="s">
        <v>135</v>
      </c>
      <c r="N100" t="s">
        <v>136</v>
      </c>
      <c r="O100" t="s">
        <v>440</v>
      </c>
      <c r="P100" t="s">
        <v>138</v>
      </c>
      <c r="Q100">
        <v>1032358</v>
      </c>
      <c r="X100">
        <v>67.255365229375798</v>
      </c>
    </row>
    <row r="101" spans="1:24" x14ac:dyDescent="0.25">
      <c r="A101" t="s">
        <v>124</v>
      </c>
      <c r="B101" t="s">
        <v>132</v>
      </c>
      <c r="C101" t="s">
        <v>441</v>
      </c>
      <c r="D101" t="s">
        <v>442</v>
      </c>
      <c r="E101">
        <v>5</v>
      </c>
      <c r="F101">
        <v>62.477200000000003</v>
      </c>
      <c r="G101">
        <v>6.8586</v>
      </c>
      <c r="H101" t="s">
        <v>135</v>
      </c>
      <c r="N101" t="s">
        <v>136</v>
      </c>
      <c r="O101" t="s">
        <v>443</v>
      </c>
      <c r="P101" t="s">
        <v>138</v>
      </c>
      <c r="X101">
        <v>22.418455076458599</v>
      </c>
    </row>
    <row r="102" spans="1:24" x14ac:dyDescent="0.25">
      <c r="A102" t="s">
        <v>124</v>
      </c>
      <c r="B102" t="s">
        <v>132</v>
      </c>
      <c r="C102" t="s">
        <v>444</v>
      </c>
      <c r="D102" t="s">
        <v>445</v>
      </c>
      <c r="E102">
        <v>6</v>
      </c>
      <c r="F102">
        <v>62.256</v>
      </c>
      <c r="G102">
        <v>5.5838999999999999</v>
      </c>
      <c r="H102" t="s">
        <v>135</v>
      </c>
      <c r="N102" t="s">
        <v>136</v>
      </c>
      <c r="O102" t="s">
        <v>446</v>
      </c>
      <c r="P102" t="s">
        <v>138</v>
      </c>
      <c r="Q102">
        <v>1041761</v>
      </c>
      <c r="X102">
        <v>26.9021460917503</v>
      </c>
    </row>
    <row r="103" spans="1:24" x14ac:dyDescent="0.25">
      <c r="A103" t="s">
        <v>124</v>
      </c>
      <c r="B103" t="s">
        <v>132</v>
      </c>
      <c r="C103" t="s">
        <v>447</v>
      </c>
      <c r="D103" t="s">
        <v>448</v>
      </c>
      <c r="E103">
        <v>11</v>
      </c>
      <c r="F103">
        <v>60.929699999999997</v>
      </c>
      <c r="G103">
        <v>8.4229000000000003</v>
      </c>
      <c r="H103" t="s">
        <v>135</v>
      </c>
      <c r="N103" t="s">
        <v>136</v>
      </c>
      <c r="O103" t="s">
        <v>449</v>
      </c>
      <c r="P103" t="s">
        <v>138</v>
      </c>
      <c r="Q103">
        <v>1024969</v>
      </c>
      <c r="X103">
        <v>49.320601168208903</v>
      </c>
    </row>
    <row r="104" spans="1:24" x14ac:dyDescent="0.25">
      <c r="A104" t="s">
        <v>124</v>
      </c>
      <c r="B104" t="s">
        <v>132</v>
      </c>
      <c r="C104" t="s">
        <v>450</v>
      </c>
      <c r="D104" t="s">
        <v>451</v>
      </c>
      <c r="E104">
        <v>32</v>
      </c>
      <c r="F104">
        <v>66.813800000000001</v>
      </c>
      <c r="G104">
        <v>13.965999999999999</v>
      </c>
      <c r="H104" t="s">
        <v>135</v>
      </c>
      <c r="N104" t="s">
        <v>136</v>
      </c>
      <c r="O104" t="s">
        <v>452</v>
      </c>
      <c r="P104" t="s">
        <v>138</v>
      </c>
      <c r="Q104">
        <v>1030267</v>
      </c>
      <c r="X104">
        <v>143.47811248933499</v>
      </c>
    </row>
    <row r="105" spans="1:24" x14ac:dyDescent="0.25">
      <c r="A105" t="s">
        <v>124</v>
      </c>
      <c r="B105" t="s">
        <v>132</v>
      </c>
      <c r="C105" t="s">
        <v>453</v>
      </c>
      <c r="D105" t="s">
        <v>454</v>
      </c>
      <c r="E105">
        <v>90</v>
      </c>
      <c r="F105">
        <v>63.116300000000003</v>
      </c>
      <c r="G105">
        <v>9.6750000000000007</v>
      </c>
      <c r="H105" t="s">
        <v>135</v>
      </c>
      <c r="N105" t="s">
        <v>136</v>
      </c>
      <c r="O105" t="s">
        <v>455</v>
      </c>
      <c r="P105" t="s">
        <v>138</v>
      </c>
      <c r="Q105">
        <v>1030268</v>
      </c>
      <c r="X105">
        <v>403.53219137625501</v>
      </c>
    </row>
    <row r="106" spans="1:24" x14ac:dyDescent="0.25">
      <c r="A106" t="s">
        <v>124</v>
      </c>
      <c r="B106" t="s">
        <v>132</v>
      </c>
      <c r="C106" t="s">
        <v>456</v>
      </c>
      <c r="D106" t="s">
        <v>457</v>
      </c>
      <c r="E106">
        <v>24</v>
      </c>
      <c r="F106">
        <v>59.929400000000001</v>
      </c>
      <c r="G106">
        <v>9.9465000000000003</v>
      </c>
      <c r="H106" t="s">
        <v>135</v>
      </c>
      <c r="N106" t="s">
        <v>136</v>
      </c>
      <c r="O106" t="s">
        <v>458</v>
      </c>
      <c r="P106" t="s">
        <v>138</v>
      </c>
      <c r="Q106">
        <v>1013841</v>
      </c>
      <c r="X106">
        <v>107.608584367001</v>
      </c>
    </row>
    <row r="107" spans="1:24" x14ac:dyDescent="0.25">
      <c r="A107" t="s">
        <v>124</v>
      </c>
      <c r="B107" t="s">
        <v>132</v>
      </c>
      <c r="C107" t="s">
        <v>459</v>
      </c>
      <c r="D107" t="s">
        <v>460</v>
      </c>
      <c r="E107">
        <v>26</v>
      </c>
      <c r="F107">
        <v>63.057699999999997</v>
      </c>
      <c r="G107">
        <v>11.439399999999999</v>
      </c>
      <c r="H107" t="s">
        <v>135</v>
      </c>
      <c r="N107" t="s">
        <v>136</v>
      </c>
      <c r="O107" t="s">
        <v>461</v>
      </c>
      <c r="P107" t="s">
        <v>138</v>
      </c>
      <c r="Q107">
        <v>1032031</v>
      </c>
      <c r="X107">
        <v>116.575966397584</v>
      </c>
    </row>
    <row r="108" spans="1:24" x14ac:dyDescent="0.25">
      <c r="A108" t="s">
        <v>124</v>
      </c>
      <c r="B108" t="s">
        <v>132</v>
      </c>
      <c r="C108" t="s">
        <v>462</v>
      </c>
      <c r="D108" t="s">
        <v>463</v>
      </c>
      <c r="E108">
        <v>4</v>
      </c>
      <c r="F108">
        <v>60.439700000000002</v>
      </c>
      <c r="G108">
        <v>5.8594999999999997</v>
      </c>
      <c r="H108" t="s">
        <v>135</v>
      </c>
      <c r="N108" t="s">
        <v>136</v>
      </c>
      <c r="O108" t="s">
        <v>464</v>
      </c>
      <c r="P108" t="s">
        <v>138</v>
      </c>
      <c r="Q108">
        <v>1090980</v>
      </c>
      <c r="X108">
        <v>17.934764061166899</v>
      </c>
    </row>
    <row r="109" spans="1:24" x14ac:dyDescent="0.25">
      <c r="A109" t="s">
        <v>124</v>
      </c>
      <c r="B109" t="s">
        <v>132</v>
      </c>
      <c r="C109" t="s">
        <v>465</v>
      </c>
      <c r="D109" t="s">
        <v>466</v>
      </c>
      <c r="E109">
        <v>40</v>
      </c>
      <c r="F109">
        <v>59.657699999999998</v>
      </c>
      <c r="G109">
        <v>9.2079000000000004</v>
      </c>
      <c r="H109" t="s">
        <v>135</v>
      </c>
      <c r="N109" t="s">
        <v>136</v>
      </c>
      <c r="O109" t="s">
        <v>467</v>
      </c>
      <c r="P109" t="s">
        <v>138</v>
      </c>
      <c r="Q109">
        <v>1028984</v>
      </c>
      <c r="X109">
        <v>179.347640611668</v>
      </c>
    </row>
    <row r="110" spans="1:24" x14ac:dyDescent="0.25">
      <c r="A110" t="s">
        <v>124</v>
      </c>
      <c r="B110" t="s">
        <v>132</v>
      </c>
      <c r="C110" t="s">
        <v>471</v>
      </c>
      <c r="D110" t="s">
        <v>472</v>
      </c>
      <c r="E110">
        <v>1</v>
      </c>
      <c r="F110">
        <v>63.109000000000002</v>
      </c>
      <c r="G110">
        <v>8.5589999999999993</v>
      </c>
      <c r="H110" t="s">
        <v>135</v>
      </c>
      <c r="N110" t="s">
        <v>136</v>
      </c>
      <c r="O110" t="s">
        <v>473</v>
      </c>
      <c r="P110" t="s">
        <v>138</v>
      </c>
      <c r="Q110">
        <v>1094023</v>
      </c>
      <c r="X110">
        <v>4.4836910152917202</v>
      </c>
    </row>
    <row r="111" spans="1:24" x14ac:dyDescent="0.25">
      <c r="A111" t="s">
        <v>124</v>
      </c>
      <c r="B111" t="s">
        <v>132</v>
      </c>
      <c r="C111" t="s">
        <v>474</v>
      </c>
      <c r="D111" t="s">
        <v>475</v>
      </c>
      <c r="E111">
        <v>6</v>
      </c>
      <c r="F111">
        <v>62.502400000000002</v>
      </c>
      <c r="G111">
        <v>7.7717999999999998</v>
      </c>
      <c r="H111" t="s">
        <v>135</v>
      </c>
      <c r="N111" t="s">
        <v>136</v>
      </c>
      <c r="O111" t="s">
        <v>476</v>
      </c>
      <c r="P111" t="s">
        <v>138</v>
      </c>
      <c r="X111">
        <v>26.9021460917503</v>
      </c>
    </row>
    <row r="112" spans="1:24" x14ac:dyDescent="0.25">
      <c r="A112" t="s">
        <v>124</v>
      </c>
      <c r="B112" t="s">
        <v>132</v>
      </c>
      <c r="C112" t="s">
        <v>477</v>
      </c>
      <c r="D112" t="s">
        <v>478</v>
      </c>
      <c r="E112">
        <v>160</v>
      </c>
      <c r="F112">
        <v>62.502400000000002</v>
      </c>
      <c r="G112">
        <v>7.7717999999999998</v>
      </c>
      <c r="H112" t="s">
        <v>135</v>
      </c>
      <c r="N112" t="s">
        <v>136</v>
      </c>
      <c r="O112" t="s">
        <v>479</v>
      </c>
      <c r="P112" t="s">
        <v>138</v>
      </c>
      <c r="Q112">
        <v>1030269</v>
      </c>
      <c r="X112">
        <v>717.39056244667495</v>
      </c>
    </row>
    <row r="113" spans="1:24" x14ac:dyDescent="0.25">
      <c r="A113" t="s">
        <v>124</v>
      </c>
      <c r="B113" t="s">
        <v>132</v>
      </c>
      <c r="C113" t="s">
        <v>480</v>
      </c>
      <c r="D113" t="s">
        <v>481</v>
      </c>
      <c r="E113">
        <v>42</v>
      </c>
      <c r="F113">
        <v>58.529400000000003</v>
      </c>
      <c r="G113">
        <v>8.3376999999999999</v>
      </c>
      <c r="H113" t="s">
        <v>135</v>
      </c>
      <c r="N113" t="s">
        <v>136</v>
      </c>
      <c r="O113" t="s">
        <v>482</v>
      </c>
      <c r="P113" t="s">
        <v>138</v>
      </c>
      <c r="Q113">
        <v>1010306</v>
      </c>
      <c r="X113">
        <v>188.31502264225199</v>
      </c>
    </row>
    <row r="114" spans="1:24" x14ac:dyDescent="0.25">
      <c r="A114" t="s">
        <v>124</v>
      </c>
      <c r="B114" t="s">
        <v>132</v>
      </c>
      <c r="C114" t="s">
        <v>483</v>
      </c>
      <c r="D114" t="s">
        <v>484</v>
      </c>
      <c r="E114">
        <v>42</v>
      </c>
      <c r="F114">
        <v>59.657600000000002</v>
      </c>
      <c r="G114">
        <v>6.0967000000000002</v>
      </c>
      <c r="H114" t="s">
        <v>135</v>
      </c>
      <c r="N114" t="s">
        <v>136</v>
      </c>
      <c r="O114" t="s">
        <v>485</v>
      </c>
      <c r="P114" t="s">
        <v>138</v>
      </c>
      <c r="Q114">
        <v>1018207</v>
      </c>
      <c r="X114">
        <v>188.31502264225199</v>
      </c>
    </row>
    <row r="115" spans="1:24" x14ac:dyDescent="0.25">
      <c r="A115" t="s">
        <v>124</v>
      </c>
      <c r="B115" t="s">
        <v>132</v>
      </c>
      <c r="C115" t="s">
        <v>486</v>
      </c>
      <c r="D115" t="s">
        <v>487</v>
      </c>
      <c r="E115">
        <v>100</v>
      </c>
      <c r="F115">
        <v>61.581499999999998</v>
      </c>
      <c r="G115">
        <v>9.8421000000000003</v>
      </c>
      <c r="H115" t="s">
        <v>135</v>
      </c>
      <c r="N115" t="s">
        <v>136</v>
      </c>
      <c r="O115" t="s">
        <v>488</v>
      </c>
      <c r="P115" t="s">
        <v>138</v>
      </c>
      <c r="Q115">
        <v>1024882</v>
      </c>
      <c r="X115">
        <v>448.36910152917199</v>
      </c>
    </row>
    <row r="116" spans="1:24" x14ac:dyDescent="0.25">
      <c r="A116" t="s">
        <v>124</v>
      </c>
      <c r="B116" t="s">
        <v>132</v>
      </c>
      <c r="C116" t="s">
        <v>489</v>
      </c>
      <c r="D116" t="s">
        <v>490</v>
      </c>
      <c r="E116">
        <v>4</v>
      </c>
      <c r="F116">
        <v>59.913800000000002</v>
      </c>
      <c r="G116">
        <v>9.8856999999999999</v>
      </c>
      <c r="H116" t="s">
        <v>135</v>
      </c>
      <c r="N116" t="s">
        <v>136</v>
      </c>
      <c r="O116" t="s">
        <v>491</v>
      </c>
      <c r="P116" t="s">
        <v>138</v>
      </c>
      <c r="Q116">
        <v>1023009</v>
      </c>
      <c r="X116">
        <v>17.934764061166899</v>
      </c>
    </row>
    <row r="117" spans="1:24" x14ac:dyDescent="0.25">
      <c r="A117" t="s">
        <v>124</v>
      </c>
      <c r="B117" t="s">
        <v>132</v>
      </c>
      <c r="C117" t="s">
        <v>492</v>
      </c>
      <c r="D117" t="s">
        <v>493</v>
      </c>
      <c r="E117">
        <v>6</v>
      </c>
      <c r="F117">
        <v>59.7331</v>
      </c>
      <c r="G117">
        <v>7.5464000000000002</v>
      </c>
      <c r="H117" t="s">
        <v>135</v>
      </c>
      <c r="N117" t="s">
        <v>136</v>
      </c>
      <c r="O117" t="s">
        <v>494</v>
      </c>
      <c r="P117" t="s">
        <v>138</v>
      </c>
      <c r="Q117">
        <v>1030272</v>
      </c>
      <c r="X117">
        <v>26.9021460917503</v>
      </c>
    </row>
    <row r="118" spans="1:24" x14ac:dyDescent="0.25">
      <c r="A118" t="s">
        <v>124</v>
      </c>
      <c r="B118" t="s">
        <v>132</v>
      </c>
      <c r="C118" t="s">
        <v>495</v>
      </c>
      <c r="D118" t="s">
        <v>496</v>
      </c>
      <c r="E118">
        <v>6</v>
      </c>
      <c r="F118">
        <v>58.4651</v>
      </c>
      <c r="G118">
        <v>6.5442999999999998</v>
      </c>
      <c r="H118" t="s">
        <v>135</v>
      </c>
      <c r="N118" t="s">
        <v>136</v>
      </c>
      <c r="O118" t="s">
        <v>497</v>
      </c>
      <c r="P118" t="s">
        <v>138</v>
      </c>
      <c r="Q118">
        <v>1090981</v>
      </c>
      <c r="X118">
        <v>26.9021460917503</v>
      </c>
    </row>
    <row r="119" spans="1:24" x14ac:dyDescent="0.25">
      <c r="A119" t="s">
        <v>124</v>
      </c>
      <c r="B119" t="s">
        <v>132</v>
      </c>
      <c r="C119" t="s">
        <v>498</v>
      </c>
      <c r="D119" t="s">
        <v>499</v>
      </c>
      <c r="E119">
        <v>19</v>
      </c>
      <c r="F119">
        <v>59.204799999999999</v>
      </c>
      <c r="G119">
        <v>7.8318000000000003</v>
      </c>
      <c r="H119" t="s">
        <v>135</v>
      </c>
      <c r="N119" t="s">
        <v>136</v>
      </c>
      <c r="O119" t="s">
        <v>500</v>
      </c>
      <c r="P119" t="s">
        <v>138</v>
      </c>
      <c r="Q119">
        <v>1017035</v>
      </c>
      <c r="X119">
        <v>85.1901292905427</v>
      </c>
    </row>
    <row r="120" spans="1:24" x14ac:dyDescent="0.25">
      <c r="A120" t="s">
        <v>124</v>
      </c>
      <c r="B120" t="s">
        <v>132</v>
      </c>
      <c r="C120" t="s">
        <v>501</v>
      </c>
      <c r="D120" t="s">
        <v>502</v>
      </c>
      <c r="E120">
        <v>62</v>
      </c>
      <c r="F120">
        <v>58.506599999999999</v>
      </c>
      <c r="G120">
        <v>7.4195000000000002</v>
      </c>
      <c r="H120" t="s">
        <v>135</v>
      </c>
      <c r="N120" t="s">
        <v>136</v>
      </c>
      <c r="O120" t="s">
        <v>503</v>
      </c>
      <c r="P120" t="s">
        <v>138</v>
      </c>
      <c r="Q120">
        <v>1032966</v>
      </c>
      <c r="X120">
        <v>277.98884294808602</v>
      </c>
    </row>
    <row r="121" spans="1:24" x14ac:dyDescent="0.25">
      <c r="A121" t="s">
        <v>124</v>
      </c>
      <c r="B121" t="s">
        <v>132</v>
      </c>
      <c r="C121" t="s">
        <v>507</v>
      </c>
      <c r="D121" t="s">
        <v>508</v>
      </c>
      <c r="E121">
        <v>12</v>
      </c>
      <c r="F121">
        <v>67.355800000000002</v>
      </c>
      <c r="G121">
        <v>14.8521</v>
      </c>
      <c r="H121" t="s">
        <v>135</v>
      </c>
      <c r="N121" t="s">
        <v>136</v>
      </c>
      <c r="O121" t="s">
        <v>509</v>
      </c>
      <c r="P121" t="s">
        <v>138</v>
      </c>
      <c r="Q121">
        <v>1011175</v>
      </c>
      <c r="X121">
        <v>53.8042921835006</v>
      </c>
    </row>
    <row r="122" spans="1:24" x14ac:dyDescent="0.25">
      <c r="A122" t="s">
        <v>124</v>
      </c>
      <c r="B122" t="s">
        <v>132</v>
      </c>
      <c r="C122" t="s">
        <v>510</v>
      </c>
      <c r="D122" t="s">
        <v>511</v>
      </c>
      <c r="E122">
        <v>40</v>
      </c>
      <c r="F122">
        <v>63.165300000000002</v>
      </c>
      <c r="G122">
        <v>11.230700000000001</v>
      </c>
      <c r="H122" t="s">
        <v>135</v>
      </c>
      <c r="N122" t="s">
        <v>136</v>
      </c>
      <c r="O122" t="s">
        <v>512</v>
      </c>
      <c r="P122" t="s">
        <v>138</v>
      </c>
      <c r="Q122">
        <v>1032032</v>
      </c>
      <c r="X122">
        <v>179.347640611668</v>
      </c>
    </row>
    <row r="123" spans="1:24" x14ac:dyDescent="0.25">
      <c r="A123" t="s">
        <v>124</v>
      </c>
      <c r="B123" t="s">
        <v>132</v>
      </c>
      <c r="C123" t="s">
        <v>513</v>
      </c>
      <c r="D123" t="s">
        <v>514</v>
      </c>
      <c r="E123">
        <v>60</v>
      </c>
      <c r="F123">
        <v>58.994999999999997</v>
      </c>
      <c r="G123">
        <v>7.5472999999999999</v>
      </c>
      <c r="H123" t="s">
        <v>135</v>
      </c>
      <c r="N123" t="s">
        <v>136</v>
      </c>
      <c r="O123" t="s">
        <v>515</v>
      </c>
      <c r="P123" t="s">
        <v>138</v>
      </c>
      <c r="Q123">
        <v>1010501</v>
      </c>
      <c r="X123">
        <v>269.02146091750302</v>
      </c>
    </row>
    <row r="124" spans="1:24" x14ac:dyDescent="0.25">
      <c r="A124" t="s">
        <v>124</v>
      </c>
      <c r="B124" t="s">
        <v>132</v>
      </c>
      <c r="C124" t="s">
        <v>516</v>
      </c>
      <c r="D124" t="s">
        <v>517</v>
      </c>
      <c r="E124">
        <v>35</v>
      </c>
      <c r="F124">
        <v>60.8324</v>
      </c>
      <c r="G124">
        <v>5.8825000000000003</v>
      </c>
      <c r="H124" t="s">
        <v>135</v>
      </c>
      <c r="N124" t="s">
        <v>136</v>
      </c>
      <c r="O124" t="s">
        <v>518</v>
      </c>
      <c r="P124" t="s">
        <v>138</v>
      </c>
      <c r="Q124">
        <v>1010961</v>
      </c>
      <c r="X124">
        <v>156.92918553521</v>
      </c>
    </row>
    <row r="125" spans="1:24" x14ac:dyDescent="0.25">
      <c r="A125" t="s">
        <v>124</v>
      </c>
      <c r="B125" t="s">
        <v>132</v>
      </c>
      <c r="C125" t="s">
        <v>519</v>
      </c>
      <c r="D125" t="s">
        <v>520</v>
      </c>
      <c r="E125">
        <v>188</v>
      </c>
      <c r="F125">
        <v>60.705300000000001</v>
      </c>
      <c r="G125">
        <v>8.9718</v>
      </c>
      <c r="H125" t="s">
        <v>135</v>
      </c>
      <c r="N125" t="s">
        <v>136</v>
      </c>
      <c r="O125" t="s">
        <v>521</v>
      </c>
      <c r="P125" t="s">
        <v>138</v>
      </c>
      <c r="X125">
        <v>842.93391087484395</v>
      </c>
    </row>
    <row r="126" spans="1:24" x14ac:dyDescent="0.25">
      <c r="A126" t="s">
        <v>124</v>
      </c>
      <c r="B126" t="s">
        <v>132</v>
      </c>
      <c r="C126" t="s">
        <v>522</v>
      </c>
      <c r="D126" t="s">
        <v>523</v>
      </c>
      <c r="E126">
        <v>20</v>
      </c>
      <c r="F126">
        <v>60.211300000000001</v>
      </c>
      <c r="G126">
        <v>10.236700000000001</v>
      </c>
      <c r="H126" t="s">
        <v>135</v>
      </c>
      <c r="N126" t="s">
        <v>136</v>
      </c>
      <c r="O126" t="s">
        <v>524</v>
      </c>
      <c r="P126" t="s">
        <v>138</v>
      </c>
      <c r="Q126">
        <v>1024305</v>
      </c>
      <c r="X126">
        <v>89.673820305834397</v>
      </c>
    </row>
    <row r="127" spans="1:24" x14ac:dyDescent="0.25">
      <c r="A127" t="s">
        <v>124</v>
      </c>
      <c r="B127" t="s">
        <v>132</v>
      </c>
      <c r="C127" t="s">
        <v>525</v>
      </c>
      <c r="D127" t="s">
        <v>526</v>
      </c>
      <c r="E127">
        <v>45</v>
      </c>
      <c r="F127">
        <v>61.566200000000002</v>
      </c>
      <c r="G127">
        <v>7.8624000000000001</v>
      </c>
      <c r="H127" t="s">
        <v>135</v>
      </c>
      <c r="N127" t="s">
        <v>136</v>
      </c>
      <c r="O127" t="s">
        <v>527</v>
      </c>
      <c r="P127" t="s">
        <v>138</v>
      </c>
      <c r="Q127">
        <v>1024280</v>
      </c>
      <c r="X127">
        <v>201.766095688127</v>
      </c>
    </row>
    <row r="128" spans="1:24" x14ac:dyDescent="0.25">
      <c r="A128" t="s">
        <v>124</v>
      </c>
      <c r="B128" t="s">
        <v>132</v>
      </c>
      <c r="C128" t="s">
        <v>531</v>
      </c>
      <c r="D128" t="s">
        <v>532</v>
      </c>
      <c r="E128">
        <v>150</v>
      </c>
      <c r="F128">
        <v>59.604199999999999</v>
      </c>
      <c r="G128">
        <v>8.7119999999999997</v>
      </c>
      <c r="H128" t="s">
        <v>135</v>
      </c>
      <c r="N128" t="s">
        <v>136</v>
      </c>
      <c r="O128" t="s">
        <v>533</v>
      </c>
      <c r="P128" t="s">
        <v>138</v>
      </c>
      <c r="Q128">
        <v>1028985</v>
      </c>
      <c r="X128">
        <v>672.55365229375798</v>
      </c>
    </row>
    <row r="129" spans="1:24" x14ac:dyDescent="0.25">
      <c r="A129" t="s">
        <v>124</v>
      </c>
      <c r="B129" t="s">
        <v>132</v>
      </c>
      <c r="C129" t="s">
        <v>534</v>
      </c>
      <c r="D129" t="s">
        <v>535</v>
      </c>
      <c r="E129">
        <v>6</v>
      </c>
      <c r="F129">
        <v>59.2239</v>
      </c>
      <c r="G129">
        <v>6.2192999999999996</v>
      </c>
      <c r="H129" t="s">
        <v>135</v>
      </c>
      <c r="N129" t="s">
        <v>136</v>
      </c>
      <c r="O129" t="s">
        <v>536</v>
      </c>
      <c r="P129" t="s">
        <v>138</v>
      </c>
      <c r="Q129">
        <v>1058237</v>
      </c>
      <c r="X129">
        <v>26.9021460917503</v>
      </c>
    </row>
    <row r="130" spans="1:24" x14ac:dyDescent="0.25">
      <c r="A130" t="s">
        <v>124</v>
      </c>
      <c r="B130" t="s">
        <v>132</v>
      </c>
      <c r="C130" t="s">
        <v>537</v>
      </c>
      <c r="D130" t="s">
        <v>538</v>
      </c>
      <c r="E130">
        <v>9</v>
      </c>
      <c r="F130">
        <v>59.3748</v>
      </c>
      <c r="G130">
        <v>6.4494999999999996</v>
      </c>
      <c r="H130" t="s">
        <v>135</v>
      </c>
      <c r="N130" t="s">
        <v>136</v>
      </c>
      <c r="O130" t="s">
        <v>539</v>
      </c>
      <c r="P130" t="s">
        <v>138</v>
      </c>
      <c r="Q130">
        <v>1105505</v>
      </c>
      <c r="X130">
        <v>40.353219137625501</v>
      </c>
    </row>
    <row r="131" spans="1:24" x14ac:dyDescent="0.25">
      <c r="A131" t="s">
        <v>124</v>
      </c>
      <c r="B131" t="s">
        <v>132</v>
      </c>
      <c r="C131" t="s">
        <v>540</v>
      </c>
      <c r="D131" t="s">
        <v>541</v>
      </c>
      <c r="E131">
        <v>43</v>
      </c>
      <c r="F131">
        <v>60.557899999999997</v>
      </c>
      <c r="G131">
        <v>6.2111999999999998</v>
      </c>
      <c r="H131" t="s">
        <v>135</v>
      </c>
      <c r="N131" t="s">
        <v>136</v>
      </c>
      <c r="O131" t="s">
        <v>542</v>
      </c>
      <c r="P131" t="s">
        <v>138</v>
      </c>
      <c r="Q131">
        <v>1010962</v>
      </c>
      <c r="X131">
        <v>192.798713657544</v>
      </c>
    </row>
    <row r="132" spans="1:24" x14ac:dyDescent="0.25">
      <c r="A132" t="s">
        <v>124</v>
      </c>
      <c r="B132" t="s">
        <v>132</v>
      </c>
      <c r="C132" t="s">
        <v>543</v>
      </c>
      <c r="D132" t="s">
        <v>544</v>
      </c>
      <c r="E132">
        <v>32</v>
      </c>
      <c r="F132">
        <v>60.185099999999998</v>
      </c>
      <c r="G132">
        <v>10.241099999999999</v>
      </c>
      <c r="H132" t="s">
        <v>135</v>
      </c>
      <c r="N132" t="s">
        <v>136</v>
      </c>
      <c r="O132" t="s">
        <v>545</v>
      </c>
      <c r="P132" t="s">
        <v>138</v>
      </c>
      <c r="Q132">
        <v>1024306</v>
      </c>
      <c r="X132">
        <v>143.47811248933499</v>
      </c>
    </row>
    <row r="133" spans="1:24" x14ac:dyDescent="0.25">
      <c r="A133" t="s">
        <v>124</v>
      </c>
      <c r="B133" t="s">
        <v>132</v>
      </c>
      <c r="C133" t="s">
        <v>549</v>
      </c>
      <c r="D133" t="s">
        <v>550</v>
      </c>
      <c r="E133">
        <v>20</v>
      </c>
      <c r="F133">
        <v>59.310499999999998</v>
      </c>
      <c r="G133">
        <v>9.0451999999999995</v>
      </c>
      <c r="H133" t="s">
        <v>135</v>
      </c>
      <c r="N133" t="s">
        <v>136</v>
      </c>
      <c r="O133" t="s">
        <v>551</v>
      </c>
      <c r="P133" t="s">
        <v>138</v>
      </c>
      <c r="Q133">
        <v>1030273</v>
      </c>
      <c r="X133">
        <v>89.673820305834397</v>
      </c>
    </row>
    <row r="134" spans="1:24" x14ac:dyDescent="0.25">
      <c r="A134" t="s">
        <v>124</v>
      </c>
      <c r="B134" t="s">
        <v>132</v>
      </c>
      <c r="C134" t="s">
        <v>552</v>
      </c>
      <c r="D134" t="s">
        <v>553</v>
      </c>
      <c r="E134">
        <v>11</v>
      </c>
      <c r="F134">
        <v>59.321300000000001</v>
      </c>
      <c r="G134">
        <v>9.657</v>
      </c>
      <c r="H134" t="s">
        <v>135</v>
      </c>
      <c r="N134" t="s">
        <v>136</v>
      </c>
      <c r="O134" t="s">
        <v>554</v>
      </c>
      <c r="P134" t="s">
        <v>138</v>
      </c>
      <c r="Q134">
        <v>1032983</v>
      </c>
      <c r="X134">
        <v>49.320601168208903</v>
      </c>
    </row>
    <row r="135" spans="1:24" x14ac:dyDescent="0.25">
      <c r="A135" t="s">
        <v>124</v>
      </c>
      <c r="B135" t="s">
        <v>132</v>
      </c>
      <c r="C135" t="s">
        <v>555</v>
      </c>
      <c r="D135" t="s">
        <v>556</v>
      </c>
      <c r="E135">
        <v>348</v>
      </c>
      <c r="F135">
        <v>60.574399999999997</v>
      </c>
      <c r="G135">
        <v>8.4109999999999996</v>
      </c>
      <c r="H135" t="s">
        <v>135</v>
      </c>
      <c r="N135" t="s">
        <v>136</v>
      </c>
      <c r="O135" t="s">
        <v>557</v>
      </c>
      <c r="P135" t="s">
        <v>138</v>
      </c>
      <c r="X135">
        <v>1560.3244733215199</v>
      </c>
    </row>
    <row r="136" spans="1:24" x14ac:dyDescent="0.25">
      <c r="A136" t="s">
        <v>124</v>
      </c>
      <c r="B136" t="s">
        <v>132</v>
      </c>
      <c r="C136" t="s">
        <v>558</v>
      </c>
      <c r="D136" t="s">
        <v>559</v>
      </c>
      <c r="E136">
        <v>460</v>
      </c>
      <c r="F136">
        <v>59.345999999999997</v>
      </c>
      <c r="G136">
        <v>7.2492999999999999</v>
      </c>
      <c r="H136" t="s">
        <v>135</v>
      </c>
      <c r="N136" t="s">
        <v>136</v>
      </c>
      <c r="O136" t="s">
        <v>560</v>
      </c>
      <c r="P136" t="s">
        <v>138</v>
      </c>
      <c r="Q136" t="s">
        <v>561</v>
      </c>
      <c r="X136">
        <v>2062.4978670341902</v>
      </c>
    </row>
    <row r="137" spans="1:24" x14ac:dyDescent="0.25">
      <c r="A137" t="s">
        <v>124</v>
      </c>
      <c r="B137" t="s">
        <v>132</v>
      </c>
      <c r="C137" t="s">
        <v>562</v>
      </c>
      <c r="D137" t="s">
        <v>563</v>
      </c>
      <c r="E137">
        <v>56</v>
      </c>
      <c r="F137">
        <v>61.311900000000001</v>
      </c>
      <c r="G137">
        <v>7.8315999999999999</v>
      </c>
      <c r="H137" t="s">
        <v>135</v>
      </c>
      <c r="N137" t="s">
        <v>136</v>
      </c>
      <c r="O137" t="s">
        <v>564</v>
      </c>
      <c r="P137" t="s">
        <v>138</v>
      </c>
      <c r="Q137">
        <v>1086288</v>
      </c>
      <c r="X137">
        <v>251.086696856336</v>
      </c>
    </row>
    <row r="138" spans="1:24" x14ac:dyDescent="0.25">
      <c r="A138" t="s">
        <v>124</v>
      </c>
      <c r="B138" t="s">
        <v>132</v>
      </c>
      <c r="C138" t="s">
        <v>565</v>
      </c>
      <c r="D138" t="s">
        <v>566</v>
      </c>
      <c r="E138">
        <v>3</v>
      </c>
      <c r="F138">
        <v>60.900199999999998</v>
      </c>
      <c r="G138">
        <v>5.6178999999999997</v>
      </c>
      <c r="H138" t="s">
        <v>135</v>
      </c>
      <c r="N138" t="s">
        <v>136</v>
      </c>
      <c r="O138" t="s">
        <v>567</v>
      </c>
      <c r="P138" t="s">
        <v>138</v>
      </c>
      <c r="Q138">
        <v>1010963</v>
      </c>
      <c r="X138">
        <v>13.4510730458751</v>
      </c>
    </row>
    <row r="139" spans="1:24" x14ac:dyDescent="0.25">
      <c r="A139" t="s">
        <v>124</v>
      </c>
      <c r="B139" t="s">
        <v>132</v>
      </c>
      <c r="C139" t="s">
        <v>568</v>
      </c>
      <c r="D139" t="s">
        <v>569</v>
      </c>
      <c r="E139">
        <v>4</v>
      </c>
      <c r="F139">
        <v>58.418999999999997</v>
      </c>
      <c r="G139">
        <v>6.1094999999999997</v>
      </c>
      <c r="H139" t="s">
        <v>135</v>
      </c>
      <c r="N139" t="s">
        <v>136</v>
      </c>
      <c r="O139" t="s">
        <v>570</v>
      </c>
      <c r="P139" t="s">
        <v>138</v>
      </c>
      <c r="Q139">
        <v>1090982</v>
      </c>
      <c r="X139">
        <v>17.934764061166899</v>
      </c>
    </row>
    <row r="140" spans="1:24" x14ac:dyDescent="0.25">
      <c r="A140" t="s">
        <v>124</v>
      </c>
      <c r="B140" t="s">
        <v>132</v>
      </c>
      <c r="C140" t="s">
        <v>571</v>
      </c>
      <c r="D140" t="s">
        <v>572</v>
      </c>
      <c r="E140">
        <v>5</v>
      </c>
      <c r="F140">
        <v>60.312199999999997</v>
      </c>
      <c r="G140">
        <v>5.6698000000000004</v>
      </c>
      <c r="H140" t="s">
        <v>135</v>
      </c>
      <c r="N140" t="s">
        <v>136</v>
      </c>
      <c r="O140" t="s">
        <v>573</v>
      </c>
      <c r="P140" t="s">
        <v>138</v>
      </c>
      <c r="Q140">
        <v>1094368</v>
      </c>
      <c r="X140">
        <v>22.418455076458599</v>
      </c>
    </row>
    <row r="141" spans="1:24" x14ac:dyDescent="0.25">
      <c r="A141" t="s">
        <v>124</v>
      </c>
      <c r="B141" t="s">
        <v>132</v>
      </c>
      <c r="C141" t="s">
        <v>574</v>
      </c>
      <c r="D141" t="s">
        <v>575</v>
      </c>
      <c r="E141">
        <v>7</v>
      </c>
      <c r="F141">
        <v>60.056100000000001</v>
      </c>
      <c r="G141">
        <v>9.5393000000000008</v>
      </c>
      <c r="H141" t="s">
        <v>135</v>
      </c>
      <c r="N141" t="s">
        <v>136</v>
      </c>
      <c r="O141" t="s">
        <v>576</v>
      </c>
      <c r="P141" t="s">
        <v>138</v>
      </c>
      <c r="Q141">
        <v>1085533</v>
      </c>
      <c r="X141">
        <v>31.385837107042001</v>
      </c>
    </row>
    <row r="142" spans="1:24" x14ac:dyDescent="0.25">
      <c r="A142" t="s">
        <v>124</v>
      </c>
      <c r="B142" t="s">
        <v>132</v>
      </c>
      <c r="C142" t="s">
        <v>577</v>
      </c>
      <c r="D142" t="s">
        <v>578</v>
      </c>
      <c r="E142">
        <v>55</v>
      </c>
      <c r="F142">
        <v>58.982900000000001</v>
      </c>
      <c r="G142">
        <v>7.6694000000000004</v>
      </c>
      <c r="H142" t="s">
        <v>135</v>
      </c>
      <c r="N142" t="s">
        <v>136</v>
      </c>
      <c r="O142" t="s">
        <v>579</v>
      </c>
      <c r="P142" t="s">
        <v>138</v>
      </c>
      <c r="Q142">
        <v>1021388</v>
      </c>
      <c r="X142">
        <v>246.60300584104399</v>
      </c>
    </row>
    <row r="143" spans="1:24" x14ac:dyDescent="0.25">
      <c r="A143" t="s">
        <v>124</v>
      </c>
      <c r="B143" t="s">
        <v>132</v>
      </c>
      <c r="C143" t="s">
        <v>580</v>
      </c>
      <c r="D143" t="s">
        <v>581</v>
      </c>
      <c r="E143">
        <v>73</v>
      </c>
      <c r="F143">
        <v>61.069800000000001</v>
      </c>
      <c r="G143">
        <v>6.5948000000000002</v>
      </c>
      <c r="H143" t="s">
        <v>135</v>
      </c>
      <c r="N143" t="s">
        <v>136</v>
      </c>
      <c r="O143" t="s">
        <v>582</v>
      </c>
      <c r="P143" t="s">
        <v>138</v>
      </c>
      <c r="Q143">
        <v>1030274</v>
      </c>
      <c r="X143">
        <v>327.30944411629503</v>
      </c>
    </row>
    <row r="144" spans="1:24" x14ac:dyDescent="0.25">
      <c r="A144" t="s">
        <v>124</v>
      </c>
      <c r="B144" t="s">
        <v>132</v>
      </c>
      <c r="C144" t="s">
        <v>583</v>
      </c>
      <c r="D144" t="s">
        <v>584</v>
      </c>
      <c r="E144">
        <v>124</v>
      </c>
      <c r="F144">
        <v>61.217100000000002</v>
      </c>
      <c r="G144">
        <v>10.439399999999999</v>
      </c>
      <c r="H144" t="s">
        <v>135</v>
      </c>
      <c r="N144" t="s">
        <v>136</v>
      </c>
      <c r="O144" t="s">
        <v>585</v>
      </c>
      <c r="P144" t="s">
        <v>138</v>
      </c>
      <c r="Q144">
        <v>1024883</v>
      </c>
      <c r="X144">
        <v>555.97768589617306</v>
      </c>
    </row>
    <row r="145" spans="1:24" x14ac:dyDescent="0.25">
      <c r="A145" t="s">
        <v>124</v>
      </c>
      <c r="B145" t="s">
        <v>132</v>
      </c>
      <c r="C145" t="s">
        <v>589</v>
      </c>
      <c r="D145" t="s">
        <v>590</v>
      </c>
      <c r="E145">
        <v>190</v>
      </c>
      <c r="F145">
        <v>58.465299999999999</v>
      </c>
      <c r="G145">
        <v>6.5439999999999996</v>
      </c>
      <c r="H145" t="s">
        <v>135</v>
      </c>
      <c r="N145" t="s">
        <v>136</v>
      </c>
      <c r="O145" t="s">
        <v>591</v>
      </c>
      <c r="P145" t="s">
        <v>138</v>
      </c>
      <c r="Q145">
        <v>1030275</v>
      </c>
      <c r="X145">
        <v>851.901292905427</v>
      </c>
    </row>
    <row r="146" spans="1:24" x14ac:dyDescent="0.25">
      <c r="A146" t="s">
        <v>124</v>
      </c>
      <c r="B146" t="s">
        <v>132</v>
      </c>
      <c r="C146" t="s">
        <v>592</v>
      </c>
      <c r="D146" t="s">
        <v>593</v>
      </c>
      <c r="E146">
        <v>5</v>
      </c>
      <c r="F146">
        <v>63.0578</v>
      </c>
      <c r="G146">
        <v>11.439399999999999</v>
      </c>
      <c r="H146" t="s">
        <v>135</v>
      </c>
      <c r="N146" t="s">
        <v>136</v>
      </c>
      <c r="O146" t="s">
        <v>594</v>
      </c>
      <c r="P146" t="s">
        <v>138</v>
      </c>
      <c r="Q146">
        <v>1089230</v>
      </c>
      <c r="X146">
        <v>22.418455076458599</v>
      </c>
    </row>
    <row r="147" spans="1:24" x14ac:dyDescent="0.25">
      <c r="A147" t="s">
        <v>124</v>
      </c>
      <c r="B147" t="s">
        <v>132</v>
      </c>
      <c r="C147" t="s">
        <v>595</v>
      </c>
      <c r="D147" t="s">
        <v>596</v>
      </c>
      <c r="E147">
        <v>105</v>
      </c>
      <c r="F147">
        <v>68.657600000000002</v>
      </c>
      <c r="G147">
        <v>18.82</v>
      </c>
      <c r="H147" t="s">
        <v>135</v>
      </c>
      <c r="N147" t="s">
        <v>136</v>
      </c>
      <c r="O147" t="s">
        <v>597</v>
      </c>
      <c r="P147" t="s">
        <v>138</v>
      </c>
      <c r="Q147">
        <v>1030276</v>
      </c>
      <c r="X147">
        <v>470.78755660563098</v>
      </c>
    </row>
    <row r="148" spans="1:24" x14ac:dyDescent="0.25">
      <c r="A148" t="s">
        <v>124</v>
      </c>
      <c r="B148" t="s">
        <v>132</v>
      </c>
      <c r="C148" t="s">
        <v>598</v>
      </c>
      <c r="D148" t="s">
        <v>599</v>
      </c>
      <c r="E148">
        <v>17</v>
      </c>
      <c r="F148">
        <v>61.842799999999997</v>
      </c>
      <c r="G148">
        <v>6.6284999999999998</v>
      </c>
      <c r="H148" t="s">
        <v>135</v>
      </c>
      <c r="N148" t="s">
        <v>136</v>
      </c>
      <c r="O148" t="s">
        <v>600</v>
      </c>
      <c r="P148" t="s">
        <v>138</v>
      </c>
      <c r="Q148">
        <v>1055463</v>
      </c>
      <c r="X148">
        <v>76.222747259959306</v>
      </c>
    </row>
    <row r="149" spans="1:24" x14ac:dyDescent="0.25">
      <c r="A149" t="s">
        <v>124</v>
      </c>
      <c r="B149" t="s">
        <v>132</v>
      </c>
      <c r="C149" t="s">
        <v>601</v>
      </c>
      <c r="D149" t="s">
        <v>602</v>
      </c>
      <c r="E149">
        <v>6</v>
      </c>
      <c r="F149">
        <v>62.805300000000003</v>
      </c>
      <c r="G149">
        <v>7.7004000000000001</v>
      </c>
      <c r="H149" t="s">
        <v>135</v>
      </c>
      <c r="N149" t="s">
        <v>136</v>
      </c>
      <c r="O149" t="s">
        <v>603</v>
      </c>
      <c r="P149" t="s">
        <v>138</v>
      </c>
      <c r="Q149">
        <v>1019873</v>
      </c>
      <c r="X149">
        <v>26.9021460917503</v>
      </c>
    </row>
    <row r="150" spans="1:24" x14ac:dyDescent="0.25">
      <c r="A150" t="s">
        <v>124</v>
      </c>
      <c r="B150" t="s">
        <v>132</v>
      </c>
      <c r="C150" t="s">
        <v>604</v>
      </c>
      <c r="D150" t="s">
        <v>605</v>
      </c>
      <c r="E150">
        <v>53</v>
      </c>
      <c r="F150">
        <v>58.3904</v>
      </c>
      <c r="G150">
        <v>7.8944000000000001</v>
      </c>
      <c r="H150" t="s">
        <v>135</v>
      </c>
      <c r="N150" t="s">
        <v>136</v>
      </c>
      <c r="O150" t="s">
        <v>606</v>
      </c>
      <c r="P150" t="s">
        <v>138</v>
      </c>
      <c r="Q150" t="s">
        <v>607</v>
      </c>
      <c r="X150">
        <v>237.635623810461</v>
      </c>
    </row>
    <row r="151" spans="1:24" x14ac:dyDescent="0.25">
      <c r="A151" t="s">
        <v>124</v>
      </c>
      <c r="B151" t="s">
        <v>132</v>
      </c>
      <c r="C151" t="s">
        <v>608</v>
      </c>
      <c r="D151" t="s">
        <v>609</v>
      </c>
      <c r="E151">
        <v>65</v>
      </c>
      <c r="F151">
        <v>58.897599999999997</v>
      </c>
      <c r="G151">
        <v>8.2598000000000003</v>
      </c>
      <c r="H151" t="s">
        <v>135</v>
      </c>
      <c r="N151" t="s">
        <v>136</v>
      </c>
      <c r="O151" t="s">
        <v>610</v>
      </c>
      <c r="P151" t="s">
        <v>138</v>
      </c>
      <c r="Q151">
        <v>1010503</v>
      </c>
      <c r="X151">
        <v>291.43991599396202</v>
      </c>
    </row>
    <row r="152" spans="1:24" x14ac:dyDescent="0.25">
      <c r="A152" t="s">
        <v>124</v>
      </c>
      <c r="B152" t="s">
        <v>132</v>
      </c>
      <c r="C152" t="s">
        <v>611</v>
      </c>
      <c r="D152" t="s">
        <v>612</v>
      </c>
      <c r="E152">
        <v>38</v>
      </c>
      <c r="F152">
        <v>59.000300000000003</v>
      </c>
      <c r="G152">
        <v>6.0750000000000002</v>
      </c>
      <c r="H152" t="s">
        <v>135</v>
      </c>
      <c r="N152" t="s">
        <v>136</v>
      </c>
      <c r="O152" t="s">
        <v>613</v>
      </c>
      <c r="P152" t="s">
        <v>138</v>
      </c>
      <c r="Q152">
        <v>1105222</v>
      </c>
      <c r="X152">
        <v>170.380258581085</v>
      </c>
    </row>
    <row r="153" spans="1:24" x14ac:dyDescent="0.25">
      <c r="A153" t="s">
        <v>124</v>
      </c>
      <c r="B153" t="s">
        <v>132</v>
      </c>
      <c r="C153" t="s">
        <v>614</v>
      </c>
      <c r="D153" t="s">
        <v>615</v>
      </c>
      <c r="E153">
        <v>7</v>
      </c>
      <c r="F153">
        <v>58.325800000000001</v>
      </c>
      <c r="G153">
        <v>6.3517000000000001</v>
      </c>
      <c r="H153" t="s">
        <v>135</v>
      </c>
      <c r="N153" t="s">
        <v>136</v>
      </c>
      <c r="O153" t="s">
        <v>616</v>
      </c>
      <c r="P153" t="s">
        <v>138</v>
      </c>
      <c r="Q153">
        <v>1105683</v>
      </c>
      <c r="X153">
        <v>31.385837107042001</v>
      </c>
    </row>
    <row r="154" spans="1:24" x14ac:dyDescent="0.25">
      <c r="A154" t="s">
        <v>124</v>
      </c>
      <c r="B154" t="s">
        <v>132</v>
      </c>
      <c r="C154" t="s">
        <v>617</v>
      </c>
      <c r="D154" t="s">
        <v>618</v>
      </c>
      <c r="E154">
        <v>320</v>
      </c>
      <c r="F154">
        <v>61.526600000000002</v>
      </c>
      <c r="G154">
        <v>7.2878999999999996</v>
      </c>
      <c r="H154" t="s">
        <v>135</v>
      </c>
      <c r="N154" t="s">
        <v>136</v>
      </c>
      <c r="O154" t="s">
        <v>619</v>
      </c>
      <c r="P154" t="s">
        <v>138</v>
      </c>
      <c r="Q154">
        <v>1030277</v>
      </c>
      <c r="X154">
        <v>1434.7811248933499</v>
      </c>
    </row>
    <row r="155" spans="1:24" x14ac:dyDescent="0.25">
      <c r="A155" t="s">
        <v>124</v>
      </c>
      <c r="B155" t="s">
        <v>132</v>
      </c>
      <c r="C155" t="s">
        <v>620</v>
      </c>
      <c r="D155" t="s">
        <v>621</v>
      </c>
      <c r="E155">
        <v>44</v>
      </c>
      <c r="F155">
        <v>60.189100000000003</v>
      </c>
      <c r="G155">
        <v>6.3830999999999998</v>
      </c>
      <c r="H155" t="s">
        <v>135</v>
      </c>
      <c r="N155" t="s">
        <v>136</v>
      </c>
      <c r="O155" t="s">
        <v>622</v>
      </c>
      <c r="P155" t="s">
        <v>138</v>
      </c>
      <c r="Q155">
        <v>1030266</v>
      </c>
      <c r="X155">
        <v>197.28240467283501</v>
      </c>
    </row>
    <row r="156" spans="1:24" x14ac:dyDescent="0.25">
      <c r="A156" t="s">
        <v>124</v>
      </c>
      <c r="B156" t="s">
        <v>132</v>
      </c>
      <c r="C156" t="s">
        <v>623</v>
      </c>
      <c r="D156" t="s">
        <v>624</v>
      </c>
      <c r="E156">
        <v>8</v>
      </c>
      <c r="F156">
        <v>63.140300000000003</v>
      </c>
      <c r="G156">
        <v>10.9664</v>
      </c>
      <c r="H156" t="s">
        <v>135</v>
      </c>
      <c r="N156" t="s">
        <v>136</v>
      </c>
      <c r="O156" t="s">
        <v>625</v>
      </c>
      <c r="P156" t="s">
        <v>138</v>
      </c>
      <c r="Q156">
        <v>1094115</v>
      </c>
      <c r="X156">
        <v>35.869528122333797</v>
      </c>
    </row>
    <row r="157" spans="1:24" x14ac:dyDescent="0.25">
      <c r="A157" t="s">
        <v>124</v>
      </c>
      <c r="B157" t="s">
        <v>132</v>
      </c>
      <c r="C157" t="s">
        <v>626</v>
      </c>
      <c r="D157" t="s">
        <v>627</v>
      </c>
      <c r="E157">
        <v>7</v>
      </c>
      <c r="F157">
        <v>62.246200000000002</v>
      </c>
      <c r="G157">
        <v>6.8901000000000003</v>
      </c>
      <c r="H157" t="s">
        <v>135</v>
      </c>
      <c r="N157" t="s">
        <v>136</v>
      </c>
      <c r="O157" t="s">
        <v>628</v>
      </c>
      <c r="P157" t="s">
        <v>138</v>
      </c>
      <c r="Q157">
        <v>1067520</v>
      </c>
      <c r="X157">
        <v>31.385837107042001</v>
      </c>
    </row>
    <row r="158" spans="1:24" x14ac:dyDescent="0.25">
      <c r="A158" t="s">
        <v>124</v>
      </c>
      <c r="B158" t="s">
        <v>132</v>
      </c>
      <c r="C158" t="s">
        <v>629</v>
      </c>
      <c r="D158" t="s">
        <v>630</v>
      </c>
      <c r="E158">
        <v>101</v>
      </c>
      <c r="F158">
        <v>59.931399999999996</v>
      </c>
      <c r="G158">
        <v>9.9475999999999996</v>
      </c>
      <c r="H158" t="s">
        <v>135</v>
      </c>
      <c r="N158" t="s">
        <v>136</v>
      </c>
      <c r="O158" t="s">
        <v>631</v>
      </c>
      <c r="P158" t="s">
        <v>138</v>
      </c>
      <c r="Q158">
        <v>1013842</v>
      </c>
      <c r="X158">
        <v>452.85279254446402</v>
      </c>
    </row>
    <row r="159" spans="1:24" x14ac:dyDescent="0.25">
      <c r="A159" t="s">
        <v>124</v>
      </c>
      <c r="B159" t="s">
        <v>132</v>
      </c>
      <c r="C159" t="s">
        <v>632</v>
      </c>
      <c r="D159" t="s">
        <v>633</v>
      </c>
      <c r="E159">
        <v>30</v>
      </c>
      <c r="F159">
        <v>60.554499999999997</v>
      </c>
      <c r="G159">
        <v>6.0227000000000004</v>
      </c>
      <c r="H159" t="s">
        <v>135</v>
      </c>
      <c r="N159" t="s">
        <v>136</v>
      </c>
      <c r="O159" t="s">
        <v>634</v>
      </c>
      <c r="P159" t="s">
        <v>138</v>
      </c>
      <c r="Q159">
        <v>1010964</v>
      </c>
      <c r="X159">
        <v>134.510730458751</v>
      </c>
    </row>
    <row r="160" spans="1:24" x14ac:dyDescent="0.25">
      <c r="A160" t="s">
        <v>124</v>
      </c>
      <c r="B160" t="s">
        <v>132</v>
      </c>
      <c r="C160" t="s">
        <v>635</v>
      </c>
      <c r="D160" t="s">
        <v>636</v>
      </c>
      <c r="E160">
        <v>22</v>
      </c>
      <c r="F160">
        <v>61.256700000000002</v>
      </c>
      <c r="G160">
        <v>8.7585999999999995</v>
      </c>
      <c r="H160" t="s">
        <v>135</v>
      </c>
      <c r="N160" t="s">
        <v>136</v>
      </c>
      <c r="O160" t="s">
        <v>637</v>
      </c>
      <c r="P160" t="s">
        <v>138</v>
      </c>
      <c r="Q160">
        <v>1024874</v>
      </c>
      <c r="X160">
        <v>98.641202336417905</v>
      </c>
    </row>
    <row r="161" spans="1:24" x14ac:dyDescent="0.25">
      <c r="A161" t="s">
        <v>124</v>
      </c>
      <c r="B161" t="s">
        <v>132</v>
      </c>
      <c r="C161" t="s">
        <v>638</v>
      </c>
      <c r="D161" t="s">
        <v>639</v>
      </c>
      <c r="E161">
        <v>3</v>
      </c>
      <c r="F161">
        <v>61.256700000000002</v>
      </c>
      <c r="G161">
        <v>8.7585999999999995</v>
      </c>
      <c r="H161" t="s">
        <v>135</v>
      </c>
      <c r="N161" t="s">
        <v>136</v>
      </c>
      <c r="O161" t="s">
        <v>640</v>
      </c>
      <c r="P161" t="s">
        <v>138</v>
      </c>
      <c r="Q161">
        <v>1075672</v>
      </c>
      <c r="X161">
        <v>13.4510730458751</v>
      </c>
    </row>
    <row r="162" spans="1:24" x14ac:dyDescent="0.25">
      <c r="A162" t="s">
        <v>124</v>
      </c>
      <c r="B162" t="s">
        <v>132</v>
      </c>
      <c r="C162" t="s">
        <v>641</v>
      </c>
      <c r="D162" t="s">
        <v>642</v>
      </c>
      <c r="E162">
        <v>6</v>
      </c>
      <c r="F162">
        <v>62.676000000000002</v>
      </c>
      <c r="G162">
        <v>8.157</v>
      </c>
      <c r="H162" t="s">
        <v>135</v>
      </c>
      <c r="N162" t="s">
        <v>136</v>
      </c>
      <c r="O162" t="s">
        <v>643</v>
      </c>
      <c r="P162" t="s">
        <v>138</v>
      </c>
      <c r="X162">
        <v>26.9021460917503</v>
      </c>
    </row>
    <row r="163" spans="1:24" x14ac:dyDescent="0.25">
      <c r="A163" t="s">
        <v>124</v>
      </c>
      <c r="B163" t="s">
        <v>132</v>
      </c>
      <c r="C163" t="s">
        <v>644</v>
      </c>
      <c r="D163" t="s">
        <v>645</v>
      </c>
      <c r="E163">
        <v>6</v>
      </c>
      <c r="F163">
        <v>61.183199999999999</v>
      </c>
      <c r="G163">
        <v>7.2348999999999997</v>
      </c>
      <c r="H163" t="s">
        <v>135</v>
      </c>
      <c r="N163" t="s">
        <v>136</v>
      </c>
      <c r="O163" t="s">
        <v>646</v>
      </c>
      <c r="P163" t="s">
        <v>138</v>
      </c>
      <c r="Q163" t="s">
        <v>647</v>
      </c>
      <c r="X163">
        <v>26.9021460917503</v>
      </c>
    </row>
    <row r="164" spans="1:24" x14ac:dyDescent="0.25">
      <c r="A164" t="s">
        <v>124</v>
      </c>
      <c r="B164" t="s">
        <v>132</v>
      </c>
      <c r="C164" t="s">
        <v>648</v>
      </c>
      <c r="D164" t="s">
        <v>649</v>
      </c>
      <c r="E164">
        <v>9</v>
      </c>
      <c r="F164">
        <v>69.665999999999997</v>
      </c>
      <c r="G164">
        <v>21.1067</v>
      </c>
      <c r="H164" t="s">
        <v>135</v>
      </c>
      <c r="N164" t="s">
        <v>136</v>
      </c>
      <c r="O164" t="s">
        <v>650</v>
      </c>
      <c r="P164" t="s">
        <v>138</v>
      </c>
      <c r="Q164">
        <v>1024215</v>
      </c>
      <c r="X164">
        <v>40.353219137625501</v>
      </c>
    </row>
    <row r="165" spans="1:24" x14ac:dyDescent="0.25">
      <c r="A165" t="s">
        <v>124</v>
      </c>
      <c r="B165" t="s">
        <v>132</v>
      </c>
      <c r="C165" t="s">
        <v>651</v>
      </c>
      <c r="D165" t="s">
        <v>652</v>
      </c>
      <c r="E165">
        <v>7</v>
      </c>
      <c r="F165">
        <v>59.242800000000003</v>
      </c>
      <c r="G165">
        <v>9.8118999999999996</v>
      </c>
      <c r="H165" t="s">
        <v>135</v>
      </c>
      <c r="N165" t="s">
        <v>136</v>
      </c>
      <c r="O165" t="s">
        <v>653</v>
      </c>
      <c r="P165" t="s">
        <v>138</v>
      </c>
      <c r="Q165">
        <v>1051226</v>
      </c>
      <c r="X165">
        <v>31.385837107042001</v>
      </c>
    </row>
    <row r="166" spans="1:24" x14ac:dyDescent="0.25">
      <c r="A166" t="s">
        <v>124</v>
      </c>
      <c r="B166" t="s">
        <v>132</v>
      </c>
      <c r="C166" t="s">
        <v>654</v>
      </c>
      <c r="D166" t="s">
        <v>655</v>
      </c>
      <c r="E166">
        <v>7</v>
      </c>
      <c r="F166">
        <v>60.222099999999998</v>
      </c>
      <c r="G166">
        <v>10.3687</v>
      </c>
      <c r="H166" t="s">
        <v>135</v>
      </c>
      <c r="N166" t="s">
        <v>136</v>
      </c>
      <c r="O166" t="s">
        <v>656</v>
      </c>
      <c r="P166" t="s">
        <v>138</v>
      </c>
      <c r="Q166">
        <v>1080027</v>
      </c>
      <c r="X166">
        <v>31.385837107042001</v>
      </c>
    </row>
    <row r="167" spans="1:24" x14ac:dyDescent="0.25">
      <c r="A167" t="s">
        <v>124</v>
      </c>
      <c r="B167" t="s">
        <v>132</v>
      </c>
      <c r="C167" t="s">
        <v>657</v>
      </c>
      <c r="D167" t="s">
        <v>658</v>
      </c>
      <c r="E167">
        <v>72</v>
      </c>
      <c r="F167">
        <v>59.730800000000002</v>
      </c>
      <c r="G167">
        <v>7.4255000000000004</v>
      </c>
      <c r="H167" t="s">
        <v>135</v>
      </c>
      <c r="N167" t="s">
        <v>136</v>
      </c>
      <c r="O167" t="s">
        <v>659</v>
      </c>
      <c r="P167" t="s">
        <v>138</v>
      </c>
      <c r="Q167">
        <v>1030278</v>
      </c>
      <c r="X167">
        <v>322.82575310100401</v>
      </c>
    </row>
    <row r="168" spans="1:24" x14ac:dyDescent="0.25">
      <c r="A168" t="s">
        <v>124</v>
      </c>
      <c r="B168" t="s">
        <v>132</v>
      </c>
      <c r="C168" t="s">
        <v>663</v>
      </c>
      <c r="D168" t="s">
        <v>664</v>
      </c>
      <c r="E168">
        <v>97</v>
      </c>
      <c r="F168">
        <v>61.517699999999998</v>
      </c>
      <c r="G168">
        <v>6.6154000000000002</v>
      </c>
      <c r="H168" t="s">
        <v>135</v>
      </c>
      <c r="N168" t="s">
        <v>136</v>
      </c>
      <c r="O168" t="s">
        <v>665</v>
      </c>
      <c r="P168" t="s">
        <v>138</v>
      </c>
      <c r="Q168">
        <v>1077325</v>
      </c>
      <c r="X168">
        <v>434.91802848329701</v>
      </c>
    </row>
    <row r="169" spans="1:24" x14ac:dyDescent="0.25">
      <c r="A169" t="s">
        <v>124</v>
      </c>
      <c r="B169" t="s">
        <v>132</v>
      </c>
      <c r="C169" t="s">
        <v>666</v>
      </c>
      <c r="D169" t="s">
        <v>667</v>
      </c>
      <c r="E169">
        <v>5</v>
      </c>
      <c r="F169">
        <v>59.7393</v>
      </c>
      <c r="G169">
        <v>6.5186999999999999</v>
      </c>
      <c r="H169" t="s">
        <v>135</v>
      </c>
      <c r="N169" t="s">
        <v>136</v>
      </c>
      <c r="O169" t="s">
        <v>668</v>
      </c>
      <c r="P169" t="s">
        <v>138</v>
      </c>
      <c r="Q169">
        <v>1105811</v>
      </c>
      <c r="X169">
        <v>22.418455076458599</v>
      </c>
    </row>
    <row r="170" spans="1:24" x14ac:dyDescent="0.25">
      <c r="A170" t="s">
        <v>124</v>
      </c>
      <c r="B170" t="s">
        <v>132</v>
      </c>
      <c r="C170" t="s">
        <v>669</v>
      </c>
      <c r="D170" t="s">
        <v>670</v>
      </c>
      <c r="E170">
        <v>12</v>
      </c>
      <c r="F170">
        <v>59.198399999999999</v>
      </c>
      <c r="G170">
        <v>9.6096000000000004</v>
      </c>
      <c r="H170" t="s">
        <v>135</v>
      </c>
      <c r="N170" t="s">
        <v>136</v>
      </c>
      <c r="O170" t="s">
        <v>671</v>
      </c>
      <c r="P170" t="s">
        <v>138</v>
      </c>
      <c r="Q170">
        <v>1034398</v>
      </c>
      <c r="X170">
        <v>53.8042921835006</v>
      </c>
    </row>
    <row r="171" spans="1:24" x14ac:dyDescent="0.25">
      <c r="A171" t="s">
        <v>124</v>
      </c>
      <c r="B171" t="s">
        <v>132</v>
      </c>
      <c r="C171" t="s">
        <v>672</v>
      </c>
      <c r="D171" t="s">
        <v>673</v>
      </c>
      <c r="E171">
        <v>5</v>
      </c>
      <c r="F171">
        <v>64.522800000000004</v>
      </c>
      <c r="G171">
        <v>12.426399999999999</v>
      </c>
      <c r="H171" t="s">
        <v>135</v>
      </c>
      <c r="N171" t="s">
        <v>136</v>
      </c>
      <c r="O171" t="s">
        <v>674</v>
      </c>
      <c r="P171" t="s">
        <v>138</v>
      </c>
      <c r="Q171">
        <v>1082593</v>
      </c>
      <c r="X171">
        <v>22.418455076458599</v>
      </c>
    </row>
    <row r="172" spans="1:24" x14ac:dyDescent="0.25">
      <c r="A172" t="s">
        <v>124</v>
      </c>
      <c r="B172" t="s">
        <v>132</v>
      </c>
      <c r="C172" t="s">
        <v>675</v>
      </c>
      <c r="D172" t="s">
        <v>676</v>
      </c>
      <c r="E172">
        <v>352</v>
      </c>
      <c r="F172">
        <v>67.623199999999997</v>
      </c>
      <c r="G172">
        <v>15.9902</v>
      </c>
      <c r="H172" t="s">
        <v>135</v>
      </c>
      <c r="N172" t="s">
        <v>136</v>
      </c>
      <c r="O172" t="s">
        <v>677</v>
      </c>
      <c r="P172" t="s">
        <v>186</v>
      </c>
      <c r="Q172">
        <v>1030280</v>
      </c>
      <c r="X172">
        <v>1578.2592373826801</v>
      </c>
    </row>
    <row r="173" spans="1:24" x14ac:dyDescent="0.25">
      <c r="A173" t="s">
        <v>124</v>
      </c>
      <c r="B173" t="s">
        <v>132</v>
      </c>
      <c r="C173" t="s">
        <v>678</v>
      </c>
      <c r="D173" t="s">
        <v>679</v>
      </c>
      <c r="E173">
        <v>163</v>
      </c>
      <c r="F173">
        <v>65.203999999999994</v>
      </c>
      <c r="G173">
        <v>12.7936</v>
      </c>
      <c r="H173" t="s">
        <v>135</v>
      </c>
      <c r="N173" t="s">
        <v>136</v>
      </c>
      <c r="O173" t="s">
        <v>680</v>
      </c>
      <c r="P173" t="s">
        <v>138</v>
      </c>
      <c r="Q173">
        <v>1030282</v>
      </c>
      <c r="X173">
        <v>730.84163549255095</v>
      </c>
    </row>
    <row r="174" spans="1:24" x14ac:dyDescent="0.25">
      <c r="A174" t="s">
        <v>124</v>
      </c>
      <c r="B174" t="s">
        <v>132</v>
      </c>
      <c r="C174" t="s">
        <v>681</v>
      </c>
      <c r="D174" t="s">
        <v>682</v>
      </c>
      <c r="E174">
        <v>4</v>
      </c>
      <c r="F174">
        <v>60.983800000000002</v>
      </c>
      <c r="G174">
        <v>5.6985999999999999</v>
      </c>
      <c r="H174" t="s">
        <v>135</v>
      </c>
      <c r="N174" t="s">
        <v>136</v>
      </c>
      <c r="O174" t="s">
        <v>683</v>
      </c>
      <c r="P174" t="s">
        <v>138</v>
      </c>
      <c r="Q174">
        <v>1105814</v>
      </c>
      <c r="X174">
        <v>17.934764061166899</v>
      </c>
    </row>
    <row r="175" spans="1:24" x14ac:dyDescent="0.25">
      <c r="A175" t="s">
        <v>124</v>
      </c>
      <c r="B175" t="s">
        <v>132</v>
      </c>
      <c r="C175" t="s">
        <v>684</v>
      </c>
      <c r="D175" t="s">
        <v>685</v>
      </c>
      <c r="E175">
        <v>64</v>
      </c>
      <c r="F175">
        <v>69.714200000000005</v>
      </c>
      <c r="G175">
        <v>22.1694</v>
      </c>
      <c r="H175" t="s">
        <v>135</v>
      </c>
      <c r="N175" t="s">
        <v>136</v>
      </c>
      <c r="O175" t="s">
        <v>686</v>
      </c>
      <c r="P175" t="s">
        <v>138</v>
      </c>
      <c r="X175">
        <v>286.95622497866998</v>
      </c>
    </row>
    <row r="176" spans="1:24" x14ac:dyDescent="0.25">
      <c r="A176" t="s">
        <v>124</v>
      </c>
      <c r="B176" t="s">
        <v>132</v>
      </c>
      <c r="C176" t="s">
        <v>687</v>
      </c>
      <c r="D176" t="s">
        <v>688</v>
      </c>
      <c r="E176">
        <v>50</v>
      </c>
      <c r="F176">
        <v>59.658099999999997</v>
      </c>
      <c r="G176">
        <v>6.9833999999999996</v>
      </c>
      <c r="H176" t="s">
        <v>135</v>
      </c>
      <c r="N176" t="s">
        <v>136</v>
      </c>
      <c r="O176" t="s">
        <v>689</v>
      </c>
      <c r="P176" t="s">
        <v>138</v>
      </c>
      <c r="Q176">
        <v>1024282</v>
      </c>
      <c r="X176">
        <v>224.18455076458599</v>
      </c>
    </row>
    <row r="177" spans="1:24" x14ac:dyDescent="0.25">
      <c r="A177" t="s">
        <v>124</v>
      </c>
      <c r="B177" t="s">
        <v>132</v>
      </c>
      <c r="C177" t="s">
        <v>690</v>
      </c>
      <c r="D177" t="s">
        <v>691</v>
      </c>
      <c r="E177">
        <v>4</v>
      </c>
      <c r="F177">
        <v>66.417699999999996</v>
      </c>
      <c r="G177">
        <v>14.523</v>
      </c>
      <c r="H177" t="s">
        <v>135</v>
      </c>
      <c r="N177" t="s">
        <v>136</v>
      </c>
      <c r="O177" t="s">
        <v>692</v>
      </c>
      <c r="P177" t="s">
        <v>138</v>
      </c>
      <c r="Q177">
        <v>1105816</v>
      </c>
      <c r="X177">
        <v>17.934764061166899</v>
      </c>
    </row>
    <row r="178" spans="1:24" x14ac:dyDescent="0.25">
      <c r="A178" t="s">
        <v>124</v>
      </c>
      <c r="B178" t="s">
        <v>132</v>
      </c>
      <c r="C178" t="s">
        <v>693</v>
      </c>
      <c r="D178" t="s">
        <v>694</v>
      </c>
      <c r="E178">
        <v>1444</v>
      </c>
      <c r="F178">
        <v>59.511800000000001</v>
      </c>
      <c r="G178">
        <v>6.5846</v>
      </c>
      <c r="H178" t="s">
        <v>135</v>
      </c>
      <c r="N178" t="s">
        <v>136</v>
      </c>
      <c r="O178" t="s">
        <v>695</v>
      </c>
      <c r="P178" t="s">
        <v>138</v>
      </c>
      <c r="Q178">
        <v>1030283</v>
      </c>
      <c r="X178">
        <v>6474.4498260812397</v>
      </c>
    </row>
    <row r="179" spans="1:24" x14ac:dyDescent="0.25">
      <c r="A179" t="s">
        <v>124</v>
      </c>
      <c r="B179" t="s">
        <v>132</v>
      </c>
      <c r="C179" t="s">
        <v>696</v>
      </c>
      <c r="D179" t="s">
        <v>697</v>
      </c>
      <c r="E179">
        <v>90</v>
      </c>
      <c r="F179">
        <v>58.928100000000001</v>
      </c>
      <c r="G179">
        <v>7.0838000000000001</v>
      </c>
      <c r="H179" t="s">
        <v>135</v>
      </c>
      <c r="N179" t="s">
        <v>136</v>
      </c>
      <c r="O179" t="s">
        <v>698</v>
      </c>
      <c r="P179" t="s">
        <v>138</v>
      </c>
      <c r="Q179">
        <v>1028893</v>
      </c>
      <c r="X179">
        <v>403.53219137625501</v>
      </c>
    </row>
    <row r="180" spans="1:24" x14ac:dyDescent="0.25">
      <c r="A180" t="s">
        <v>124</v>
      </c>
      <c r="B180" t="s">
        <v>132</v>
      </c>
      <c r="C180" t="s">
        <v>699</v>
      </c>
      <c r="D180" t="s">
        <v>700</v>
      </c>
      <c r="E180">
        <v>8</v>
      </c>
      <c r="F180">
        <v>68.326800000000006</v>
      </c>
      <c r="G180">
        <v>14.6523</v>
      </c>
      <c r="H180" t="s">
        <v>135</v>
      </c>
      <c r="N180" t="s">
        <v>136</v>
      </c>
      <c r="O180" t="s">
        <v>701</v>
      </c>
      <c r="P180" t="s">
        <v>138</v>
      </c>
      <c r="Q180">
        <v>1087754</v>
      </c>
      <c r="X180">
        <v>35.869528122333797</v>
      </c>
    </row>
    <row r="181" spans="1:24" x14ac:dyDescent="0.25">
      <c r="A181" t="s">
        <v>124</v>
      </c>
      <c r="B181" t="s">
        <v>132</v>
      </c>
      <c r="C181" t="s">
        <v>702</v>
      </c>
      <c r="D181" t="s">
        <v>703</v>
      </c>
      <c r="E181">
        <v>56</v>
      </c>
      <c r="F181">
        <v>60.464700000000001</v>
      </c>
      <c r="G181">
        <v>5.9085000000000001</v>
      </c>
      <c r="H181" t="s">
        <v>135</v>
      </c>
      <c r="N181" t="s">
        <v>136</v>
      </c>
      <c r="O181" t="s">
        <v>704</v>
      </c>
      <c r="P181" t="s">
        <v>138</v>
      </c>
      <c r="Q181">
        <v>1010952</v>
      </c>
      <c r="X181">
        <v>251.086696856336</v>
      </c>
    </row>
    <row r="182" spans="1:24" x14ac:dyDescent="0.25">
      <c r="A182" t="s">
        <v>124</v>
      </c>
      <c r="B182" t="s">
        <v>132</v>
      </c>
      <c r="C182" t="s">
        <v>705</v>
      </c>
      <c r="D182" t="s">
        <v>706</v>
      </c>
      <c r="E182">
        <v>34</v>
      </c>
      <c r="F182">
        <v>67.4482</v>
      </c>
      <c r="G182">
        <v>15.750500000000001</v>
      </c>
      <c r="H182" t="s">
        <v>135</v>
      </c>
      <c r="N182" t="s">
        <v>136</v>
      </c>
      <c r="O182" t="s">
        <v>707</v>
      </c>
      <c r="P182" t="s">
        <v>138</v>
      </c>
      <c r="Q182">
        <v>1047932</v>
      </c>
      <c r="X182">
        <v>152.44549451991799</v>
      </c>
    </row>
    <row r="183" spans="1:24" x14ac:dyDescent="0.25">
      <c r="A183" t="s">
        <v>124</v>
      </c>
      <c r="B183" t="s">
        <v>132</v>
      </c>
      <c r="C183" t="s">
        <v>708</v>
      </c>
      <c r="D183" t="s">
        <v>709</v>
      </c>
      <c r="E183">
        <v>580</v>
      </c>
      <c r="F183">
        <v>60.498600000000003</v>
      </c>
      <c r="G183">
        <v>7.1447000000000003</v>
      </c>
      <c r="H183" t="s">
        <v>135</v>
      </c>
      <c r="N183" t="s">
        <v>136</v>
      </c>
      <c r="O183" t="s">
        <v>710</v>
      </c>
      <c r="P183" t="s">
        <v>138</v>
      </c>
      <c r="Q183">
        <v>1030304</v>
      </c>
      <c r="X183">
        <v>2600.5407888691998</v>
      </c>
    </row>
    <row r="184" spans="1:24" x14ac:dyDescent="0.25">
      <c r="A184" t="s">
        <v>124</v>
      </c>
      <c r="B184" t="s">
        <v>132</v>
      </c>
      <c r="C184" t="s">
        <v>711</v>
      </c>
      <c r="D184" t="s">
        <v>712</v>
      </c>
      <c r="E184">
        <v>10</v>
      </c>
      <c r="F184">
        <v>65.375200000000007</v>
      </c>
      <c r="G184">
        <v>12.700699999999999</v>
      </c>
      <c r="H184" t="s">
        <v>135</v>
      </c>
      <c r="N184" t="s">
        <v>136</v>
      </c>
      <c r="O184" t="s">
        <v>713</v>
      </c>
      <c r="P184" t="s">
        <v>138</v>
      </c>
      <c r="Q184">
        <v>1058999</v>
      </c>
      <c r="X184">
        <v>44.836910152917199</v>
      </c>
    </row>
    <row r="185" spans="1:24" x14ac:dyDescent="0.25">
      <c r="A185" t="s">
        <v>124</v>
      </c>
      <c r="B185" t="s">
        <v>132</v>
      </c>
      <c r="C185" t="s">
        <v>714</v>
      </c>
      <c r="D185" t="s">
        <v>715</v>
      </c>
      <c r="E185">
        <v>115</v>
      </c>
      <c r="F185">
        <v>66.337000000000003</v>
      </c>
      <c r="G185">
        <v>14.166700000000001</v>
      </c>
      <c r="H185" t="s">
        <v>135</v>
      </c>
      <c r="N185" t="s">
        <v>136</v>
      </c>
      <c r="O185" t="s">
        <v>716</v>
      </c>
      <c r="P185" t="s">
        <v>138</v>
      </c>
      <c r="Q185">
        <v>1030284</v>
      </c>
      <c r="X185">
        <v>515.62446675854801</v>
      </c>
    </row>
    <row r="186" spans="1:24" x14ac:dyDescent="0.25">
      <c r="A186" t="s">
        <v>124</v>
      </c>
      <c r="B186" t="s">
        <v>132</v>
      </c>
      <c r="C186" t="s">
        <v>717</v>
      </c>
      <c r="D186" t="s">
        <v>718</v>
      </c>
      <c r="E186">
        <v>9</v>
      </c>
      <c r="F186">
        <v>69.660600000000002</v>
      </c>
      <c r="G186">
        <v>22.22</v>
      </c>
      <c r="H186" t="s">
        <v>135</v>
      </c>
      <c r="N186" t="s">
        <v>136</v>
      </c>
      <c r="O186" t="s">
        <v>719</v>
      </c>
      <c r="P186" t="s">
        <v>138</v>
      </c>
      <c r="Q186">
        <v>1021498</v>
      </c>
      <c r="X186">
        <v>40.353219137625501</v>
      </c>
    </row>
    <row r="187" spans="1:24" x14ac:dyDescent="0.25">
      <c r="A187" t="s">
        <v>124</v>
      </c>
      <c r="B187" t="s">
        <v>132</v>
      </c>
      <c r="C187" t="s">
        <v>720</v>
      </c>
      <c r="D187" t="s">
        <v>721</v>
      </c>
      <c r="E187">
        <v>38</v>
      </c>
      <c r="F187">
        <v>58.244999999999997</v>
      </c>
      <c r="G187">
        <v>7.5141</v>
      </c>
      <c r="H187" t="s">
        <v>135</v>
      </c>
      <c r="N187" t="s">
        <v>136</v>
      </c>
      <c r="O187" t="s">
        <v>722</v>
      </c>
      <c r="P187" t="s">
        <v>138</v>
      </c>
      <c r="Q187">
        <v>1032968</v>
      </c>
      <c r="X187">
        <v>170.380258581085</v>
      </c>
    </row>
    <row r="188" spans="1:24" x14ac:dyDescent="0.25">
      <c r="A188" t="s">
        <v>124</v>
      </c>
      <c r="B188" t="s">
        <v>132</v>
      </c>
      <c r="C188" t="s">
        <v>723</v>
      </c>
      <c r="D188" t="s">
        <v>724</v>
      </c>
      <c r="E188">
        <v>10</v>
      </c>
      <c r="F188">
        <v>69.234300000000005</v>
      </c>
      <c r="G188">
        <v>20.5261</v>
      </c>
      <c r="H188" t="s">
        <v>135</v>
      </c>
      <c r="N188" t="s">
        <v>136</v>
      </c>
      <c r="O188" t="s">
        <v>725</v>
      </c>
      <c r="P188" t="s">
        <v>138</v>
      </c>
      <c r="X188">
        <v>44.836910152917199</v>
      </c>
    </row>
    <row r="189" spans="1:24" x14ac:dyDescent="0.25">
      <c r="A189" t="s">
        <v>124</v>
      </c>
      <c r="B189" t="s">
        <v>132</v>
      </c>
      <c r="C189" t="s">
        <v>726</v>
      </c>
      <c r="D189" t="s">
        <v>727</v>
      </c>
      <c r="E189">
        <v>5</v>
      </c>
      <c r="F189">
        <v>60.831800000000001</v>
      </c>
      <c r="G189">
        <v>7.1185999999999998</v>
      </c>
      <c r="H189" t="s">
        <v>135</v>
      </c>
      <c r="N189" t="s">
        <v>136</v>
      </c>
      <c r="O189" t="s">
        <v>728</v>
      </c>
      <c r="P189" t="s">
        <v>138</v>
      </c>
      <c r="Q189">
        <v>1024973</v>
      </c>
      <c r="X189">
        <v>22.418455076458599</v>
      </c>
    </row>
    <row r="190" spans="1:24" x14ac:dyDescent="0.25">
      <c r="A190" t="s">
        <v>124</v>
      </c>
      <c r="B190" t="s">
        <v>132</v>
      </c>
      <c r="C190" t="s">
        <v>729</v>
      </c>
      <c r="D190" t="s">
        <v>730</v>
      </c>
      <c r="E190">
        <v>53</v>
      </c>
      <c r="F190">
        <v>68.239400000000003</v>
      </c>
      <c r="G190">
        <v>14.5326</v>
      </c>
      <c r="H190" t="s">
        <v>135</v>
      </c>
      <c r="N190" t="s">
        <v>136</v>
      </c>
      <c r="O190" t="s">
        <v>731</v>
      </c>
      <c r="P190" t="s">
        <v>138</v>
      </c>
      <c r="Q190">
        <v>1074998</v>
      </c>
      <c r="X190">
        <v>237.635623810461</v>
      </c>
    </row>
    <row r="191" spans="1:24" x14ac:dyDescent="0.25">
      <c r="A191" t="s">
        <v>124</v>
      </c>
      <c r="B191" t="s">
        <v>132</v>
      </c>
      <c r="C191" t="s">
        <v>732</v>
      </c>
      <c r="D191" t="s">
        <v>733</v>
      </c>
      <c r="E191">
        <v>2</v>
      </c>
      <c r="F191">
        <v>59.807000000000002</v>
      </c>
      <c r="G191">
        <v>5.9817999999999998</v>
      </c>
      <c r="H191" t="s">
        <v>135</v>
      </c>
      <c r="N191" t="s">
        <v>136</v>
      </c>
      <c r="O191" t="s">
        <v>734</v>
      </c>
      <c r="P191" t="s">
        <v>138</v>
      </c>
      <c r="Q191">
        <v>1105265</v>
      </c>
      <c r="X191">
        <v>8.9673820305834493</v>
      </c>
    </row>
    <row r="192" spans="1:24" x14ac:dyDescent="0.25">
      <c r="A192" t="s">
        <v>124</v>
      </c>
      <c r="B192" t="s">
        <v>132</v>
      </c>
      <c r="C192" t="s">
        <v>735</v>
      </c>
      <c r="D192" t="s">
        <v>736</v>
      </c>
      <c r="E192">
        <v>24</v>
      </c>
      <c r="F192">
        <v>58.358800000000002</v>
      </c>
      <c r="G192">
        <v>6.3033999999999999</v>
      </c>
      <c r="H192" t="s">
        <v>135</v>
      </c>
      <c r="N192" t="s">
        <v>136</v>
      </c>
      <c r="O192" t="s">
        <v>737</v>
      </c>
      <c r="P192" t="s">
        <v>138</v>
      </c>
      <c r="Q192">
        <v>1051228</v>
      </c>
      <c r="X192">
        <v>107.608584367001</v>
      </c>
    </row>
    <row r="193" spans="1:24" x14ac:dyDescent="0.25">
      <c r="A193" t="s">
        <v>124</v>
      </c>
      <c r="B193" t="s">
        <v>132</v>
      </c>
      <c r="C193" t="s">
        <v>738</v>
      </c>
      <c r="D193" t="s">
        <v>739</v>
      </c>
      <c r="E193">
        <v>51</v>
      </c>
      <c r="F193">
        <v>59.462699999999998</v>
      </c>
      <c r="G193">
        <v>7.9390999999999998</v>
      </c>
      <c r="H193" t="s">
        <v>135</v>
      </c>
      <c r="N193" t="s">
        <v>136</v>
      </c>
      <c r="O193" t="s">
        <v>740</v>
      </c>
      <c r="P193" t="s">
        <v>138</v>
      </c>
      <c r="Q193">
        <v>1030286</v>
      </c>
      <c r="X193">
        <v>228.66824177987701</v>
      </c>
    </row>
    <row r="194" spans="1:24" x14ac:dyDescent="0.25">
      <c r="A194" t="s">
        <v>124</v>
      </c>
      <c r="B194" t="s">
        <v>132</v>
      </c>
      <c r="C194" t="s">
        <v>741</v>
      </c>
      <c r="D194" t="s">
        <v>742</v>
      </c>
      <c r="E194">
        <v>83</v>
      </c>
      <c r="F194">
        <v>62.6648</v>
      </c>
      <c r="G194">
        <v>10.1463</v>
      </c>
      <c r="H194" t="s">
        <v>135</v>
      </c>
      <c r="N194" t="s">
        <v>136</v>
      </c>
      <c r="O194" t="s">
        <v>743</v>
      </c>
      <c r="P194" t="s">
        <v>138</v>
      </c>
      <c r="Q194">
        <v>1030287</v>
      </c>
      <c r="X194">
        <v>372.14635426921302</v>
      </c>
    </row>
    <row r="195" spans="1:24" x14ac:dyDescent="0.25">
      <c r="A195" t="s">
        <v>124</v>
      </c>
      <c r="B195" t="s">
        <v>132</v>
      </c>
      <c r="C195" t="s">
        <v>744</v>
      </c>
      <c r="D195" t="s">
        <v>745</v>
      </c>
      <c r="E195">
        <v>20</v>
      </c>
      <c r="F195">
        <v>59.663499999999999</v>
      </c>
      <c r="G195">
        <v>6.0654000000000003</v>
      </c>
      <c r="H195" t="s">
        <v>135</v>
      </c>
      <c r="N195" t="s">
        <v>136</v>
      </c>
      <c r="O195" t="s">
        <v>746</v>
      </c>
      <c r="P195" t="s">
        <v>138</v>
      </c>
      <c r="Q195">
        <v>1018208</v>
      </c>
      <c r="X195">
        <v>89.673820305834397</v>
      </c>
    </row>
    <row r="196" spans="1:24" x14ac:dyDescent="0.25">
      <c r="A196" t="s">
        <v>124</v>
      </c>
      <c r="B196" t="s">
        <v>132</v>
      </c>
      <c r="C196" t="s">
        <v>747</v>
      </c>
      <c r="D196" t="s">
        <v>748</v>
      </c>
      <c r="E196">
        <v>22</v>
      </c>
      <c r="F196">
        <v>58.763800000000003</v>
      </c>
      <c r="G196">
        <v>7.5095999999999998</v>
      </c>
      <c r="H196" t="s">
        <v>135</v>
      </c>
      <c r="N196" t="s">
        <v>136</v>
      </c>
      <c r="O196" t="s">
        <v>749</v>
      </c>
      <c r="P196" t="s">
        <v>138</v>
      </c>
      <c r="Q196">
        <v>1032969</v>
      </c>
      <c r="X196">
        <v>98.641202336417905</v>
      </c>
    </row>
    <row r="197" spans="1:24" x14ac:dyDescent="0.25">
      <c r="A197" t="s">
        <v>124</v>
      </c>
      <c r="B197" t="s">
        <v>132</v>
      </c>
      <c r="C197" t="s">
        <v>750</v>
      </c>
      <c r="D197" t="s">
        <v>751</v>
      </c>
      <c r="E197">
        <v>60</v>
      </c>
      <c r="F197">
        <v>61.1355</v>
      </c>
      <c r="G197">
        <v>8.8793000000000006</v>
      </c>
      <c r="H197" t="s">
        <v>135</v>
      </c>
      <c r="N197" t="s">
        <v>136</v>
      </c>
      <c r="O197" t="s">
        <v>752</v>
      </c>
      <c r="P197" t="s">
        <v>138</v>
      </c>
      <c r="Q197">
        <v>1024876</v>
      </c>
      <c r="X197">
        <v>269.02146091750302</v>
      </c>
    </row>
    <row r="198" spans="1:24" x14ac:dyDescent="0.25">
      <c r="A198" t="s">
        <v>124</v>
      </c>
      <c r="B198" t="s">
        <v>132</v>
      </c>
      <c r="C198" t="s">
        <v>753</v>
      </c>
      <c r="D198" t="s">
        <v>754</v>
      </c>
      <c r="E198">
        <v>140</v>
      </c>
      <c r="F198">
        <v>67.123999999999995</v>
      </c>
      <c r="G198">
        <v>16.096900000000002</v>
      </c>
      <c r="H198" t="s">
        <v>135</v>
      </c>
      <c r="N198" t="s">
        <v>136</v>
      </c>
      <c r="O198" t="s">
        <v>755</v>
      </c>
      <c r="P198" t="s">
        <v>138</v>
      </c>
      <c r="Q198">
        <v>1027877</v>
      </c>
      <c r="X198">
        <v>627.71674214084101</v>
      </c>
    </row>
    <row r="199" spans="1:24" x14ac:dyDescent="0.25">
      <c r="A199" t="s">
        <v>124</v>
      </c>
      <c r="B199" t="s">
        <v>132</v>
      </c>
      <c r="C199" t="s">
        <v>756</v>
      </c>
      <c r="D199" t="s">
        <v>757</v>
      </c>
      <c r="E199">
        <v>2</v>
      </c>
      <c r="F199">
        <v>69.829499999999996</v>
      </c>
      <c r="G199">
        <v>25.167200000000001</v>
      </c>
      <c r="H199" t="s">
        <v>135</v>
      </c>
      <c r="N199" t="s">
        <v>136</v>
      </c>
      <c r="O199" t="s">
        <v>758</v>
      </c>
      <c r="P199" t="s">
        <v>138</v>
      </c>
      <c r="Q199">
        <v>1094191</v>
      </c>
      <c r="X199">
        <v>8.9673820305834493</v>
      </c>
    </row>
    <row r="200" spans="1:24" x14ac:dyDescent="0.25">
      <c r="A200" t="s">
        <v>124</v>
      </c>
      <c r="B200" t="s">
        <v>132</v>
      </c>
      <c r="C200" t="s">
        <v>759</v>
      </c>
      <c r="D200" t="s">
        <v>760</v>
      </c>
      <c r="E200">
        <v>15</v>
      </c>
      <c r="F200">
        <v>61.065600000000003</v>
      </c>
      <c r="G200">
        <v>12.581799999999999</v>
      </c>
      <c r="H200" t="s">
        <v>135</v>
      </c>
      <c r="N200" t="s">
        <v>136</v>
      </c>
      <c r="O200" t="s">
        <v>761</v>
      </c>
      <c r="P200" t="s">
        <v>138</v>
      </c>
      <c r="Q200">
        <v>1018240</v>
      </c>
      <c r="X200">
        <v>67.255365229375798</v>
      </c>
    </row>
    <row r="201" spans="1:24" x14ac:dyDescent="0.25">
      <c r="A201" t="s">
        <v>124</v>
      </c>
      <c r="B201" t="s">
        <v>132</v>
      </c>
      <c r="C201" t="s">
        <v>762</v>
      </c>
      <c r="D201" t="s">
        <v>763</v>
      </c>
      <c r="E201">
        <v>6</v>
      </c>
      <c r="F201">
        <v>60.664299999999997</v>
      </c>
      <c r="G201">
        <v>8.6809999999999992</v>
      </c>
      <c r="H201" t="s">
        <v>135</v>
      </c>
      <c r="N201" t="s">
        <v>136</v>
      </c>
      <c r="O201" t="s">
        <v>764</v>
      </c>
      <c r="P201" t="s">
        <v>138</v>
      </c>
      <c r="Q201">
        <v>1075678</v>
      </c>
      <c r="X201">
        <v>26.9021460917503</v>
      </c>
    </row>
    <row r="202" spans="1:24" x14ac:dyDescent="0.25">
      <c r="A202" t="s">
        <v>124</v>
      </c>
      <c r="B202" t="s">
        <v>132</v>
      </c>
      <c r="C202" t="s">
        <v>765</v>
      </c>
      <c r="D202" t="s">
        <v>766</v>
      </c>
      <c r="E202">
        <v>6</v>
      </c>
      <c r="F202">
        <v>69.387100000000004</v>
      </c>
      <c r="G202">
        <v>17.797599999999999</v>
      </c>
      <c r="H202" t="s">
        <v>135</v>
      </c>
      <c r="N202" t="s">
        <v>136</v>
      </c>
      <c r="O202" t="s">
        <v>767</v>
      </c>
      <c r="P202" t="s">
        <v>138</v>
      </c>
      <c r="Q202">
        <v>1032024</v>
      </c>
      <c r="X202">
        <v>26.9021460917503</v>
      </c>
    </row>
    <row r="203" spans="1:24" x14ac:dyDescent="0.25">
      <c r="A203" t="s">
        <v>124</v>
      </c>
      <c r="B203" t="s">
        <v>132</v>
      </c>
      <c r="C203" t="s">
        <v>768</v>
      </c>
      <c r="D203" t="s">
        <v>769</v>
      </c>
      <c r="E203">
        <v>264</v>
      </c>
      <c r="F203">
        <v>59.053800000000003</v>
      </c>
      <c r="G203">
        <v>6.6257999999999999</v>
      </c>
      <c r="H203" t="s">
        <v>135</v>
      </c>
      <c r="N203" t="s">
        <v>136</v>
      </c>
      <c r="O203" t="s">
        <v>770</v>
      </c>
      <c r="P203" t="s">
        <v>138</v>
      </c>
      <c r="Q203">
        <v>1022092</v>
      </c>
      <c r="X203">
        <v>1183.6944280370101</v>
      </c>
    </row>
    <row r="204" spans="1:24" x14ac:dyDescent="0.25">
      <c r="A204" t="s">
        <v>124</v>
      </c>
      <c r="B204" t="s">
        <v>132</v>
      </c>
      <c r="C204" t="s">
        <v>771</v>
      </c>
      <c r="D204" t="s">
        <v>772</v>
      </c>
      <c r="E204">
        <v>275</v>
      </c>
      <c r="F204">
        <v>60.874400000000001</v>
      </c>
      <c r="G204">
        <v>5.5904999999999996</v>
      </c>
      <c r="H204" t="s">
        <v>135</v>
      </c>
      <c r="N204" t="s">
        <v>136</v>
      </c>
      <c r="O204" t="s">
        <v>773</v>
      </c>
      <c r="P204" t="s">
        <v>138</v>
      </c>
      <c r="Q204">
        <v>1010965</v>
      </c>
      <c r="X204">
        <v>1233.0150292052199</v>
      </c>
    </row>
    <row r="205" spans="1:24" x14ac:dyDescent="0.25">
      <c r="A205" t="s">
        <v>124</v>
      </c>
      <c r="B205" t="s">
        <v>132</v>
      </c>
      <c r="C205" t="s">
        <v>774</v>
      </c>
      <c r="D205" t="s">
        <v>775</v>
      </c>
      <c r="E205">
        <v>29</v>
      </c>
      <c r="F205">
        <v>58.764699999999998</v>
      </c>
      <c r="G205">
        <v>6.3684000000000003</v>
      </c>
      <c r="H205" t="s">
        <v>135</v>
      </c>
      <c r="N205" t="s">
        <v>136</v>
      </c>
      <c r="O205" t="s">
        <v>776</v>
      </c>
      <c r="P205" t="s">
        <v>138</v>
      </c>
      <c r="Q205">
        <v>1058236</v>
      </c>
      <c r="X205">
        <v>130.02703944345899</v>
      </c>
    </row>
    <row r="206" spans="1:24" x14ac:dyDescent="0.25">
      <c r="A206" t="s">
        <v>124</v>
      </c>
      <c r="B206" t="s">
        <v>132</v>
      </c>
      <c r="C206" t="s">
        <v>777</v>
      </c>
      <c r="D206" t="s">
        <v>778</v>
      </c>
      <c r="E206">
        <v>307</v>
      </c>
      <c r="F206">
        <v>60.131799999999998</v>
      </c>
      <c r="G206">
        <v>6.3304999999999998</v>
      </c>
      <c r="H206" t="s">
        <v>135</v>
      </c>
      <c r="N206" t="s">
        <v>136</v>
      </c>
      <c r="O206" t="s">
        <v>779</v>
      </c>
      <c r="P206" t="s">
        <v>138</v>
      </c>
      <c r="Q206">
        <v>1030290</v>
      </c>
      <c r="X206">
        <v>1376.4931416945501</v>
      </c>
    </row>
    <row r="207" spans="1:24" x14ac:dyDescent="0.25">
      <c r="A207" t="s">
        <v>124</v>
      </c>
      <c r="B207" t="s">
        <v>132</v>
      </c>
      <c r="C207" t="s">
        <v>780</v>
      </c>
      <c r="D207" t="s">
        <v>781</v>
      </c>
      <c r="E207">
        <v>60</v>
      </c>
      <c r="F207">
        <v>61.346699999999998</v>
      </c>
      <c r="G207">
        <v>6.5564999999999998</v>
      </c>
      <c r="H207" t="s">
        <v>135</v>
      </c>
      <c r="N207" t="s">
        <v>136</v>
      </c>
      <c r="O207" t="s">
        <v>782</v>
      </c>
      <c r="P207" t="s">
        <v>138</v>
      </c>
      <c r="Q207">
        <v>1029414</v>
      </c>
      <c r="X207">
        <v>269.02146091750302</v>
      </c>
    </row>
    <row r="208" spans="1:24" x14ac:dyDescent="0.25">
      <c r="A208" t="s">
        <v>124</v>
      </c>
      <c r="B208" t="s">
        <v>132</v>
      </c>
      <c r="C208" t="s">
        <v>783</v>
      </c>
      <c r="D208" t="s">
        <v>784</v>
      </c>
      <c r="E208">
        <v>26</v>
      </c>
      <c r="F208">
        <v>69.399299999999997</v>
      </c>
      <c r="G208">
        <v>29.787199999999999</v>
      </c>
      <c r="H208" t="s">
        <v>135</v>
      </c>
      <c r="N208" t="s">
        <v>136</v>
      </c>
      <c r="O208" t="s">
        <v>785</v>
      </c>
      <c r="P208" t="s">
        <v>138</v>
      </c>
      <c r="Q208">
        <v>1027927</v>
      </c>
      <c r="X208">
        <v>116.575966397584</v>
      </c>
    </row>
    <row r="209" spans="1:24" x14ac:dyDescent="0.25">
      <c r="A209" t="s">
        <v>124</v>
      </c>
      <c r="B209" t="s">
        <v>132</v>
      </c>
      <c r="C209" t="s">
        <v>789</v>
      </c>
      <c r="D209" t="s">
        <v>790</v>
      </c>
      <c r="E209">
        <v>42</v>
      </c>
      <c r="F209">
        <v>61.116999999999997</v>
      </c>
      <c r="G209">
        <v>10.4709</v>
      </c>
      <c r="H209" t="s">
        <v>135</v>
      </c>
      <c r="N209" t="s">
        <v>136</v>
      </c>
      <c r="O209" t="s">
        <v>791</v>
      </c>
      <c r="P209" t="s">
        <v>138</v>
      </c>
      <c r="Q209">
        <v>1022520</v>
      </c>
      <c r="X209">
        <v>188.31502264225199</v>
      </c>
    </row>
    <row r="210" spans="1:24" x14ac:dyDescent="0.25">
      <c r="A210" t="s">
        <v>124</v>
      </c>
      <c r="B210" t="s">
        <v>132</v>
      </c>
      <c r="C210" t="s">
        <v>792</v>
      </c>
      <c r="D210" t="s">
        <v>793</v>
      </c>
      <c r="E210">
        <v>9</v>
      </c>
      <c r="F210">
        <v>61.845999999999997</v>
      </c>
      <c r="G210">
        <v>8.9611000000000001</v>
      </c>
      <c r="H210" t="s">
        <v>135</v>
      </c>
      <c r="N210" t="s">
        <v>136</v>
      </c>
      <c r="O210" t="s">
        <v>794</v>
      </c>
      <c r="P210" t="s">
        <v>138</v>
      </c>
      <c r="Q210">
        <v>1014163</v>
      </c>
      <c r="X210">
        <v>40.353219137625501</v>
      </c>
    </row>
    <row r="211" spans="1:24" x14ac:dyDescent="0.25">
      <c r="A211" t="s">
        <v>124</v>
      </c>
      <c r="B211" t="s">
        <v>132</v>
      </c>
      <c r="C211" t="s">
        <v>795</v>
      </c>
      <c r="D211" t="s">
        <v>796</v>
      </c>
      <c r="E211">
        <v>2</v>
      </c>
      <c r="F211">
        <v>60.836599999999997</v>
      </c>
      <c r="G211">
        <v>5.8598999999999997</v>
      </c>
      <c r="H211" t="s">
        <v>135</v>
      </c>
      <c r="N211" t="s">
        <v>136</v>
      </c>
      <c r="O211" t="s">
        <v>797</v>
      </c>
      <c r="P211" t="s">
        <v>138</v>
      </c>
      <c r="Q211">
        <v>1071886</v>
      </c>
      <c r="X211">
        <v>8.9673820305834493</v>
      </c>
    </row>
    <row r="212" spans="1:24" x14ac:dyDescent="0.25">
      <c r="A212" t="s">
        <v>124</v>
      </c>
      <c r="B212" t="s">
        <v>132</v>
      </c>
      <c r="C212" t="s">
        <v>798</v>
      </c>
      <c r="D212" t="s">
        <v>799</v>
      </c>
      <c r="E212">
        <v>1</v>
      </c>
      <c r="F212">
        <v>66.300799999999995</v>
      </c>
      <c r="G212">
        <v>14.2484</v>
      </c>
      <c r="H212" t="s">
        <v>135</v>
      </c>
      <c r="N212" t="s">
        <v>136</v>
      </c>
      <c r="O212" t="s">
        <v>800</v>
      </c>
      <c r="P212" t="s">
        <v>138</v>
      </c>
      <c r="Q212">
        <v>1113970</v>
      </c>
      <c r="X212">
        <v>4.4836910152917202</v>
      </c>
    </row>
    <row r="213" spans="1:24" x14ac:dyDescent="0.25">
      <c r="A213" t="s">
        <v>124</v>
      </c>
      <c r="B213" t="s">
        <v>132</v>
      </c>
      <c r="C213" t="s">
        <v>801</v>
      </c>
      <c r="D213" t="s">
        <v>802</v>
      </c>
      <c r="E213">
        <v>46</v>
      </c>
      <c r="F213">
        <v>63.726500000000001</v>
      </c>
      <c r="G213">
        <v>10.868499999999999</v>
      </c>
      <c r="H213" t="s">
        <v>135</v>
      </c>
      <c r="N213" t="s">
        <v>136</v>
      </c>
      <c r="O213" t="s">
        <v>803</v>
      </c>
      <c r="P213" t="s">
        <v>138</v>
      </c>
      <c r="Q213">
        <v>1024225</v>
      </c>
      <c r="X213">
        <v>206.24978670341901</v>
      </c>
    </row>
    <row r="214" spans="1:24" x14ac:dyDescent="0.25">
      <c r="A214" t="s">
        <v>124</v>
      </c>
      <c r="B214" t="s">
        <v>132</v>
      </c>
      <c r="C214" t="s">
        <v>804</v>
      </c>
      <c r="D214" t="s">
        <v>805</v>
      </c>
      <c r="E214">
        <v>72</v>
      </c>
      <c r="F214">
        <v>60.049300000000002</v>
      </c>
      <c r="G214">
        <v>9.2005999999999997</v>
      </c>
      <c r="H214" t="s">
        <v>135</v>
      </c>
      <c r="N214" t="s">
        <v>136</v>
      </c>
      <c r="O214" t="s">
        <v>806</v>
      </c>
      <c r="P214" t="s">
        <v>138</v>
      </c>
      <c r="Q214">
        <v>1011423</v>
      </c>
      <c r="X214">
        <v>322.82575310100401</v>
      </c>
    </row>
    <row r="215" spans="1:24" x14ac:dyDescent="0.25">
      <c r="A215" t="s">
        <v>124</v>
      </c>
      <c r="B215" t="s">
        <v>132</v>
      </c>
      <c r="C215" t="s">
        <v>807</v>
      </c>
      <c r="D215" t="s">
        <v>808</v>
      </c>
      <c r="E215">
        <v>118</v>
      </c>
      <c r="F215">
        <v>61.182200000000002</v>
      </c>
      <c r="G215">
        <v>7.6355000000000004</v>
      </c>
      <c r="H215" t="s">
        <v>135</v>
      </c>
      <c r="N215" t="s">
        <v>136</v>
      </c>
      <c r="O215" t="s">
        <v>809</v>
      </c>
      <c r="P215" t="s">
        <v>810</v>
      </c>
      <c r="Q215">
        <v>1024610</v>
      </c>
      <c r="X215">
        <v>529.07553980442299</v>
      </c>
    </row>
    <row r="216" spans="1:24" x14ac:dyDescent="0.25">
      <c r="A216" t="s">
        <v>124</v>
      </c>
      <c r="B216" t="s">
        <v>132</v>
      </c>
      <c r="C216" t="s">
        <v>814</v>
      </c>
      <c r="D216" t="s">
        <v>815</v>
      </c>
      <c r="E216">
        <v>260</v>
      </c>
      <c r="F216">
        <v>63.029299999999999</v>
      </c>
      <c r="G216">
        <v>11.686999999999999</v>
      </c>
      <c r="H216" t="s">
        <v>135</v>
      </c>
      <c r="N216" t="s">
        <v>136</v>
      </c>
      <c r="O216" t="s">
        <v>816</v>
      </c>
      <c r="P216" t="s">
        <v>138</v>
      </c>
      <c r="Q216">
        <v>1032033</v>
      </c>
      <c r="X216">
        <v>1165.7596639758401</v>
      </c>
    </row>
    <row r="217" spans="1:24" x14ac:dyDescent="0.25">
      <c r="A217" t="s">
        <v>124</v>
      </c>
      <c r="B217" t="s">
        <v>132</v>
      </c>
      <c r="C217" t="s">
        <v>817</v>
      </c>
      <c r="D217" t="s">
        <v>818</v>
      </c>
      <c r="E217">
        <v>378</v>
      </c>
      <c r="F217">
        <v>66.052000000000007</v>
      </c>
      <c r="G217">
        <v>13.782</v>
      </c>
      <c r="H217" t="s">
        <v>135</v>
      </c>
      <c r="N217" t="s">
        <v>136</v>
      </c>
      <c r="O217" t="s">
        <v>819</v>
      </c>
      <c r="P217" t="s">
        <v>138</v>
      </c>
      <c r="Q217">
        <v>1030292</v>
      </c>
      <c r="X217">
        <v>1694.8352037802699</v>
      </c>
    </row>
    <row r="218" spans="1:24" x14ac:dyDescent="0.25">
      <c r="A218" t="s">
        <v>124</v>
      </c>
      <c r="B218" t="s">
        <v>132</v>
      </c>
      <c r="C218" t="s">
        <v>820</v>
      </c>
      <c r="D218" t="s">
        <v>821</v>
      </c>
      <c r="E218">
        <v>343</v>
      </c>
      <c r="F218">
        <v>61.576099999999997</v>
      </c>
      <c r="G218">
        <v>9.7978000000000005</v>
      </c>
      <c r="H218" t="s">
        <v>135</v>
      </c>
      <c r="N218" t="s">
        <v>136</v>
      </c>
      <c r="O218" t="s">
        <v>822</v>
      </c>
      <c r="P218" t="s">
        <v>138</v>
      </c>
      <c r="Q218">
        <v>1033042</v>
      </c>
      <c r="X218">
        <v>1537.9060182450601</v>
      </c>
    </row>
    <row r="219" spans="1:24" x14ac:dyDescent="0.25">
      <c r="A219" t="s">
        <v>124</v>
      </c>
      <c r="B219" t="s">
        <v>132</v>
      </c>
      <c r="C219" t="s">
        <v>823</v>
      </c>
      <c r="D219" t="s">
        <v>824</v>
      </c>
      <c r="E219">
        <v>51</v>
      </c>
      <c r="F219">
        <v>64.543300000000002</v>
      </c>
      <c r="G219">
        <v>12.455</v>
      </c>
      <c r="H219" t="s">
        <v>135</v>
      </c>
      <c r="N219" t="s">
        <v>136</v>
      </c>
      <c r="O219" t="s">
        <v>825</v>
      </c>
      <c r="P219" t="s">
        <v>138</v>
      </c>
      <c r="X219">
        <v>228.66824177987701</v>
      </c>
    </row>
    <row r="220" spans="1:24" x14ac:dyDescent="0.25">
      <c r="A220" t="s">
        <v>124</v>
      </c>
      <c r="B220" t="s">
        <v>132</v>
      </c>
      <c r="C220" t="s">
        <v>826</v>
      </c>
      <c r="D220" t="s">
        <v>827</v>
      </c>
      <c r="E220">
        <v>70</v>
      </c>
      <c r="F220">
        <v>63.151699999999998</v>
      </c>
      <c r="G220">
        <v>11.239599999999999</v>
      </c>
      <c r="H220" t="s">
        <v>135</v>
      </c>
      <c r="N220" t="s">
        <v>136</v>
      </c>
      <c r="O220" t="s">
        <v>828</v>
      </c>
      <c r="P220" t="s">
        <v>138</v>
      </c>
      <c r="X220">
        <v>313.85837107041999</v>
      </c>
    </row>
    <row r="221" spans="1:24" x14ac:dyDescent="0.25">
      <c r="A221" t="s">
        <v>124</v>
      </c>
      <c r="B221" t="s">
        <v>132</v>
      </c>
      <c r="C221" t="s">
        <v>829</v>
      </c>
      <c r="D221" t="s">
        <v>830</v>
      </c>
      <c r="E221">
        <v>299</v>
      </c>
      <c r="F221">
        <v>60.604399999999998</v>
      </c>
      <c r="G221">
        <v>9.0696999999999992</v>
      </c>
      <c r="H221" t="s">
        <v>135</v>
      </c>
      <c r="N221" t="s">
        <v>136</v>
      </c>
      <c r="O221" t="s">
        <v>831</v>
      </c>
      <c r="P221" t="s">
        <v>138</v>
      </c>
      <c r="Q221">
        <v>1024974</v>
      </c>
      <c r="X221">
        <v>1340.6236135722199</v>
      </c>
    </row>
    <row r="222" spans="1:24" x14ac:dyDescent="0.25">
      <c r="A222" t="s">
        <v>124</v>
      </c>
      <c r="B222" t="s">
        <v>132</v>
      </c>
      <c r="C222" t="s">
        <v>832</v>
      </c>
      <c r="D222" t="s">
        <v>833</v>
      </c>
      <c r="E222">
        <v>56</v>
      </c>
      <c r="F222">
        <v>58.356699999999996</v>
      </c>
      <c r="G222">
        <v>7.9044999999999996</v>
      </c>
      <c r="H222" t="s">
        <v>135</v>
      </c>
      <c r="N222" t="s">
        <v>136</v>
      </c>
      <c r="O222" t="s">
        <v>834</v>
      </c>
      <c r="P222" t="s">
        <v>138</v>
      </c>
      <c r="Q222">
        <v>1021390</v>
      </c>
      <c r="X222">
        <v>251.086696856336</v>
      </c>
    </row>
    <row r="223" spans="1:24" x14ac:dyDescent="0.25">
      <c r="A223" t="s">
        <v>124</v>
      </c>
      <c r="B223" t="s">
        <v>132</v>
      </c>
      <c r="C223" t="s">
        <v>835</v>
      </c>
      <c r="D223" t="s">
        <v>836</v>
      </c>
      <c r="E223">
        <v>9</v>
      </c>
      <c r="F223">
        <v>68.174300000000002</v>
      </c>
      <c r="G223">
        <v>17.9191</v>
      </c>
      <c r="H223" t="s">
        <v>135</v>
      </c>
      <c r="N223" t="s">
        <v>136</v>
      </c>
      <c r="O223" t="s">
        <v>837</v>
      </c>
      <c r="P223" t="s">
        <v>186</v>
      </c>
      <c r="Q223">
        <v>1030293</v>
      </c>
      <c r="X223">
        <v>40.353219137625501</v>
      </c>
    </row>
    <row r="224" spans="1:24" x14ac:dyDescent="0.25">
      <c r="A224" t="s">
        <v>124</v>
      </c>
      <c r="B224" t="s">
        <v>132</v>
      </c>
      <c r="C224" t="s">
        <v>838</v>
      </c>
      <c r="D224" t="s">
        <v>839</v>
      </c>
      <c r="E224">
        <v>302</v>
      </c>
      <c r="F224">
        <v>60.238500000000002</v>
      </c>
      <c r="G224">
        <v>9.0007999999999999</v>
      </c>
      <c r="H224" t="s">
        <v>135</v>
      </c>
      <c r="N224" t="s">
        <v>136</v>
      </c>
      <c r="O224" t="s">
        <v>840</v>
      </c>
      <c r="P224" t="s">
        <v>138</v>
      </c>
      <c r="X224">
        <v>1354.0746866181</v>
      </c>
    </row>
    <row r="225" spans="1:24" x14ac:dyDescent="0.25">
      <c r="A225" t="s">
        <v>124</v>
      </c>
      <c r="B225" t="s">
        <v>132</v>
      </c>
      <c r="C225" t="s">
        <v>841</v>
      </c>
      <c r="D225" t="s">
        <v>842</v>
      </c>
      <c r="E225">
        <v>50</v>
      </c>
      <c r="F225">
        <v>59.838500000000003</v>
      </c>
      <c r="G225">
        <v>6.8804999999999996</v>
      </c>
      <c r="H225" t="s">
        <v>135</v>
      </c>
      <c r="N225" t="s">
        <v>136</v>
      </c>
      <c r="O225" t="s">
        <v>843</v>
      </c>
      <c r="P225" t="s">
        <v>138</v>
      </c>
      <c r="Q225">
        <v>1024288</v>
      </c>
      <c r="X225">
        <v>224.18455076458599</v>
      </c>
    </row>
    <row r="226" spans="1:24" x14ac:dyDescent="0.25">
      <c r="A226" t="s">
        <v>124</v>
      </c>
      <c r="B226" t="s">
        <v>132</v>
      </c>
      <c r="C226" t="s">
        <v>844</v>
      </c>
      <c r="D226" t="s">
        <v>845</v>
      </c>
      <c r="E226">
        <v>93</v>
      </c>
      <c r="F226">
        <v>60.893300000000004</v>
      </c>
      <c r="G226">
        <v>6.0563000000000002</v>
      </c>
      <c r="H226" t="s">
        <v>135</v>
      </c>
      <c r="N226" t="s">
        <v>136</v>
      </c>
      <c r="O226" t="s">
        <v>846</v>
      </c>
      <c r="P226" t="s">
        <v>138</v>
      </c>
      <c r="Q226" t="s">
        <v>847</v>
      </c>
      <c r="X226">
        <v>416.98326442212999</v>
      </c>
    </row>
    <row r="227" spans="1:24" x14ac:dyDescent="0.25">
      <c r="A227" t="s">
        <v>124</v>
      </c>
      <c r="B227" t="s">
        <v>132</v>
      </c>
      <c r="C227" t="s">
        <v>852</v>
      </c>
      <c r="D227" t="s">
        <v>853</v>
      </c>
      <c r="E227">
        <v>240</v>
      </c>
      <c r="F227">
        <v>60.120100000000001</v>
      </c>
      <c r="G227">
        <v>6.5566000000000004</v>
      </c>
      <c r="H227" t="s">
        <v>135</v>
      </c>
      <c r="N227" t="s">
        <v>136</v>
      </c>
      <c r="O227" t="s">
        <v>854</v>
      </c>
      <c r="P227" t="s">
        <v>138</v>
      </c>
      <c r="Q227">
        <v>1030295</v>
      </c>
      <c r="X227">
        <v>1076.08584367001</v>
      </c>
    </row>
    <row r="228" spans="1:24" x14ac:dyDescent="0.25">
      <c r="A228" t="s">
        <v>124</v>
      </c>
      <c r="B228" t="s">
        <v>132</v>
      </c>
      <c r="C228" t="s">
        <v>855</v>
      </c>
      <c r="D228" t="s">
        <v>856</v>
      </c>
      <c r="E228">
        <v>56</v>
      </c>
      <c r="F228">
        <v>60.972700000000003</v>
      </c>
      <c r="G228">
        <v>8.0747</v>
      </c>
      <c r="H228" t="s">
        <v>135</v>
      </c>
      <c r="N228" t="s">
        <v>136</v>
      </c>
      <c r="O228" t="s">
        <v>857</v>
      </c>
      <c r="P228" t="s">
        <v>138</v>
      </c>
      <c r="Q228">
        <v>1025043</v>
      </c>
      <c r="X228">
        <v>251.086696856336</v>
      </c>
    </row>
    <row r="229" spans="1:24" x14ac:dyDescent="0.25">
      <c r="A229" t="s">
        <v>124</v>
      </c>
      <c r="B229" t="s">
        <v>132</v>
      </c>
      <c r="C229" t="s">
        <v>858</v>
      </c>
      <c r="D229" t="s">
        <v>859</v>
      </c>
      <c r="E229">
        <v>50</v>
      </c>
      <c r="F229">
        <v>63.845100000000002</v>
      </c>
      <c r="G229">
        <v>10.687799999999999</v>
      </c>
      <c r="H229" t="s">
        <v>135</v>
      </c>
      <c r="N229" t="s">
        <v>136</v>
      </c>
      <c r="O229" t="s">
        <v>860</v>
      </c>
      <c r="P229" t="s">
        <v>138</v>
      </c>
      <c r="Q229">
        <v>1024226</v>
      </c>
      <c r="X229">
        <v>224.18455076458599</v>
      </c>
    </row>
    <row r="230" spans="1:24" x14ac:dyDescent="0.25">
      <c r="A230" t="s">
        <v>124</v>
      </c>
      <c r="B230" t="s">
        <v>132</v>
      </c>
      <c r="C230" t="s">
        <v>861</v>
      </c>
      <c r="D230" t="s">
        <v>862</v>
      </c>
      <c r="E230">
        <v>96</v>
      </c>
      <c r="F230">
        <v>61.234999999999999</v>
      </c>
      <c r="G230">
        <v>11.5091</v>
      </c>
      <c r="H230" t="s">
        <v>135</v>
      </c>
      <c r="N230" t="s">
        <v>136</v>
      </c>
      <c r="O230" t="s">
        <v>863</v>
      </c>
      <c r="P230" t="s">
        <v>138</v>
      </c>
      <c r="Q230">
        <v>1018242</v>
      </c>
      <c r="X230">
        <v>430.43433746800503</v>
      </c>
    </row>
    <row r="231" spans="1:24" x14ac:dyDescent="0.25">
      <c r="A231" t="s">
        <v>124</v>
      </c>
      <c r="B231" t="s">
        <v>132</v>
      </c>
      <c r="C231" t="s">
        <v>864</v>
      </c>
      <c r="D231" t="s">
        <v>865</v>
      </c>
      <c r="E231">
        <v>188</v>
      </c>
      <c r="F231">
        <v>65.887299999999996</v>
      </c>
      <c r="G231">
        <v>13.8012</v>
      </c>
      <c r="H231" t="s">
        <v>135</v>
      </c>
      <c r="N231" t="s">
        <v>136</v>
      </c>
      <c r="O231" t="s">
        <v>866</v>
      </c>
      <c r="P231" t="s">
        <v>138</v>
      </c>
      <c r="Q231">
        <v>1030297</v>
      </c>
      <c r="X231">
        <v>842.93391087484395</v>
      </c>
    </row>
    <row r="232" spans="1:24" x14ac:dyDescent="0.25">
      <c r="A232" t="s">
        <v>124</v>
      </c>
      <c r="B232" t="s">
        <v>132</v>
      </c>
      <c r="C232" t="s">
        <v>867</v>
      </c>
      <c r="D232" t="s">
        <v>868</v>
      </c>
      <c r="E232">
        <v>150</v>
      </c>
      <c r="F232">
        <v>61.4833</v>
      </c>
      <c r="G232">
        <v>9.3125</v>
      </c>
      <c r="H232" t="s">
        <v>135</v>
      </c>
      <c r="N232" t="s">
        <v>136</v>
      </c>
      <c r="O232" t="s">
        <v>869</v>
      </c>
      <c r="P232" t="s">
        <v>138</v>
      </c>
      <c r="Q232">
        <v>1024877</v>
      </c>
      <c r="X232">
        <v>672.55365229375798</v>
      </c>
    </row>
    <row r="233" spans="1:24" x14ac:dyDescent="0.25">
      <c r="A233" t="s">
        <v>124</v>
      </c>
      <c r="B233" t="s">
        <v>132</v>
      </c>
      <c r="C233" t="s">
        <v>870</v>
      </c>
      <c r="D233" t="s">
        <v>871</v>
      </c>
      <c r="E233">
        <v>109</v>
      </c>
      <c r="F233">
        <v>61.934199999999997</v>
      </c>
      <c r="G233">
        <v>8.0306999999999995</v>
      </c>
      <c r="H233" t="s">
        <v>135</v>
      </c>
      <c r="N233" t="s">
        <v>136</v>
      </c>
      <c r="O233" t="s">
        <v>872</v>
      </c>
      <c r="P233" t="s">
        <v>138</v>
      </c>
      <c r="Q233">
        <v>1056885</v>
      </c>
      <c r="X233">
        <v>488.72232066679697</v>
      </c>
    </row>
    <row r="234" spans="1:24" x14ac:dyDescent="0.25">
      <c r="A234" t="s">
        <v>124</v>
      </c>
      <c r="B234" t="s">
        <v>132</v>
      </c>
      <c r="C234" t="s">
        <v>876</v>
      </c>
      <c r="D234" t="s">
        <v>877</v>
      </c>
      <c r="E234">
        <v>39</v>
      </c>
      <c r="F234">
        <v>60.082500000000003</v>
      </c>
      <c r="G234">
        <v>9.8155000000000001</v>
      </c>
      <c r="H234" t="s">
        <v>135</v>
      </c>
      <c r="N234" t="s">
        <v>136</v>
      </c>
      <c r="O234" t="s">
        <v>878</v>
      </c>
      <c r="P234" t="s">
        <v>138</v>
      </c>
      <c r="Q234">
        <v>1026513</v>
      </c>
      <c r="X234">
        <v>174.86394959637701</v>
      </c>
    </row>
    <row r="235" spans="1:24" x14ac:dyDescent="0.25">
      <c r="A235" t="s">
        <v>124</v>
      </c>
      <c r="B235" t="s">
        <v>132</v>
      </c>
      <c r="C235" t="s">
        <v>879</v>
      </c>
      <c r="D235" t="s">
        <v>880</v>
      </c>
      <c r="E235">
        <v>570</v>
      </c>
      <c r="F235">
        <v>66.303399999999996</v>
      </c>
      <c r="G235">
        <v>14.2624</v>
      </c>
      <c r="H235" t="s">
        <v>135</v>
      </c>
      <c r="N235" t="s">
        <v>136</v>
      </c>
      <c r="O235" t="s">
        <v>881</v>
      </c>
      <c r="P235" t="s">
        <v>138</v>
      </c>
      <c r="Q235">
        <v>1030298</v>
      </c>
      <c r="X235">
        <v>2555.7038787162801</v>
      </c>
    </row>
    <row r="236" spans="1:24" x14ac:dyDescent="0.25">
      <c r="A236" t="s">
        <v>124</v>
      </c>
      <c r="B236" t="s">
        <v>132</v>
      </c>
      <c r="C236" t="s">
        <v>882</v>
      </c>
      <c r="D236" t="s">
        <v>883</v>
      </c>
      <c r="E236">
        <v>100</v>
      </c>
      <c r="F236">
        <v>61.021299999999997</v>
      </c>
      <c r="G236">
        <v>6.5673000000000004</v>
      </c>
      <c r="H236" t="s">
        <v>135</v>
      </c>
      <c r="N236" t="s">
        <v>136</v>
      </c>
      <c r="O236" t="s">
        <v>884</v>
      </c>
      <c r="P236" t="s">
        <v>138</v>
      </c>
      <c r="Q236" t="s">
        <v>885</v>
      </c>
      <c r="X236">
        <v>448.36910152917199</v>
      </c>
    </row>
    <row r="237" spans="1:24" x14ac:dyDescent="0.25">
      <c r="A237" t="s">
        <v>124</v>
      </c>
      <c r="B237" t="s">
        <v>132</v>
      </c>
      <c r="C237" t="s">
        <v>886</v>
      </c>
      <c r="D237" t="s">
        <v>887</v>
      </c>
      <c r="E237">
        <v>114</v>
      </c>
      <c r="F237">
        <v>61.8123</v>
      </c>
      <c r="G237">
        <v>11.1214</v>
      </c>
      <c r="H237" t="s">
        <v>135</v>
      </c>
      <c r="N237" t="s">
        <v>136</v>
      </c>
      <c r="O237" t="s">
        <v>888</v>
      </c>
      <c r="P237" t="s">
        <v>138</v>
      </c>
      <c r="X237">
        <v>511.14077574325597</v>
      </c>
    </row>
    <row r="238" spans="1:24" x14ac:dyDescent="0.25">
      <c r="A238" t="s">
        <v>124</v>
      </c>
      <c r="B238" t="s">
        <v>132</v>
      </c>
      <c r="C238" t="s">
        <v>889</v>
      </c>
      <c r="D238" t="s">
        <v>890</v>
      </c>
      <c r="E238">
        <v>113</v>
      </c>
      <c r="F238">
        <v>61.8123</v>
      </c>
      <c r="G238">
        <v>11.1214</v>
      </c>
      <c r="H238" t="s">
        <v>135</v>
      </c>
      <c r="N238" t="s">
        <v>136</v>
      </c>
      <c r="O238" t="s">
        <v>891</v>
      </c>
      <c r="P238" t="s">
        <v>138</v>
      </c>
      <c r="Q238">
        <v>1024878</v>
      </c>
      <c r="X238">
        <v>506.65708472796399</v>
      </c>
    </row>
    <row r="239" spans="1:24" x14ac:dyDescent="0.25">
      <c r="A239" t="s">
        <v>124</v>
      </c>
      <c r="B239" t="s">
        <v>132</v>
      </c>
      <c r="C239" t="s">
        <v>892</v>
      </c>
      <c r="D239" t="s">
        <v>893</v>
      </c>
      <c r="E239">
        <v>192</v>
      </c>
      <c r="F239">
        <v>59.8215</v>
      </c>
      <c r="G239">
        <v>6.8175999999999997</v>
      </c>
      <c r="H239" t="s">
        <v>135</v>
      </c>
      <c r="N239" t="s">
        <v>136</v>
      </c>
      <c r="O239" t="s">
        <v>894</v>
      </c>
      <c r="P239" t="s">
        <v>138</v>
      </c>
      <c r="Q239">
        <v>1024292</v>
      </c>
      <c r="X239">
        <v>860.86867493601096</v>
      </c>
    </row>
    <row r="240" spans="1:24" x14ac:dyDescent="0.25">
      <c r="A240" t="s">
        <v>124</v>
      </c>
      <c r="B240" t="s">
        <v>132</v>
      </c>
      <c r="C240" t="s">
        <v>895</v>
      </c>
      <c r="D240" t="s">
        <v>896</v>
      </c>
      <c r="E240">
        <v>56</v>
      </c>
      <c r="F240">
        <v>59.025700000000001</v>
      </c>
      <c r="G240">
        <v>7.0853000000000002</v>
      </c>
      <c r="H240" t="s">
        <v>135</v>
      </c>
      <c r="N240" t="s">
        <v>136</v>
      </c>
      <c r="O240" t="s">
        <v>897</v>
      </c>
      <c r="P240" t="s">
        <v>138</v>
      </c>
      <c r="Q240">
        <v>1028894</v>
      </c>
      <c r="X240">
        <v>251.086696856336</v>
      </c>
    </row>
    <row r="241" spans="1:24" x14ac:dyDescent="0.25">
      <c r="A241" t="s">
        <v>124</v>
      </c>
      <c r="B241" t="s">
        <v>132</v>
      </c>
      <c r="C241" t="s">
        <v>898</v>
      </c>
      <c r="D241" t="s">
        <v>899</v>
      </c>
      <c r="E241">
        <v>65</v>
      </c>
      <c r="F241">
        <v>58.406199999999998</v>
      </c>
      <c r="G241">
        <v>8.6377000000000006</v>
      </c>
      <c r="H241" t="s">
        <v>135</v>
      </c>
      <c r="N241" t="s">
        <v>136</v>
      </c>
      <c r="O241" t="s">
        <v>900</v>
      </c>
      <c r="P241" t="s">
        <v>138</v>
      </c>
      <c r="Q241">
        <v>1010505</v>
      </c>
      <c r="X241">
        <v>291.43991599396202</v>
      </c>
    </row>
    <row r="242" spans="1:24" x14ac:dyDescent="0.25">
      <c r="A242" t="s">
        <v>124</v>
      </c>
      <c r="B242" t="s">
        <v>132</v>
      </c>
      <c r="C242" t="s">
        <v>901</v>
      </c>
      <c r="D242" t="s">
        <v>902</v>
      </c>
      <c r="E242">
        <v>206</v>
      </c>
      <c r="F242">
        <v>59.877000000000002</v>
      </c>
      <c r="G242">
        <v>8.5929000000000002</v>
      </c>
      <c r="H242" t="s">
        <v>135</v>
      </c>
      <c r="N242" t="s">
        <v>136</v>
      </c>
      <c r="O242" t="s">
        <v>903</v>
      </c>
      <c r="P242" t="s">
        <v>138</v>
      </c>
      <c r="Q242">
        <v>1024293</v>
      </c>
      <c r="X242">
        <v>923.64034915009495</v>
      </c>
    </row>
    <row r="243" spans="1:24" x14ac:dyDescent="0.25">
      <c r="A243" t="s">
        <v>124</v>
      </c>
      <c r="B243" t="s">
        <v>132</v>
      </c>
      <c r="C243" t="s">
        <v>904</v>
      </c>
      <c r="D243" t="s">
        <v>905</v>
      </c>
      <c r="E243">
        <v>90</v>
      </c>
      <c r="F243">
        <v>59.276400000000002</v>
      </c>
      <c r="G243">
        <v>11.133699999999999</v>
      </c>
      <c r="H243" t="s">
        <v>135</v>
      </c>
      <c r="N243" t="s">
        <v>136</v>
      </c>
      <c r="O243" t="s">
        <v>906</v>
      </c>
      <c r="P243" t="s">
        <v>138</v>
      </c>
      <c r="Q243">
        <v>1018077</v>
      </c>
      <c r="X243">
        <v>403.53219137625501</v>
      </c>
    </row>
    <row r="244" spans="1:24" x14ac:dyDescent="0.25">
      <c r="A244" t="s">
        <v>124</v>
      </c>
      <c r="B244" t="s">
        <v>132</v>
      </c>
      <c r="C244" t="s">
        <v>907</v>
      </c>
      <c r="D244" t="s">
        <v>908</v>
      </c>
      <c r="E244">
        <v>674</v>
      </c>
      <c r="F244">
        <v>59.482799999999997</v>
      </c>
      <c r="G244">
        <v>6.6726000000000001</v>
      </c>
      <c r="H244" t="s">
        <v>135</v>
      </c>
      <c r="N244" t="s">
        <v>136</v>
      </c>
      <c r="O244" t="s">
        <v>909</v>
      </c>
      <c r="P244" t="s">
        <v>138</v>
      </c>
      <c r="Q244">
        <v>1030303</v>
      </c>
      <c r="X244">
        <v>3022.0077443066202</v>
      </c>
    </row>
    <row r="245" spans="1:24" x14ac:dyDescent="0.25">
      <c r="A245" t="s">
        <v>124</v>
      </c>
      <c r="B245" t="s">
        <v>132</v>
      </c>
      <c r="C245" t="s">
        <v>910</v>
      </c>
      <c r="D245" t="s">
        <v>911</v>
      </c>
      <c r="E245">
        <v>78</v>
      </c>
      <c r="F245">
        <v>62.186799999999998</v>
      </c>
      <c r="G245">
        <v>10.617100000000001</v>
      </c>
      <c r="H245" t="s">
        <v>135</v>
      </c>
      <c r="N245" t="s">
        <v>136</v>
      </c>
      <c r="O245" t="s">
        <v>912</v>
      </c>
      <c r="P245" t="s">
        <v>138</v>
      </c>
      <c r="Q245">
        <v>1024879</v>
      </c>
      <c r="X245">
        <v>349.72789919275402</v>
      </c>
    </row>
    <row r="246" spans="1:24" x14ac:dyDescent="0.25">
      <c r="A246" t="s">
        <v>124</v>
      </c>
      <c r="B246" t="s">
        <v>132</v>
      </c>
      <c r="C246" t="s">
        <v>913</v>
      </c>
      <c r="D246" t="s">
        <v>914</v>
      </c>
      <c r="E246">
        <v>75</v>
      </c>
      <c r="F246">
        <v>68.408699999999996</v>
      </c>
      <c r="G246">
        <v>17.801100000000002</v>
      </c>
      <c r="H246" t="s">
        <v>135</v>
      </c>
      <c r="N246" t="s">
        <v>136</v>
      </c>
      <c r="O246" t="s">
        <v>915</v>
      </c>
      <c r="P246" t="s">
        <v>138</v>
      </c>
      <c r="Q246">
        <v>1024247</v>
      </c>
      <c r="X246">
        <v>336.27682614687899</v>
      </c>
    </row>
    <row r="247" spans="1:24" x14ac:dyDescent="0.25">
      <c r="A247" t="s">
        <v>124</v>
      </c>
      <c r="B247" t="s">
        <v>132</v>
      </c>
      <c r="C247" t="s">
        <v>916</v>
      </c>
      <c r="D247" t="s">
        <v>917</v>
      </c>
      <c r="E247">
        <v>229</v>
      </c>
      <c r="F247">
        <v>67.325000000000003</v>
      </c>
      <c r="G247">
        <v>15.7073</v>
      </c>
      <c r="H247" t="s">
        <v>135</v>
      </c>
      <c r="N247" t="s">
        <v>136</v>
      </c>
      <c r="O247" t="s">
        <v>918</v>
      </c>
      <c r="P247" t="s">
        <v>810</v>
      </c>
      <c r="Q247">
        <v>1015535</v>
      </c>
      <c r="X247">
        <v>1026.7652425018</v>
      </c>
    </row>
    <row r="248" spans="1:24" x14ac:dyDescent="0.25">
      <c r="A248" t="s">
        <v>124</v>
      </c>
      <c r="B248" t="s">
        <v>132</v>
      </c>
      <c r="C248" t="s">
        <v>919</v>
      </c>
      <c r="D248" t="s">
        <v>920</v>
      </c>
      <c r="E248">
        <v>60</v>
      </c>
      <c r="F248">
        <v>66.310599999999994</v>
      </c>
      <c r="G248">
        <v>13.563499999999999</v>
      </c>
      <c r="H248" t="s">
        <v>135</v>
      </c>
      <c r="N248" t="s">
        <v>136</v>
      </c>
      <c r="O248" t="s">
        <v>921</v>
      </c>
      <c r="P248" t="s">
        <v>138</v>
      </c>
      <c r="Q248">
        <v>1018273</v>
      </c>
      <c r="X248">
        <v>269.02146091750302</v>
      </c>
    </row>
    <row r="249" spans="1:24" x14ac:dyDescent="0.25">
      <c r="A249" t="s">
        <v>124</v>
      </c>
      <c r="B249" t="s">
        <v>132</v>
      </c>
      <c r="C249" t="s">
        <v>922</v>
      </c>
      <c r="D249" t="s">
        <v>923</v>
      </c>
      <c r="E249">
        <v>88</v>
      </c>
      <c r="F249">
        <v>67.194400000000002</v>
      </c>
      <c r="G249">
        <v>15.708600000000001</v>
      </c>
      <c r="H249" t="s">
        <v>135</v>
      </c>
      <c r="N249" t="s">
        <v>136</v>
      </c>
      <c r="O249" t="s">
        <v>924</v>
      </c>
      <c r="P249" t="s">
        <v>138</v>
      </c>
      <c r="Q249">
        <v>1027879</v>
      </c>
      <c r="X249">
        <v>394.56480934567099</v>
      </c>
    </row>
    <row r="250" spans="1:24" x14ac:dyDescent="0.25">
      <c r="A250" t="s">
        <v>124</v>
      </c>
      <c r="B250" t="s">
        <v>132</v>
      </c>
      <c r="C250" t="s">
        <v>925</v>
      </c>
      <c r="D250" t="s">
        <v>926</v>
      </c>
      <c r="E250">
        <v>83</v>
      </c>
      <c r="F250">
        <v>69.315299999999993</v>
      </c>
      <c r="G250">
        <v>20.3582</v>
      </c>
      <c r="H250" t="s">
        <v>135</v>
      </c>
      <c r="N250" t="s">
        <v>136</v>
      </c>
      <c r="O250" t="s">
        <v>927</v>
      </c>
      <c r="P250" t="s">
        <v>138</v>
      </c>
      <c r="Q250">
        <v>1032028</v>
      </c>
      <c r="X250">
        <v>372.14635426921302</v>
      </c>
    </row>
    <row r="251" spans="1:24" x14ac:dyDescent="0.25">
      <c r="A251" t="s">
        <v>124</v>
      </c>
      <c r="B251" t="s">
        <v>132</v>
      </c>
      <c r="C251" t="s">
        <v>928</v>
      </c>
      <c r="D251" t="s">
        <v>929</v>
      </c>
      <c r="E251">
        <v>120</v>
      </c>
      <c r="F251">
        <v>58.554000000000002</v>
      </c>
      <c r="G251">
        <v>7.3761999999999999</v>
      </c>
      <c r="H251" t="s">
        <v>135</v>
      </c>
      <c r="N251" t="s">
        <v>136</v>
      </c>
      <c r="O251" t="s">
        <v>930</v>
      </c>
      <c r="P251" t="s">
        <v>810</v>
      </c>
      <c r="Q251">
        <v>1080843</v>
      </c>
      <c r="X251">
        <v>538.04292183500604</v>
      </c>
    </row>
    <row r="252" spans="1:24" x14ac:dyDescent="0.25">
      <c r="A252" t="s">
        <v>124</v>
      </c>
      <c r="B252" t="s">
        <v>132</v>
      </c>
      <c r="C252" t="s">
        <v>931</v>
      </c>
      <c r="D252" t="s">
        <v>932</v>
      </c>
      <c r="E252">
        <v>360</v>
      </c>
      <c r="F252">
        <v>68.203800000000001</v>
      </c>
      <c r="G252">
        <v>17.360700000000001</v>
      </c>
      <c r="H252" t="s">
        <v>135</v>
      </c>
      <c r="N252" t="s">
        <v>136</v>
      </c>
      <c r="O252" t="s">
        <v>933</v>
      </c>
      <c r="P252" t="s">
        <v>138</v>
      </c>
      <c r="Q252">
        <v>1030307</v>
      </c>
      <c r="X252">
        <v>1614.1287655050201</v>
      </c>
    </row>
    <row r="253" spans="1:24" x14ac:dyDescent="0.25">
      <c r="A253" t="s">
        <v>124</v>
      </c>
      <c r="B253" t="s">
        <v>132</v>
      </c>
      <c r="C253" t="s">
        <v>934</v>
      </c>
      <c r="D253" t="s">
        <v>935</v>
      </c>
      <c r="E253">
        <v>54</v>
      </c>
      <c r="F253">
        <v>69.372900000000001</v>
      </c>
      <c r="G253">
        <v>29.693999999999999</v>
      </c>
      <c r="H253" t="s">
        <v>135</v>
      </c>
      <c r="N253" t="s">
        <v>136</v>
      </c>
      <c r="O253" t="s">
        <v>936</v>
      </c>
      <c r="P253" t="s">
        <v>138</v>
      </c>
      <c r="Q253">
        <v>1027928</v>
      </c>
      <c r="X253">
        <v>242.11931482575301</v>
      </c>
    </row>
    <row r="254" spans="1:24" x14ac:dyDescent="0.25">
      <c r="A254" t="s">
        <v>124</v>
      </c>
      <c r="B254" t="s">
        <v>132</v>
      </c>
      <c r="C254" t="s">
        <v>937</v>
      </c>
      <c r="D254" t="s">
        <v>938</v>
      </c>
      <c r="E254">
        <v>102</v>
      </c>
      <c r="F254">
        <v>59.618899999999996</v>
      </c>
      <c r="G254">
        <v>9.6677</v>
      </c>
      <c r="H254" t="s">
        <v>135</v>
      </c>
      <c r="N254" t="s">
        <v>136</v>
      </c>
      <c r="O254" t="s">
        <v>939</v>
      </c>
      <c r="P254" t="s">
        <v>138</v>
      </c>
      <c r="Q254">
        <v>1028993</v>
      </c>
      <c r="X254">
        <v>457.33648355975498</v>
      </c>
    </row>
    <row r="255" spans="1:24" x14ac:dyDescent="0.25">
      <c r="A255" t="s">
        <v>124</v>
      </c>
      <c r="B255" t="s">
        <v>132</v>
      </c>
      <c r="C255" t="s">
        <v>943</v>
      </c>
      <c r="D255" t="s">
        <v>944</v>
      </c>
      <c r="E255">
        <v>240</v>
      </c>
      <c r="F255">
        <v>59.636499999999998</v>
      </c>
      <c r="G255">
        <v>11.154199999999999</v>
      </c>
      <c r="H255" t="s">
        <v>135</v>
      </c>
      <c r="N255" t="s">
        <v>136</v>
      </c>
      <c r="O255" t="s">
        <v>945</v>
      </c>
      <c r="P255" t="s">
        <v>138</v>
      </c>
      <c r="X255">
        <v>1076.08584367001</v>
      </c>
    </row>
    <row r="256" spans="1:24" x14ac:dyDescent="0.25">
      <c r="A256" t="s">
        <v>124</v>
      </c>
      <c r="B256" t="s">
        <v>132</v>
      </c>
      <c r="C256" t="s">
        <v>946</v>
      </c>
      <c r="D256" t="s">
        <v>947</v>
      </c>
      <c r="E256">
        <v>250</v>
      </c>
      <c r="F256">
        <v>58.768300000000004</v>
      </c>
      <c r="G256">
        <v>7.0202</v>
      </c>
      <c r="H256" t="s">
        <v>135</v>
      </c>
      <c r="N256" t="s">
        <v>136</v>
      </c>
      <c r="O256" t="s">
        <v>948</v>
      </c>
      <c r="P256" t="s">
        <v>138</v>
      </c>
      <c r="Q256">
        <v>1028895</v>
      </c>
      <c r="X256">
        <v>1120.92275382293</v>
      </c>
    </row>
    <row r="257" spans="1:24" x14ac:dyDescent="0.25">
      <c r="A257" t="s">
        <v>124</v>
      </c>
      <c r="B257" t="s">
        <v>132</v>
      </c>
      <c r="C257" t="s">
        <v>949</v>
      </c>
      <c r="D257" t="s">
        <v>950</v>
      </c>
      <c r="E257">
        <v>140</v>
      </c>
      <c r="F257">
        <v>59.7776</v>
      </c>
      <c r="G257">
        <v>7.7257999999999996</v>
      </c>
      <c r="H257" t="s">
        <v>135</v>
      </c>
      <c r="N257" t="s">
        <v>136</v>
      </c>
      <c r="O257" t="s">
        <v>951</v>
      </c>
      <c r="P257" t="s">
        <v>138</v>
      </c>
      <c r="Q257">
        <v>1030308</v>
      </c>
      <c r="X257">
        <v>627.71674214084101</v>
      </c>
    </row>
    <row r="258" spans="1:24" x14ac:dyDescent="0.25">
      <c r="A258" t="s">
        <v>124</v>
      </c>
      <c r="B258" t="s">
        <v>132</v>
      </c>
      <c r="C258" t="s">
        <v>952</v>
      </c>
      <c r="D258" t="s">
        <v>953</v>
      </c>
      <c r="E258">
        <v>310</v>
      </c>
      <c r="F258">
        <v>59.647100000000002</v>
      </c>
      <c r="G258">
        <v>6.3537999999999997</v>
      </c>
      <c r="H258" t="s">
        <v>135</v>
      </c>
      <c r="N258" t="s">
        <v>136</v>
      </c>
      <c r="O258" t="s">
        <v>954</v>
      </c>
      <c r="P258" t="s">
        <v>138</v>
      </c>
      <c r="Q258" t="s">
        <v>955</v>
      </c>
      <c r="X258">
        <v>1389.94421474043</v>
      </c>
    </row>
    <row r="259" spans="1:24" x14ac:dyDescent="0.25">
      <c r="A259" t="s">
        <v>124</v>
      </c>
      <c r="B259" t="s">
        <v>132</v>
      </c>
      <c r="C259" t="s">
        <v>956</v>
      </c>
      <c r="D259" t="s">
        <v>957</v>
      </c>
      <c r="E259">
        <v>88</v>
      </c>
      <c r="F259">
        <v>68.064499999999995</v>
      </c>
      <c r="G259">
        <v>16.663799999999998</v>
      </c>
      <c r="H259" t="s">
        <v>135</v>
      </c>
      <c r="N259" t="s">
        <v>136</v>
      </c>
      <c r="O259" t="s">
        <v>958</v>
      </c>
      <c r="P259" t="s">
        <v>138</v>
      </c>
      <c r="X259">
        <v>394.56480934567099</v>
      </c>
    </row>
    <row r="260" spans="1:24" x14ac:dyDescent="0.25">
      <c r="A260" t="s">
        <v>124</v>
      </c>
      <c r="B260" t="s">
        <v>132</v>
      </c>
      <c r="C260" t="s">
        <v>959</v>
      </c>
      <c r="D260" t="s">
        <v>960</v>
      </c>
      <c r="E260">
        <v>107</v>
      </c>
      <c r="F260">
        <v>61.445900000000002</v>
      </c>
      <c r="G260">
        <v>6.0096999999999996</v>
      </c>
      <c r="H260" t="s">
        <v>135</v>
      </c>
      <c r="N260" t="s">
        <v>136</v>
      </c>
      <c r="O260" t="s">
        <v>961</v>
      </c>
      <c r="P260" t="s">
        <v>138</v>
      </c>
      <c r="Q260">
        <v>1058010</v>
      </c>
      <c r="X260">
        <v>479.75493863621398</v>
      </c>
    </row>
    <row r="261" spans="1:24" x14ac:dyDescent="0.25">
      <c r="A261" t="s">
        <v>124</v>
      </c>
      <c r="B261" t="s">
        <v>132</v>
      </c>
      <c r="C261" t="s">
        <v>962</v>
      </c>
      <c r="D261" t="s">
        <v>963</v>
      </c>
      <c r="E261">
        <v>125</v>
      </c>
      <c r="F261">
        <v>58.300199999999997</v>
      </c>
      <c r="G261">
        <v>7.9675000000000002</v>
      </c>
      <c r="H261" t="s">
        <v>135</v>
      </c>
      <c r="N261" t="s">
        <v>136</v>
      </c>
      <c r="O261" t="s">
        <v>964</v>
      </c>
      <c r="P261" t="s">
        <v>138</v>
      </c>
      <c r="Q261">
        <v>1021392</v>
      </c>
      <c r="X261">
        <v>560.46137691146498</v>
      </c>
    </row>
    <row r="262" spans="1:24" x14ac:dyDescent="0.25">
      <c r="A262" t="s">
        <v>124</v>
      </c>
      <c r="B262" t="s">
        <v>132</v>
      </c>
      <c r="C262" t="s">
        <v>965</v>
      </c>
      <c r="D262" t="s">
        <v>966</v>
      </c>
      <c r="E262">
        <v>198</v>
      </c>
      <c r="F262">
        <v>60.926099999999998</v>
      </c>
      <c r="G262">
        <v>5.9781000000000004</v>
      </c>
      <c r="H262" t="s">
        <v>135</v>
      </c>
      <c r="N262" t="s">
        <v>136</v>
      </c>
      <c r="O262" t="s">
        <v>967</v>
      </c>
      <c r="P262" t="s">
        <v>138</v>
      </c>
      <c r="Q262">
        <v>1010968</v>
      </c>
      <c r="X262">
        <v>887.77082102776103</v>
      </c>
    </row>
    <row r="263" spans="1:24" x14ac:dyDescent="0.25">
      <c r="A263" t="s">
        <v>124</v>
      </c>
      <c r="B263" t="s">
        <v>132</v>
      </c>
      <c r="C263" t="s">
        <v>968</v>
      </c>
      <c r="D263" t="s">
        <v>969</v>
      </c>
      <c r="E263">
        <v>66</v>
      </c>
      <c r="F263">
        <v>59.685200000000002</v>
      </c>
      <c r="G263">
        <v>6.5195999999999996</v>
      </c>
      <c r="H263" t="s">
        <v>135</v>
      </c>
      <c r="N263" t="s">
        <v>136</v>
      </c>
      <c r="O263" t="s">
        <v>970</v>
      </c>
      <c r="P263" t="s">
        <v>138</v>
      </c>
      <c r="Q263">
        <v>1028113</v>
      </c>
      <c r="X263">
        <v>295.92360700925298</v>
      </c>
    </row>
    <row r="264" spans="1:24" x14ac:dyDescent="0.25">
      <c r="A264" t="s">
        <v>124</v>
      </c>
      <c r="B264" t="s">
        <v>132</v>
      </c>
      <c r="C264" t="s">
        <v>971</v>
      </c>
      <c r="D264" t="s">
        <v>972</v>
      </c>
      <c r="E264">
        <v>170</v>
      </c>
      <c r="F264">
        <v>68.740799999999993</v>
      </c>
      <c r="G264">
        <v>18.643000000000001</v>
      </c>
      <c r="H264" t="s">
        <v>135</v>
      </c>
      <c r="N264" t="s">
        <v>136</v>
      </c>
      <c r="O264" t="s">
        <v>973</v>
      </c>
      <c r="P264" t="s">
        <v>138</v>
      </c>
      <c r="Q264">
        <v>1030310</v>
      </c>
      <c r="X264">
        <v>762.22747259959306</v>
      </c>
    </row>
    <row r="265" spans="1:24" x14ac:dyDescent="0.25">
      <c r="A265" t="s">
        <v>124</v>
      </c>
      <c r="B265" t="s">
        <v>132</v>
      </c>
      <c r="C265" t="s">
        <v>974</v>
      </c>
      <c r="D265" t="s">
        <v>975</v>
      </c>
      <c r="E265">
        <v>42</v>
      </c>
      <c r="F265">
        <v>61.051400000000001</v>
      </c>
      <c r="G265">
        <v>7.6417999999999999</v>
      </c>
      <c r="H265" t="s">
        <v>135</v>
      </c>
      <c r="N265" t="s">
        <v>136</v>
      </c>
      <c r="O265" t="s">
        <v>976</v>
      </c>
      <c r="P265" t="s">
        <v>138</v>
      </c>
      <c r="Q265">
        <v>1025044</v>
      </c>
      <c r="X265">
        <v>188.31502264225199</v>
      </c>
    </row>
    <row r="266" spans="1:24" x14ac:dyDescent="0.25">
      <c r="A266" t="s">
        <v>124</v>
      </c>
      <c r="B266" t="s">
        <v>132</v>
      </c>
      <c r="C266" t="s">
        <v>977</v>
      </c>
      <c r="D266" t="s">
        <v>978</v>
      </c>
      <c r="E266">
        <v>350</v>
      </c>
      <c r="F266">
        <v>59.6496</v>
      </c>
      <c r="G266">
        <v>6.8166000000000002</v>
      </c>
      <c r="H266" t="s">
        <v>135</v>
      </c>
      <c r="N266" t="s">
        <v>136</v>
      </c>
      <c r="O266" t="s">
        <v>979</v>
      </c>
      <c r="P266" t="s">
        <v>138</v>
      </c>
      <c r="Q266">
        <v>1024296</v>
      </c>
      <c r="X266">
        <v>1569.2918553520999</v>
      </c>
    </row>
    <row r="267" spans="1:24" x14ac:dyDescent="0.25">
      <c r="A267" t="s">
        <v>124</v>
      </c>
      <c r="B267" t="s">
        <v>132</v>
      </c>
      <c r="C267" t="s">
        <v>980</v>
      </c>
      <c r="D267" t="s">
        <v>981</v>
      </c>
      <c r="E267">
        <v>118</v>
      </c>
      <c r="F267">
        <v>59.497599999999998</v>
      </c>
      <c r="G267">
        <v>8.6342999999999996</v>
      </c>
      <c r="H267" t="s">
        <v>135</v>
      </c>
      <c r="N267" t="s">
        <v>136</v>
      </c>
      <c r="O267" t="s">
        <v>982</v>
      </c>
      <c r="P267" t="s">
        <v>138</v>
      </c>
      <c r="Q267">
        <v>1028987</v>
      </c>
      <c r="X267">
        <v>529.07553980442299</v>
      </c>
    </row>
    <row r="268" spans="1:24" x14ac:dyDescent="0.25">
      <c r="A268" t="s">
        <v>124</v>
      </c>
      <c r="B268" t="s">
        <v>132</v>
      </c>
      <c r="C268" t="s">
        <v>983</v>
      </c>
      <c r="D268" t="s">
        <v>984</v>
      </c>
      <c r="E268">
        <v>128</v>
      </c>
      <c r="F268">
        <v>66.9709</v>
      </c>
      <c r="G268">
        <v>14.1516</v>
      </c>
      <c r="H268" t="s">
        <v>135</v>
      </c>
      <c r="N268" t="s">
        <v>136</v>
      </c>
      <c r="O268" t="s">
        <v>985</v>
      </c>
      <c r="P268" t="s">
        <v>138</v>
      </c>
      <c r="Q268">
        <v>1024298</v>
      </c>
      <c r="X268">
        <v>573.91244995733996</v>
      </c>
    </row>
    <row r="269" spans="1:24" x14ac:dyDescent="0.25">
      <c r="A269" t="s">
        <v>124</v>
      </c>
      <c r="B269" t="s">
        <v>132</v>
      </c>
      <c r="C269" t="s">
        <v>986</v>
      </c>
      <c r="D269" t="s">
        <v>987</v>
      </c>
      <c r="E269">
        <v>780</v>
      </c>
      <c r="F269">
        <v>66.728200000000001</v>
      </c>
      <c r="G269">
        <v>13.913500000000001</v>
      </c>
      <c r="H269" t="s">
        <v>135</v>
      </c>
      <c r="N269" t="s">
        <v>136</v>
      </c>
      <c r="O269" t="s">
        <v>988</v>
      </c>
      <c r="P269" t="s">
        <v>138</v>
      </c>
      <c r="Q269">
        <v>1030311</v>
      </c>
      <c r="X269">
        <v>3497.2789919275401</v>
      </c>
    </row>
    <row r="270" spans="1:24" x14ac:dyDescent="0.25">
      <c r="A270" t="s">
        <v>124</v>
      </c>
      <c r="B270" t="s">
        <v>132</v>
      </c>
      <c r="C270" t="s">
        <v>989</v>
      </c>
      <c r="D270" t="s">
        <v>990</v>
      </c>
      <c r="E270">
        <v>42</v>
      </c>
      <c r="F270">
        <v>63.279299999999999</v>
      </c>
      <c r="G270">
        <v>10.472799999999999</v>
      </c>
      <c r="H270" t="s">
        <v>135</v>
      </c>
      <c r="N270" t="s">
        <v>136</v>
      </c>
      <c r="O270" t="s">
        <v>991</v>
      </c>
      <c r="P270" t="s">
        <v>138</v>
      </c>
      <c r="Q270">
        <v>1032036</v>
      </c>
      <c r="X270">
        <v>188.31502264225199</v>
      </c>
    </row>
    <row r="271" spans="1:24" x14ac:dyDescent="0.25">
      <c r="A271" t="s">
        <v>124</v>
      </c>
      <c r="B271" t="s">
        <v>132</v>
      </c>
      <c r="C271" t="s">
        <v>992</v>
      </c>
      <c r="D271" t="s">
        <v>993</v>
      </c>
      <c r="E271">
        <v>140</v>
      </c>
      <c r="F271">
        <v>61.768799999999999</v>
      </c>
      <c r="G271">
        <v>5.3075999999999999</v>
      </c>
      <c r="H271" t="s">
        <v>135</v>
      </c>
      <c r="N271" t="s">
        <v>136</v>
      </c>
      <c r="O271" t="s">
        <v>994</v>
      </c>
      <c r="P271" t="s">
        <v>138</v>
      </c>
      <c r="Q271" t="s">
        <v>995</v>
      </c>
      <c r="X271">
        <v>627.71674214084101</v>
      </c>
    </row>
    <row r="272" spans="1:24" x14ac:dyDescent="0.25">
      <c r="A272" t="s">
        <v>124</v>
      </c>
      <c r="B272" t="s">
        <v>132</v>
      </c>
      <c r="C272" t="s">
        <v>996</v>
      </c>
      <c r="D272" t="s">
        <v>997</v>
      </c>
      <c r="E272">
        <v>111</v>
      </c>
      <c r="F272">
        <v>59.581299999999999</v>
      </c>
      <c r="G272">
        <v>9.2571999999999992</v>
      </c>
      <c r="H272" t="s">
        <v>135</v>
      </c>
      <c r="N272" t="s">
        <v>136</v>
      </c>
      <c r="O272" t="s">
        <v>998</v>
      </c>
      <c r="P272" t="s">
        <v>138</v>
      </c>
      <c r="Q272">
        <v>1024300</v>
      </c>
      <c r="X272">
        <v>497.68970269738099</v>
      </c>
    </row>
    <row r="273" spans="1:24" x14ac:dyDescent="0.25">
      <c r="A273" t="s">
        <v>124</v>
      </c>
      <c r="B273" t="s">
        <v>132</v>
      </c>
      <c r="C273" t="s">
        <v>999</v>
      </c>
      <c r="D273" t="s">
        <v>1000</v>
      </c>
      <c r="E273">
        <v>61</v>
      </c>
      <c r="F273">
        <v>63.1783</v>
      </c>
      <c r="G273">
        <v>9.7707999999999995</v>
      </c>
      <c r="H273" t="s">
        <v>135</v>
      </c>
      <c r="N273" t="s">
        <v>136</v>
      </c>
      <c r="O273" t="s">
        <v>1001</v>
      </c>
      <c r="P273" t="s">
        <v>138</v>
      </c>
      <c r="Q273">
        <v>1030313</v>
      </c>
      <c r="X273">
        <v>273.505151932795</v>
      </c>
    </row>
    <row r="274" spans="1:24" x14ac:dyDescent="0.25">
      <c r="A274" t="s">
        <v>124</v>
      </c>
      <c r="B274" t="s">
        <v>132</v>
      </c>
      <c r="C274" t="s">
        <v>1002</v>
      </c>
      <c r="D274" t="s">
        <v>1003</v>
      </c>
      <c r="E274">
        <v>720</v>
      </c>
      <c r="F274">
        <v>60.498600000000003</v>
      </c>
      <c r="G274">
        <v>7.1443000000000003</v>
      </c>
      <c r="H274" t="s">
        <v>135</v>
      </c>
      <c r="N274" t="s">
        <v>136</v>
      </c>
      <c r="O274" t="s">
        <v>1004</v>
      </c>
      <c r="P274" t="s">
        <v>138</v>
      </c>
      <c r="Q274">
        <v>1030304</v>
      </c>
      <c r="X274">
        <v>3228.2575310100401</v>
      </c>
    </row>
    <row r="275" spans="1:24" x14ac:dyDescent="0.25">
      <c r="A275" t="s">
        <v>124</v>
      </c>
      <c r="B275" t="s">
        <v>132</v>
      </c>
      <c r="C275" t="s">
        <v>1005</v>
      </c>
      <c r="D275" t="s">
        <v>1006</v>
      </c>
      <c r="E275">
        <v>60</v>
      </c>
      <c r="F275">
        <v>63.3904</v>
      </c>
      <c r="G275">
        <v>11.910600000000001</v>
      </c>
      <c r="H275" t="s">
        <v>135</v>
      </c>
      <c r="N275" t="s">
        <v>136</v>
      </c>
      <c r="O275" t="s">
        <v>1007</v>
      </c>
      <c r="P275" t="s">
        <v>138</v>
      </c>
      <c r="Q275">
        <v>1024229</v>
      </c>
      <c r="X275">
        <v>269.02146091750302</v>
      </c>
    </row>
    <row r="276" spans="1:24" x14ac:dyDescent="0.25">
      <c r="A276" t="s">
        <v>124</v>
      </c>
      <c r="B276" t="s">
        <v>132</v>
      </c>
      <c r="C276" t="s">
        <v>1008</v>
      </c>
      <c r="D276" t="s">
        <v>1009</v>
      </c>
      <c r="E276">
        <v>70</v>
      </c>
      <c r="F276">
        <v>59.568600000000004</v>
      </c>
      <c r="G276">
        <v>9.2645</v>
      </c>
      <c r="H276" t="s">
        <v>135</v>
      </c>
      <c r="N276" t="s">
        <v>136</v>
      </c>
      <c r="O276" t="s">
        <v>1010</v>
      </c>
      <c r="P276" t="s">
        <v>138</v>
      </c>
      <c r="X276">
        <v>313.85837107041999</v>
      </c>
    </row>
    <row r="277" spans="1:24" x14ac:dyDescent="0.25">
      <c r="A277" t="s">
        <v>124</v>
      </c>
      <c r="B277" t="s">
        <v>132</v>
      </c>
      <c r="C277" t="s">
        <v>1011</v>
      </c>
      <c r="D277" t="s">
        <v>1012</v>
      </c>
      <c r="E277">
        <v>130</v>
      </c>
      <c r="F277">
        <v>59.052100000000003</v>
      </c>
      <c r="G277">
        <v>6.6524000000000001</v>
      </c>
      <c r="H277" t="s">
        <v>135</v>
      </c>
      <c r="N277" t="s">
        <v>136</v>
      </c>
      <c r="O277" t="s">
        <v>1013</v>
      </c>
      <c r="P277" t="s">
        <v>810</v>
      </c>
      <c r="Q277">
        <v>1022094</v>
      </c>
      <c r="X277">
        <v>582.87983198792404</v>
      </c>
    </row>
    <row r="278" spans="1:24" x14ac:dyDescent="0.25">
      <c r="A278" t="s">
        <v>124</v>
      </c>
      <c r="B278" t="s">
        <v>132</v>
      </c>
      <c r="C278" t="s">
        <v>1014</v>
      </c>
      <c r="D278" t="s">
        <v>1015</v>
      </c>
      <c r="E278">
        <v>140</v>
      </c>
      <c r="F278">
        <v>58.879399999999997</v>
      </c>
      <c r="G278">
        <v>6.8212000000000002</v>
      </c>
      <c r="H278" t="s">
        <v>135</v>
      </c>
      <c r="N278" t="s">
        <v>136</v>
      </c>
      <c r="O278" t="s">
        <v>1016</v>
      </c>
      <c r="P278" t="s">
        <v>138</v>
      </c>
      <c r="Q278">
        <v>1028896</v>
      </c>
      <c r="X278">
        <v>627.71674214084101</v>
      </c>
    </row>
    <row r="279" spans="1:24" x14ac:dyDescent="0.25">
      <c r="A279" t="s">
        <v>124</v>
      </c>
      <c r="B279" t="s">
        <v>132</v>
      </c>
      <c r="C279" t="s">
        <v>1017</v>
      </c>
      <c r="D279" t="s">
        <v>1018</v>
      </c>
      <c r="E279">
        <v>480</v>
      </c>
      <c r="F279">
        <v>59.447899999999997</v>
      </c>
      <c r="G279">
        <v>8.0353999999999992</v>
      </c>
      <c r="H279" t="s">
        <v>135</v>
      </c>
      <c r="N279" t="s">
        <v>136</v>
      </c>
      <c r="O279" t="s">
        <v>1019</v>
      </c>
      <c r="P279" t="s">
        <v>138</v>
      </c>
      <c r="Q279">
        <v>1030314</v>
      </c>
      <c r="X279">
        <v>2152.1716873400201</v>
      </c>
    </row>
    <row r="280" spans="1:24" x14ac:dyDescent="0.25">
      <c r="A280" t="s">
        <v>124</v>
      </c>
      <c r="B280" t="s">
        <v>132</v>
      </c>
      <c r="C280" t="s">
        <v>1020</v>
      </c>
      <c r="D280" t="s">
        <v>1021</v>
      </c>
      <c r="E280">
        <v>1130</v>
      </c>
      <c r="F280">
        <v>58.6648</v>
      </c>
      <c r="G280">
        <v>6.7084000000000001</v>
      </c>
      <c r="H280" t="s">
        <v>135</v>
      </c>
      <c r="N280" t="s">
        <v>136</v>
      </c>
      <c r="O280" t="s">
        <v>1022</v>
      </c>
      <c r="P280" t="s">
        <v>138</v>
      </c>
      <c r="Q280">
        <v>1028897</v>
      </c>
      <c r="X280">
        <v>5066.5708472796396</v>
      </c>
    </row>
    <row r="281" spans="1:24" x14ac:dyDescent="0.25">
      <c r="A281" t="s">
        <v>124</v>
      </c>
      <c r="B281" t="s">
        <v>132</v>
      </c>
      <c r="C281" t="s">
        <v>1023</v>
      </c>
      <c r="D281" t="s">
        <v>1024</v>
      </c>
      <c r="E281">
        <v>170</v>
      </c>
      <c r="F281">
        <v>60.996099999999998</v>
      </c>
      <c r="G281">
        <v>10.057700000000001</v>
      </c>
      <c r="H281" t="s">
        <v>135</v>
      </c>
      <c r="N281" t="s">
        <v>136</v>
      </c>
      <c r="O281" t="s">
        <v>1025</v>
      </c>
      <c r="P281" t="s">
        <v>138</v>
      </c>
      <c r="Q281">
        <v>1064002</v>
      </c>
      <c r="X281">
        <v>762.22747259959306</v>
      </c>
    </row>
    <row r="282" spans="1:24" x14ac:dyDescent="0.25">
      <c r="A282" t="s">
        <v>124</v>
      </c>
      <c r="B282" t="s">
        <v>132</v>
      </c>
      <c r="C282" t="s">
        <v>1026</v>
      </c>
      <c r="D282" t="s">
        <v>1027</v>
      </c>
      <c r="E282">
        <v>169</v>
      </c>
      <c r="F282">
        <v>63.002400000000002</v>
      </c>
      <c r="G282">
        <v>9.0190999999999999</v>
      </c>
      <c r="H282" t="s">
        <v>135</v>
      </c>
      <c r="N282" t="s">
        <v>136</v>
      </c>
      <c r="O282" t="s">
        <v>1028</v>
      </c>
      <c r="P282" t="s">
        <v>138</v>
      </c>
      <c r="Q282">
        <v>1030315</v>
      </c>
      <c r="X282">
        <v>757.74378158430102</v>
      </c>
    </row>
    <row r="283" spans="1:24" x14ac:dyDescent="0.25">
      <c r="A283" t="s">
        <v>124</v>
      </c>
      <c r="B283" t="s">
        <v>132</v>
      </c>
      <c r="C283" t="s">
        <v>1029</v>
      </c>
      <c r="D283" t="s">
        <v>1030</v>
      </c>
      <c r="E283">
        <v>203</v>
      </c>
      <c r="F283">
        <v>64.704099999999997</v>
      </c>
      <c r="G283">
        <v>12.835800000000001</v>
      </c>
      <c r="H283" t="s">
        <v>135</v>
      </c>
      <c r="N283" t="s">
        <v>136</v>
      </c>
      <c r="O283" t="s">
        <v>1031</v>
      </c>
      <c r="P283" t="s">
        <v>138</v>
      </c>
      <c r="Q283">
        <v>1024232</v>
      </c>
      <c r="X283">
        <v>910.18927610421997</v>
      </c>
    </row>
    <row r="284" spans="1:24" x14ac:dyDescent="0.25">
      <c r="A284" t="s">
        <v>124</v>
      </c>
      <c r="B284" t="s">
        <v>132</v>
      </c>
      <c r="C284" t="s">
        <v>1032</v>
      </c>
      <c r="D284" t="s">
        <v>1033</v>
      </c>
      <c r="E284">
        <v>64</v>
      </c>
      <c r="F284">
        <v>62.108800000000002</v>
      </c>
      <c r="G284">
        <v>6.5594000000000001</v>
      </c>
      <c r="H284" t="s">
        <v>135</v>
      </c>
      <c r="N284" t="s">
        <v>136</v>
      </c>
      <c r="O284" t="s">
        <v>1034</v>
      </c>
      <c r="P284" t="s">
        <v>138</v>
      </c>
      <c r="Q284">
        <v>1032234</v>
      </c>
      <c r="X284">
        <v>286.95622497866998</v>
      </c>
    </row>
    <row r="285" spans="1:24" x14ac:dyDescent="0.25">
      <c r="A285" t="s">
        <v>124</v>
      </c>
      <c r="B285" t="s">
        <v>132</v>
      </c>
      <c r="C285" t="s">
        <v>1035</v>
      </c>
      <c r="D285" t="s">
        <v>1036</v>
      </c>
      <c r="E285">
        <v>440</v>
      </c>
      <c r="F285">
        <v>61.310299999999998</v>
      </c>
      <c r="G285">
        <v>7.8315999999999999</v>
      </c>
      <c r="H285" t="s">
        <v>135</v>
      </c>
      <c r="N285" t="s">
        <v>136</v>
      </c>
      <c r="O285" t="s">
        <v>1037</v>
      </c>
      <c r="P285" t="s">
        <v>138</v>
      </c>
      <c r="Q285">
        <v>1052102</v>
      </c>
      <c r="X285">
        <v>1972.8240467283499</v>
      </c>
    </row>
    <row r="286" spans="1:24" x14ac:dyDescent="0.25">
      <c r="A286" t="s">
        <v>124</v>
      </c>
      <c r="B286" t="s">
        <v>132</v>
      </c>
      <c r="C286" t="s">
        <v>1038</v>
      </c>
      <c r="D286" t="s">
        <v>1039</v>
      </c>
      <c r="E286">
        <v>258</v>
      </c>
      <c r="F286">
        <v>60.129199999999997</v>
      </c>
      <c r="G286">
        <v>6.6412000000000004</v>
      </c>
      <c r="H286" t="s">
        <v>135</v>
      </c>
      <c r="N286" t="s">
        <v>136</v>
      </c>
      <c r="O286" t="s">
        <v>1040</v>
      </c>
      <c r="P286" t="s">
        <v>138</v>
      </c>
      <c r="X286">
        <v>1156.7922819452599</v>
      </c>
    </row>
    <row r="287" spans="1:24" x14ac:dyDescent="0.25">
      <c r="A287" t="s">
        <v>124</v>
      </c>
      <c r="B287" t="s">
        <v>132</v>
      </c>
      <c r="C287" t="s">
        <v>1041</v>
      </c>
      <c r="D287" t="s">
        <v>1042</v>
      </c>
      <c r="E287">
        <v>40</v>
      </c>
      <c r="F287">
        <v>62.618699999999997</v>
      </c>
      <c r="G287">
        <v>10.2545</v>
      </c>
      <c r="H287" t="s">
        <v>135</v>
      </c>
      <c r="N287" t="s">
        <v>136</v>
      </c>
      <c r="O287" t="s">
        <v>1043</v>
      </c>
      <c r="P287" t="s">
        <v>138</v>
      </c>
      <c r="Q287">
        <v>1030316</v>
      </c>
      <c r="X287">
        <v>179.347640611668</v>
      </c>
    </row>
    <row r="288" spans="1:24" x14ac:dyDescent="0.25">
      <c r="A288" t="s">
        <v>124</v>
      </c>
      <c r="B288" t="s">
        <v>132</v>
      </c>
      <c r="C288" t="s">
        <v>1044</v>
      </c>
      <c r="D288" t="s">
        <v>1045</v>
      </c>
      <c r="E288">
        <v>206</v>
      </c>
      <c r="F288">
        <v>60.574300000000001</v>
      </c>
      <c r="G288">
        <v>8.4095999999999993</v>
      </c>
      <c r="H288" t="s">
        <v>135</v>
      </c>
      <c r="N288" t="s">
        <v>136</v>
      </c>
      <c r="O288" t="s">
        <v>1046</v>
      </c>
      <c r="P288" t="s">
        <v>138</v>
      </c>
      <c r="Q288">
        <v>1024977</v>
      </c>
      <c r="X288">
        <v>923.64034915009495</v>
      </c>
    </row>
    <row r="289" spans="1:24" x14ac:dyDescent="0.25">
      <c r="A289" t="s">
        <v>124</v>
      </c>
      <c r="B289" t="s">
        <v>132</v>
      </c>
      <c r="C289" t="s">
        <v>1047</v>
      </c>
      <c r="D289" t="s">
        <v>1048</v>
      </c>
      <c r="E289">
        <v>42</v>
      </c>
      <c r="F289">
        <v>60.527700000000003</v>
      </c>
      <c r="G289">
        <v>7.7523999999999997</v>
      </c>
      <c r="H289" t="s">
        <v>135</v>
      </c>
      <c r="N289" t="s">
        <v>136</v>
      </c>
      <c r="O289" t="s">
        <v>1049</v>
      </c>
      <c r="P289" t="s">
        <v>138</v>
      </c>
      <c r="Q289">
        <v>1032570</v>
      </c>
      <c r="X289">
        <v>188.31502264225199</v>
      </c>
    </row>
    <row r="290" spans="1:24" x14ac:dyDescent="0.25">
      <c r="A290" t="s">
        <v>124</v>
      </c>
      <c r="B290" t="s">
        <v>132</v>
      </c>
      <c r="C290" t="s">
        <v>1050</v>
      </c>
      <c r="D290" t="s">
        <v>1051</v>
      </c>
      <c r="E290">
        <v>150</v>
      </c>
      <c r="F290">
        <v>60.265000000000001</v>
      </c>
      <c r="G290">
        <v>8.9307999999999996</v>
      </c>
      <c r="H290" t="s">
        <v>135</v>
      </c>
      <c r="N290" t="s">
        <v>136</v>
      </c>
      <c r="O290" t="s">
        <v>1052</v>
      </c>
      <c r="P290" t="s">
        <v>138</v>
      </c>
      <c r="Q290">
        <v>1010418</v>
      </c>
      <c r="X290">
        <v>672.55365229375798</v>
      </c>
    </row>
    <row r="291" spans="1:24" x14ac:dyDescent="0.25">
      <c r="A291" t="s">
        <v>124</v>
      </c>
      <c r="B291" t="s">
        <v>132</v>
      </c>
      <c r="C291" t="s">
        <v>1053</v>
      </c>
      <c r="D291" t="s">
        <v>1054</v>
      </c>
      <c r="E291">
        <v>252</v>
      </c>
      <c r="F291">
        <v>59.542299999999997</v>
      </c>
      <c r="G291">
        <v>11.170400000000001</v>
      </c>
      <c r="H291" t="s">
        <v>135</v>
      </c>
      <c r="N291" t="s">
        <v>136</v>
      </c>
      <c r="O291" t="s">
        <v>1055</v>
      </c>
      <c r="P291" t="s">
        <v>138</v>
      </c>
      <c r="Q291">
        <v>1018078</v>
      </c>
      <c r="X291">
        <v>1129.8901358535099</v>
      </c>
    </row>
    <row r="292" spans="1:24" x14ac:dyDescent="0.25">
      <c r="A292" t="s">
        <v>124</v>
      </c>
      <c r="B292" t="s">
        <v>132</v>
      </c>
      <c r="C292" t="s">
        <v>1056</v>
      </c>
      <c r="D292" t="s">
        <v>1057</v>
      </c>
      <c r="E292">
        <v>224</v>
      </c>
      <c r="F292">
        <v>59.846800000000002</v>
      </c>
      <c r="G292">
        <v>8.4274000000000004</v>
      </c>
      <c r="H292" t="s">
        <v>135</v>
      </c>
      <c r="N292" t="s">
        <v>136</v>
      </c>
      <c r="O292" t="s">
        <v>1058</v>
      </c>
      <c r="P292" t="s">
        <v>138</v>
      </c>
      <c r="Q292">
        <v>1024302</v>
      </c>
      <c r="X292">
        <v>1004.34678742534</v>
      </c>
    </row>
    <row r="293" spans="1:24" x14ac:dyDescent="0.25">
      <c r="A293" t="s">
        <v>124</v>
      </c>
      <c r="B293" t="s">
        <v>132</v>
      </c>
      <c r="C293" t="s">
        <v>1059</v>
      </c>
      <c r="D293" t="s">
        <v>1060</v>
      </c>
      <c r="E293">
        <v>55</v>
      </c>
      <c r="F293">
        <v>60.854999999999997</v>
      </c>
      <c r="G293">
        <v>5.6951000000000001</v>
      </c>
      <c r="H293" t="s">
        <v>135</v>
      </c>
      <c r="N293" t="s">
        <v>136</v>
      </c>
      <c r="O293" t="s">
        <v>1061</v>
      </c>
      <c r="P293" t="s">
        <v>138</v>
      </c>
      <c r="Q293">
        <v>1010971</v>
      </c>
      <c r="X293">
        <v>246.60300584104399</v>
      </c>
    </row>
    <row r="294" spans="1:24" x14ac:dyDescent="0.25">
      <c r="A294" t="s">
        <v>124</v>
      </c>
      <c r="B294" t="s">
        <v>132</v>
      </c>
      <c r="C294" t="s">
        <v>1062</v>
      </c>
      <c r="D294" t="s">
        <v>1063</v>
      </c>
      <c r="E294">
        <v>45</v>
      </c>
      <c r="F294">
        <v>62.995699999999999</v>
      </c>
      <c r="G294">
        <v>11.8285</v>
      </c>
      <c r="H294" t="s">
        <v>135</v>
      </c>
      <c r="N294" t="s">
        <v>136</v>
      </c>
      <c r="O294" t="s">
        <v>1064</v>
      </c>
      <c r="P294" t="s">
        <v>138</v>
      </c>
      <c r="Q294">
        <v>1032038</v>
      </c>
      <c r="X294">
        <v>201.766095688127</v>
      </c>
    </row>
    <row r="295" spans="1:24" x14ac:dyDescent="0.25">
      <c r="A295" t="s">
        <v>124</v>
      </c>
      <c r="B295" t="s">
        <v>132</v>
      </c>
      <c r="C295" t="s">
        <v>1065</v>
      </c>
      <c r="D295" t="s">
        <v>1066</v>
      </c>
      <c r="E295">
        <v>375</v>
      </c>
      <c r="F295">
        <v>59.624600000000001</v>
      </c>
      <c r="G295">
        <v>7.8507999999999996</v>
      </c>
      <c r="H295" t="s">
        <v>135</v>
      </c>
      <c r="N295" t="s">
        <v>136</v>
      </c>
      <c r="O295" t="s">
        <v>1067</v>
      </c>
      <c r="P295" t="s">
        <v>138</v>
      </c>
      <c r="Q295">
        <v>1030317</v>
      </c>
      <c r="X295">
        <v>1681.3841307343901</v>
      </c>
    </row>
    <row r="296" spans="1:24" x14ac:dyDescent="0.25">
      <c r="A296" t="s">
        <v>124</v>
      </c>
      <c r="B296" t="s">
        <v>132</v>
      </c>
      <c r="C296" t="s">
        <v>1068</v>
      </c>
      <c r="D296" t="s">
        <v>1069</v>
      </c>
      <c r="E296">
        <v>42</v>
      </c>
      <c r="F296">
        <v>59.302100000000003</v>
      </c>
      <c r="G296">
        <v>9.2047000000000008</v>
      </c>
      <c r="H296" t="s">
        <v>135</v>
      </c>
      <c r="N296" t="s">
        <v>136</v>
      </c>
      <c r="O296" t="s">
        <v>1070</v>
      </c>
      <c r="P296" t="s">
        <v>138</v>
      </c>
      <c r="Q296">
        <v>1024303</v>
      </c>
      <c r="X296">
        <v>188.31502264225199</v>
      </c>
    </row>
    <row r="297" spans="1:24" x14ac:dyDescent="0.25">
      <c r="A297" t="s">
        <v>124</v>
      </c>
      <c r="B297" t="s">
        <v>132</v>
      </c>
      <c r="C297" t="s">
        <v>1071</v>
      </c>
      <c r="D297" t="s">
        <v>1072</v>
      </c>
      <c r="E297">
        <v>66</v>
      </c>
      <c r="F297">
        <v>61.197499999999998</v>
      </c>
      <c r="G297">
        <v>8.3808000000000007</v>
      </c>
      <c r="H297" t="s">
        <v>135</v>
      </c>
      <c r="N297" t="s">
        <v>136</v>
      </c>
      <c r="O297" t="s">
        <v>1073</v>
      </c>
      <c r="P297" t="s">
        <v>138</v>
      </c>
      <c r="Q297">
        <v>1024881</v>
      </c>
      <c r="X297">
        <v>295.92360700925298</v>
      </c>
    </row>
    <row r="298" spans="1:24" x14ac:dyDescent="0.25">
      <c r="A298" t="s">
        <v>124</v>
      </c>
      <c r="B298" t="s">
        <v>132</v>
      </c>
      <c r="C298" t="s">
        <v>205</v>
      </c>
      <c r="D298" t="s">
        <v>206</v>
      </c>
      <c r="E298">
        <v>58</v>
      </c>
      <c r="F298">
        <v>64.222099999999998</v>
      </c>
      <c r="G298">
        <v>10.3721</v>
      </c>
      <c r="H298" t="s">
        <v>207</v>
      </c>
      <c r="N298" t="s">
        <v>136</v>
      </c>
      <c r="O298" t="s">
        <v>208</v>
      </c>
      <c r="P298" t="s">
        <v>138</v>
      </c>
      <c r="Q298">
        <v>1061887</v>
      </c>
      <c r="X298">
        <v>206.30497592295299</v>
      </c>
    </row>
    <row r="299" spans="1:24" x14ac:dyDescent="0.25">
      <c r="A299" t="s">
        <v>124</v>
      </c>
      <c r="B299" t="s">
        <v>132</v>
      </c>
      <c r="C299" t="s">
        <v>358</v>
      </c>
      <c r="D299" t="s">
        <v>359</v>
      </c>
      <c r="E299">
        <v>59</v>
      </c>
      <c r="F299">
        <v>70.1023</v>
      </c>
      <c r="G299">
        <v>20.107700000000001</v>
      </c>
      <c r="H299" t="s">
        <v>207</v>
      </c>
      <c r="N299" t="s">
        <v>136</v>
      </c>
      <c r="O299" t="s">
        <v>360</v>
      </c>
      <c r="P299" t="s">
        <v>138</v>
      </c>
      <c r="Q299">
        <v>1073389</v>
      </c>
      <c r="X299">
        <v>209.86195826645201</v>
      </c>
    </row>
    <row r="300" spans="1:24" x14ac:dyDescent="0.25">
      <c r="A300" t="s">
        <v>124</v>
      </c>
      <c r="B300" t="s">
        <v>132</v>
      </c>
      <c r="C300" t="s">
        <v>468</v>
      </c>
      <c r="D300" t="s">
        <v>469</v>
      </c>
      <c r="E300">
        <v>45</v>
      </c>
      <c r="F300">
        <v>61.824300000000001</v>
      </c>
      <c r="G300">
        <v>8.9741</v>
      </c>
      <c r="H300" t="s">
        <v>207</v>
      </c>
      <c r="N300" t="s">
        <v>136</v>
      </c>
      <c r="O300" t="s">
        <v>470</v>
      </c>
      <c r="P300" t="s">
        <v>138</v>
      </c>
      <c r="X300">
        <v>160.064205457463</v>
      </c>
    </row>
    <row r="301" spans="1:24" x14ac:dyDescent="0.25">
      <c r="A301" t="s">
        <v>124</v>
      </c>
      <c r="B301" t="s">
        <v>132</v>
      </c>
      <c r="C301" t="s">
        <v>504</v>
      </c>
      <c r="D301" t="s">
        <v>505</v>
      </c>
      <c r="E301">
        <v>40</v>
      </c>
      <c r="F301">
        <v>71.010900000000007</v>
      </c>
      <c r="G301">
        <v>24.5824</v>
      </c>
      <c r="H301" t="s">
        <v>207</v>
      </c>
      <c r="N301" t="s">
        <v>136</v>
      </c>
      <c r="O301" t="s">
        <v>506</v>
      </c>
      <c r="P301" t="s">
        <v>138</v>
      </c>
      <c r="Q301">
        <v>1047456</v>
      </c>
      <c r="X301">
        <v>142.27929373996699</v>
      </c>
    </row>
    <row r="302" spans="1:24" x14ac:dyDescent="0.25">
      <c r="A302" t="s">
        <v>124</v>
      </c>
      <c r="B302" t="s">
        <v>132</v>
      </c>
      <c r="C302" t="s">
        <v>528</v>
      </c>
      <c r="D302" t="s">
        <v>529</v>
      </c>
      <c r="E302">
        <v>55</v>
      </c>
      <c r="F302">
        <v>63.526000000000003</v>
      </c>
      <c r="G302">
        <v>8.7792999999999992</v>
      </c>
      <c r="H302" t="s">
        <v>207</v>
      </c>
      <c r="N302" t="s">
        <v>136</v>
      </c>
      <c r="O302" t="s">
        <v>530</v>
      </c>
      <c r="P302" t="s">
        <v>138</v>
      </c>
      <c r="Q302">
        <v>1055034</v>
      </c>
      <c r="X302">
        <v>195.63402889245501</v>
      </c>
    </row>
    <row r="303" spans="1:24" x14ac:dyDescent="0.25">
      <c r="A303" t="s">
        <v>124</v>
      </c>
      <c r="B303" t="s">
        <v>132</v>
      </c>
      <c r="C303" t="s">
        <v>546</v>
      </c>
      <c r="D303" t="s">
        <v>547</v>
      </c>
      <c r="E303">
        <v>74</v>
      </c>
      <c r="F303">
        <v>58.6464</v>
      </c>
      <c r="G303">
        <v>5.7483000000000004</v>
      </c>
      <c r="H303" t="s">
        <v>207</v>
      </c>
      <c r="N303" t="s">
        <v>136</v>
      </c>
      <c r="O303" t="s">
        <v>548</v>
      </c>
      <c r="P303" t="s">
        <v>138</v>
      </c>
      <c r="Q303">
        <v>1064098</v>
      </c>
      <c r="X303">
        <v>263.21669341894</v>
      </c>
    </row>
    <row r="304" spans="1:24" x14ac:dyDescent="0.25">
      <c r="A304" t="s">
        <v>124</v>
      </c>
      <c r="B304" t="s">
        <v>132</v>
      </c>
      <c r="C304" t="s">
        <v>586</v>
      </c>
      <c r="D304" t="s">
        <v>587</v>
      </c>
      <c r="E304">
        <v>46</v>
      </c>
      <c r="F304">
        <v>64.755399999999995</v>
      </c>
      <c r="G304">
        <v>11.3764</v>
      </c>
      <c r="H304" t="s">
        <v>207</v>
      </c>
      <c r="N304" t="s">
        <v>136</v>
      </c>
      <c r="O304" t="s">
        <v>588</v>
      </c>
      <c r="P304" t="s">
        <v>138</v>
      </c>
      <c r="X304">
        <v>163.62118780096301</v>
      </c>
    </row>
    <row r="305" spans="1:24" x14ac:dyDescent="0.25">
      <c r="A305" t="s">
        <v>124</v>
      </c>
      <c r="B305" t="s">
        <v>132</v>
      </c>
      <c r="C305" t="s">
        <v>660</v>
      </c>
      <c r="D305" t="s">
        <v>661</v>
      </c>
      <c r="E305">
        <v>50</v>
      </c>
      <c r="F305">
        <v>70.921700000000001</v>
      </c>
      <c r="G305">
        <v>27.254100000000001</v>
      </c>
      <c r="H305" t="s">
        <v>207</v>
      </c>
      <c r="N305" t="s">
        <v>136</v>
      </c>
      <c r="O305" t="s">
        <v>662</v>
      </c>
      <c r="P305" t="s">
        <v>138</v>
      </c>
      <c r="Q305">
        <v>1058287</v>
      </c>
      <c r="X305">
        <v>177.84911717495899</v>
      </c>
    </row>
    <row r="306" spans="1:24" x14ac:dyDescent="0.25">
      <c r="A306" t="s">
        <v>124</v>
      </c>
      <c r="B306" t="s">
        <v>132</v>
      </c>
      <c r="C306" t="s">
        <v>848</v>
      </c>
      <c r="D306" t="s">
        <v>849</v>
      </c>
      <c r="E306">
        <v>36</v>
      </c>
      <c r="F306">
        <v>68.507800000000003</v>
      </c>
      <c r="G306">
        <v>17.8764</v>
      </c>
      <c r="H306" t="s">
        <v>207</v>
      </c>
      <c r="N306" t="s">
        <v>136</v>
      </c>
      <c r="O306" t="s">
        <v>850</v>
      </c>
      <c r="P306" t="s">
        <v>138</v>
      </c>
      <c r="Q306" t="s">
        <v>851</v>
      </c>
      <c r="X306">
        <v>128.05136436597101</v>
      </c>
    </row>
    <row r="307" spans="1:24" x14ac:dyDescent="0.25">
      <c r="A307" t="s">
        <v>124</v>
      </c>
      <c r="B307" t="s">
        <v>132</v>
      </c>
      <c r="C307" t="s">
        <v>940</v>
      </c>
      <c r="D307" t="s">
        <v>941</v>
      </c>
      <c r="E307">
        <v>160</v>
      </c>
      <c r="F307">
        <v>63.410600000000002</v>
      </c>
      <c r="G307">
        <v>7.9099000000000004</v>
      </c>
      <c r="H307" t="s">
        <v>207</v>
      </c>
      <c r="N307" t="s">
        <v>136</v>
      </c>
      <c r="O307" t="s">
        <v>942</v>
      </c>
      <c r="P307" t="s">
        <v>138</v>
      </c>
      <c r="Q307">
        <v>1047455</v>
      </c>
      <c r="X307">
        <v>569.11717495987102</v>
      </c>
    </row>
  </sheetData>
  <autoFilter ref="A1:X1">
    <sortState ref="A2:X307">
      <sortCondition ref="H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5"/>
  <sheetViews>
    <sheetView workbookViewId="0">
      <selection activeCell="D23" sqref="D23"/>
    </sheetView>
  </sheetViews>
  <sheetFormatPr defaultRowHeight="15" x14ac:dyDescent="0.25"/>
  <cols>
    <col min="2" max="2" width="28.140625" customWidth="1"/>
    <col min="3" max="3" width="14.140625" customWidth="1"/>
  </cols>
  <sheetData>
    <row r="1" spans="2:33" x14ac:dyDescent="0.2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2:33" x14ac:dyDescent="0.25">
      <c r="B2" s="43" t="s">
        <v>80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2:33" x14ac:dyDescent="0.25">
      <c r="C3" s="41" t="s">
        <v>74</v>
      </c>
      <c r="F3" t="s">
        <v>77</v>
      </c>
    </row>
    <row r="4" spans="2:33" x14ac:dyDescent="0.25">
      <c r="B4" s="40" t="s">
        <v>79</v>
      </c>
      <c r="C4" t="s">
        <v>76</v>
      </c>
      <c r="D4" t="s">
        <v>75</v>
      </c>
      <c r="F4" t="s">
        <v>0</v>
      </c>
      <c r="G4" t="s">
        <v>78</v>
      </c>
    </row>
    <row r="5" spans="2:33" x14ac:dyDescent="0.25">
      <c r="B5" s="41" t="s">
        <v>43</v>
      </c>
      <c r="C5" s="42">
        <v>29</v>
      </c>
      <c r="D5">
        <f>C5/100</f>
        <v>0.28999999999999998</v>
      </c>
      <c r="F5">
        <v>2012</v>
      </c>
      <c r="G5">
        <f>(D5+D6+D7+D8)/4</f>
        <v>0.23175000000000001</v>
      </c>
    </row>
    <row r="6" spans="2:33" x14ac:dyDescent="0.25">
      <c r="B6" s="41" t="s">
        <v>44</v>
      </c>
      <c r="C6" s="42">
        <v>20.3</v>
      </c>
      <c r="D6">
        <f t="shared" ref="D6:D35" si="0">C6/100</f>
        <v>0.20300000000000001</v>
      </c>
      <c r="F6">
        <v>2013</v>
      </c>
      <c r="G6">
        <f>(D9+D10+D11+D12)/4</f>
        <v>0.29975000000000002</v>
      </c>
    </row>
    <row r="7" spans="2:33" x14ac:dyDescent="0.25">
      <c r="B7" s="41" t="s">
        <v>45</v>
      </c>
      <c r="C7" s="42">
        <v>15.4</v>
      </c>
      <c r="D7">
        <f t="shared" si="0"/>
        <v>0.154</v>
      </c>
      <c r="F7">
        <v>2014</v>
      </c>
      <c r="G7">
        <f>SUM(D13:D16)/4</f>
        <v>0.24350000000000002</v>
      </c>
    </row>
    <row r="8" spans="2:33" x14ac:dyDescent="0.25">
      <c r="B8" s="41" t="s">
        <v>46</v>
      </c>
      <c r="C8" s="42">
        <v>28</v>
      </c>
      <c r="D8">
        <f t="shared" si="0"/>
        <v>0.28000000000000003</v>
      </c>
      <c r="F8">
        <v>2015</v>
      </c>
      <c r="G8">
        <f>SUM(D17:D20)/4</f>
        <v>0.1865</v>
      </c>
    </row>
    <row r="9" spans="2:33" x14ac:dyDescent="0.25">
      <c r="B9" s="41" t="s">
        <v>47</v>
      </c>
      <c r="C9" s="42">
        <v>31.8</v>
      </c>
      <c r="D9">
        <f t="shared" si="0"/>
        <v>0.318</v>
      </c>
      <c r="F9">
        <v>2016</v>
      </c>
      <c r="G9">
        <f>SUM(D21:D24)/4</f>
        <v>0.24399999999999999</v>
      </c>
    </row>
    <row r="10" spans="2:33" x14ac:dyDescent="0.25">
      <c r="B10" s="41" t="s">
        <v>48</v>
      </c>
      <c r="C10" s="42">
        <v>30.6</v>
      </c>
      <c r="D10">
        <f t="shared" si="0"/>
        <v>0.30599999999999999</v>
      </c>
      <c r="F10">
        <v>2017</v>
      </c>
      <c r="G10">
        <f>SUM(D25:D28)/4</f>
        <v>0.27224999999999999</v>
      </c>
    </row>
    <row r="11" spans="2:33" x14ac:dyDescent="0.25">
      <c r="B11" s="41" t="s">
        <v>49</v>
      </c>
      <c r="C11" s="42">
        <v>28.1</v>
      </c>
      <c r="D11">
        <f t="shared" si="0"/>
        <v>0.28100000000000003</v>
      </c>
      <c r="F11">
        <v>2018</v>
      </c>
      <c r="G11">
        <f>SUM(D29:D32)/4</f>
        <v>0.42749999999999999</v>
      </c>
    </row>
    <row r="12" spans="2:33" x14ac:dyDescent="0.25">
      <c r="B12" s="41" t="s">
        <v>50</v>
      </c>
      <c r="C12" s="42">
        <v>29.4</v>
      </c>
      <c r="D12">
        <f t="shared" si="0"/>
        <v>0.29399999999999998</v>
      </c>
      <c r="F12">
        <v>2019</v>
      </c>
      <c r="G12">
        <f>SUM(D33:D35)/3</f>
        <v>0.39999999999999997</v>
      </c>
    </row>
    <row r="13" spans="2:33" x14ac:dyDescent="0.25">
      <c r="B13" s="41" t="s">
        <v>51</v>
      </c>
      <c r="C13" s="42">
        <v>25.4</v>
      </c>
      <c r="D13">
        <f t="shared" si="0"/>
        <v>0.254</v>
      </c>
    </row>
    <row r="14" spans="2:33" x14ac:dyDescent="0.25">
      <c r="B14" s="41" t="s">
        <v>52</v>
      </c>
      <c r="C14" s="42">
        <v>20.3</v>
      </c>
      <c r="D14">
        <f t="shared" si="0"/>
        <v>0.20300000000000001</v>
      </c>
    </row>
    <row r="15" spans="2:33" x14ac:dyDescent="0.25">
      <c r="B15" s="41" t="s">
        <v>53</v>
      </c>
      <c r="C15" s="42">
        <v>25.8</v>
      </c>
      <c r="D15">
        <f t="shared" si="0"/>
        <v>0.25800000000000001</v>
      </c>
    </row>
    <row r="16" spans="2:33" x14ac:dyDescent="0.25">
      <c r="B16" s="41" t="s">
        <v>54</v>
      </c>
      <c r="C16" s="42">
        <v>25.9</v>
      </c>
      <c r="D16">
        <f t="shared" si="0"/>
        <v>0.25900000000000001</v>
      </c>
    </row>
    <row r="17" spans="2:4" x14ac:dyDescent="0.25">
      <c r="B17" s="41" t="s">
        <v>55</v>
      </c>
      <c r="C17" s="42">
        <v>24.6</v>
      </c>
      <c r="D17">
        <f t="shared" si="0"/>
        <v>0.24600000000000002</v>
      </c>
    </row>
    <row r="18" spans="2:4" x14ac:dyDescent="0.25">
      <c r="B18" s="41" t="s">
        <v>56</v>
      </c>
      <c r="C18" s="42">
        <v>17.899999999999999</v>
      </c>
      <c r="D18">
        <f t="shared" si="0"/>
        <v>0.17899999999999999</v>
      </c>
    </row>
    <row r="19" spans="2:4" x14ac:dyDescent="0.25">
      <c r="B19" s="41" t="s">
        <v>57</v>
      </c>
      <c r="C19" s="42">
        <v>11.9</v>
      </c>
      <c r="D19">
        <f t="shared" si="0"/>
        <v>0.11900000000000001</v>
      </c>
    </row>
    <row r="20" spans="2:4" x14ac:dyDescent="0.25">
      <c r="B20" s="41" t="s">
        <v>58</v>
      </c>
      <c r="C20" s="42">
        <v>20.2</v>
      </c>
      <c r="D20">
        <f t="shared" si="0"/>
        <v>0.20199999999999999</v>
      </c>
    </row>
    <row r="21" spans="2:4" x14ac:dyDescent="0.25">
      <c r="B21" s="41" t="s">
        <v>59</v>
      </c>
      <c r="C21" s="42">
        <v>22.3</v>
      </c>
      <c r="D21">
        <f t="shared" si="0"/>
        <v>0.223</v>
      </c>
    </row>
    <row r="22" spans="2:4" x14ac:dyDescent="0.25">
      <c r="B22" s="41" t="s">
        <v>60</v>
      </c>
      <c r="C22" s="42">
        <v>22</v>
      </c>
      <c r="D22">
        <f t="shared" si="0"/>
        <v>0.22</v>
      </c>
    </row>
    <row r="23" spans="2:4" x14ac:dyDescent="0.25">
      <c r="B23" s="41" t="s">
        <v>61</v>
      </c>
      <c r="C23" s="42">
        <v>22.9</v>
      </c>
      <c r="D23">
        <f t="shared" si="0"/>
        <v>0.22899999999999998</v>
      </c>
    </row>
    <row r="24" spans="2:4" x14ac:dyDescent="0.25">
      <c r="B24" s="41" t="s">
        <v>62</v>
      </c>
      <c r="C24" s="42">
        <v>30.4</v>
      </c>
      <c r="D24">
        <f t="shared" si="0"/>
        <v>0.30399999999999999</v>
      </c>
    </row>
    <row r="25" spans="2:4" x14ac:dyDescent="0.25">
      <c r="B25" s="41" t="s">
        <v>63</v>
      </c>
      <c r="C25" s="42">
        <v>27.4</v>
      </c>
      <c r="D25">
        <f t="shared" si="0"/>
        <v>0.27399999999999997</v>
      </c>
    </row>
    <row r="26" spans="2:4" x14ac:dyDescent="0.25">
      <c r="B26" s="41" t="s">
        <v>64</v>
      </c>
      <c r="C26" s="42">
        <v>25.8</v>
      </c>
      <c r="D26">
        <f t="shared" si="0"/>
        <v>0.25800000000000001</v>
      </c>
    </row>
    <row r="27" spans="2:4" x14ac:dyDescent="0.25">
      <c r="B27" s="41" t="s">
        <v>65</v>
      </c>
      <c r="C27" s="42">
        <v>25.6</v>
      </c>
      <c r="D27">
        <f t="shared" si="0"/>
        <v>0.25600000000000001</v>
      </c>
    </row>
    <row r="28" spans="2:4" x14ac:dyDescent="0.25">
      <c r="B28" s="41" t="s">
        <v>66</v>
      </c>
      <c r="C28" s="42">
        <v>30.1</v>
      </c>
      <c r="D28">
        <f t="shared" si="0"/>
        <v>0.30099999999999999</v>
      </c>
    </row>
    <row r="29" spans="2:4" x14ac:dyDescent="0.25">
      <c r="B29" s="41" t="s">
        <v>67</v>
      </c>
      <c r="C29" s="42">
        <v>37.200000000000003</v>
      </c>
      <c r="D29">
        <f t="shared" si="0"/>
        <v>0.37200000000000005</v>
      </c>
    </row>
    <row r="30" spans="2:4" x14ac:dyDescent="0.25">
      <c r="B30" s="41" t="s">
        <v>68</v>
      </c>
      <c r="C30" s="42">
        <v>38.6</v>
      </c>
      <c r="D30">
        <f t="shared" si="0"/>
        <v>0.38600000000000001</v>
      </c>
    </row>
    <row r="31" spans="2:4" x14ac:dyDescent="0.25">
      <c r="B31" s="41" t="s">
        <v>69</v>
      </c>
      <c r="C31" s="42">
        <v>48.9</v>
      </c>
      <c r="D31">
        <f t="shared" si="0"/>
        <v>0.48899999999999999</v>
      </c>
    </row>
    <row r="32" spans="2:4" x14ac:dyDescent="0.25">
      <c r="B32" s="41" t="s">
        <v>70</v>
      </c>
      <c r="C32" s="42">
        <v>46.3</v>
      </c>
      <c r="D32">
        <f t="shared" si="0"/>
        <v>0.46299999999999997</v>
      </c>
    </row>
    <row r="33" spans="2:4" x14ac:dyDescent="0.25">
      <c r="B33" s="41" t="s">
        <v>71</v>
      </c>
      <c r="C33" s="42">
        <v>48.4</v>
      </c>
      <c r="D33">
        <f t="shared" si="0"/>
        <v>0.48399999999999999</v>
      </c>
    </row>
    <row r="34" spans="2:4" x14ac:dyDescent="0.25">
      <c r="B34" s="41" t="s">
        <v>72</v>
      </c>
      <c r="C34" s="42">
        <v>37.4</v>
      </c>
      <c r="D34">
        <f t="shared" si="0"/>
        <v>0.374</v>
      </c>
    </row>
    <row r="35" spans="2:4" x14ac:dyDescent="0.25">
      <c r="B35" s="41" t="s">
        <v>73</v>
      </c>
      <c r="C35" s="42">
        <v>34.200000000000003</v>
      </c>
      <c r="D35">
        <f t="shared" si="0"/>
        <v>0.34200000000000003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5"/>
  <sheetViews>
    <sheetView zoomScale="115" zoomScaleNormal="115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I30" sqref="I30"/>
    </sheetView>
  </sheetViews>
  <sheetFormatPr defaultRowHeight="15" x14ac:dyDescent="0.25"/>
  <cols>
    <col min="1" max="1" width="4.28515625" customWidth="1"/>
    <col min="4" max="4" width="9.140625" style="3"/>
    <col min="5" max="5" width="10.7109375" style="4" customWidth="1"/>
    <col min="6" max="6" width="9.140625" style="4"/>
    <col min="7" max="7" width="11.28515625" style="4" customWidth="1"/>
    <col min="8" max="8" width="9.140625" style="4"/>
    <col min="9" max="9" width="12.140625" style="4" customWidth="1"/>
    <col min="10" max="10" width="11.7109375" style="4" customWidth="1"/>
    <col min="11" max="11" width="9.140625" style="5"/>
    <col min="12" max="12" width="9.140625" style="3"/>
    <col min="13" max="13" width="10.7109375" style="4" customWidth="1"/>
    <col min="14" max="14" width="9.140625" style="4"/>
    <col min="15" max="15" width="11.28515625" style="4" customWidth="1"/>
    <col min="16" max="16" width="9.140625" style="4"/>
    <col min="17" max="17" width="12.140625" style="4" customWidth="1"/>
    <col min="18" max="18" width="11.7109375" style="4" customWidth="1"/>
    <col min="19" max="19" width="9.140625" style="5"/>
    <col min="20" max="20" width="9.140625" style="3"/>
    <col min="21" max="21" width="10.7109375" style="4" customWidth="1"/>
    <col min="22" max="22" width="9.140625" style="4"/>
    <col min="23" max="23" width="11.28515625" style="4" customWidth="1"/>
    <col min="24" max="24" width="9.140625" style="4"/>
    <col min="25" max="25" width="12.140625" style="4" customWidth="1"/>
    <col min="26" max="26" width="11.7109375" style="4" customWidth="1"/>
    <col min="27" max="27" width="9.140625" style="4"/>
    <col min="28" max="28" width="9.140625" style="3"/>
    <col min="29" max="29" width="11.42578125" style="4" customWidth="1"/>
    <col min="30" max="30" width="9.140625" style="4"/>
    <col min="31" max="31" width="13.7109375" style="4" customWidth="1"/>
    <col min="32" max="32" width="9.140625" style="4"/>
    <col min="33" max="33" width="12.140625" style="4" customWidth="1"/>
    <col min="34" max="34" width="12.28515625" style="4" customWidth="1"/>
    <col min="35" max="35" width="9.140625" style="5"/>
    <col min="37" max="37" width="11" customWidth="1"/>
    <col min="39" max="39" width="12.28515625" customWidth="1"/>
    <col min="41" max="41" width="10.5703125" customWidth="1"/>
    <col min="42" max="42" width="13.42578125" customWidth="1"/>
    <col min="44" max="44" width="9.140625" style="3"/>
    <col min="45" max="45" width="12" style="4" customWidth="1"/>
    <col min="46" max="46" width="9.140625" style="4"/>
    <col min="47" max="47" width="13.42578125" style="4" customWidth="1"/>
    <col min="48" max="48" width="9.140625" style="4"/>
    <col min="49" max="49" width="11.7109375" style="4" customWidth="1"/>
    <col min="50" max="50" width="11" style="4" customWidth="1"/>
    <col min="51" max="51" width="9.140625" style="5"/>
  </cols>
  <sheetData>
    <row r="1" spans="2:52" ht="15.75" thickBot="1" x14ac:dyDescent="0.3">
      <c r="C1" s="4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B1" s="8"/>
      <c r="AC1" s="8"/>
      <c r="AD1" s="8"/>
      <c r="AE1" s="8"/>
      <c r="AF1" s="8"/>
      <c r="AG1" s="8"/>
      <c r="AH1" s="8"/>
      <c r="AI1" s="8"/>
      <c r="AJ1" s="4"/>
      <c r="AR1" s="15"/>
      <c r="AS1" s="8"/>
      <c r="AT1" s="8"/>
      <c r="AU1" s="8"/>
      <c r="AV1" s="8"/>
      <c r="AW1" s="8"/>
      <c r="AX1" s="8"/>
      <c r="AY1" s="8"/>
      <c r="AZ1" s="4"/>
    </row>
    <row r="2" spans="2:52" ht="15.75" thickBot="1" x14ac:dyDescent="0.3">
      <c r="D2" s="56" t="s">
        <v>10</v>
      </c>
      <c r="E2" s="57"/>
      <c r="F2" s="57"/>
      <c r="G2" s="57"/>
      <c r="H2" s="57"/>
      <c r="I2" s="57"/>
      <c r="J2" s="57"/>
      <c r="K2" s="58"/>
      <c r="L2" s="56" t="s">
        <v>11</v>
      </c>
      <c r="M2" s="57"/>
      <c r="N2" s="57"/>
      <c r="O2" s="57"/>
      <c r="P2" s="57"/>
      <c r="Q2" s="57"/>
      <c r="R2" s="57"/>
      <c r="S2" s="58"/>
      <c r="T2" s="56" t="s">
        <v>12</v>
      </c>
      <c r="U2" s="57"/>
      <c r="V2" s="57"/>
      <c r="W2" s="57"/>
      <c r="X2" s="57"/>
      <c r="Y2" s="57"/>
      <c r="Z2" s="57"/>
      <c r="AA2" s="58"/>
      <c r="AB2" s="56" t="s">
        <v>10</v>
      </c>
      <c r="AC2" s="57"/>
      <c r="AD2" s="57"/>
      <c r="AE2" s="57"/>
      <c r="AF2" s="57"/>
      <c r="AG2" s="57"/>
      <c r="AH2" s="57"/>
      <c r="AI2" s="58"/>
      <c r="AJ2" s="56" t="s">
        <v>11</v>
      </c>
      <c r="AK2" s="57"/>
      <c r="AL2" s="57"/>
      <c r="AM2" s="57"/>
      <c r="AN2" s="57"/>
      <c r="AO2" s="57"/>
      <c r="AP2" s="57"/>
      <c r="AQ2" s="58"/>
      <c r="AR2" s="56" t="s">
        <v>12</v>
      </c>
      <c r="AS2" s="57"/>
      <c r="AT2" s="57"/>
      <c r="AU2" s="57"/>
      <c r="AV2" s="57"/>
      <c r="AW2" s="57"/>
      <c r="AX2" s="57"/>
      <c r="AY2" s="58"/>
    </row>
    <row r="3" spans="2:52" s="21" customFormat="1" ht="45" customHeight="1" x14ac:dyDescent="0.25">
      <c r="D3" s="22" t="s">
        <v>1</v>
      </c>
      <c r="E3" s="23" t="s">
        <v>2</v>
      </c>
      <c r="F3" s="23" t="s">
        <v>3</v>
      </c>
      <c r="G3" s="23" t="s">
        <v>4</v>
      </c>
      <c r="H3" s="23" t="s">
        <v>5</v>
      </c>
      <c r="I3" s="23" t="s">
        <v>6</v>
      </c>
      <c r="J3" s="23" t="s">
        <v>7</v>
      </c>
      <c r="K3" s="24" t="s">
        <v>8</v>
      </c>
      <c r="L3" s="22" t="s">
        <v>1</v>
      </c>
      <c r="M3" s="23" t="s">
        <v>2</v>
      </c>
      <c r="N3" s="23" t="s">
        <v>3</v>
      </c>
      <c r="O3" s="23" t="s">
        <v>4</v>
      </c>
      <c r="P3" s="23" t="s">
        <v>5</v>
      </c>
      <c r="Q3" s="23" t="s">
        <v>6</v>
      </c>
      <c r="R3" s="23" t="s">
        <v>7</v>
      </c>
      <c r="S3" s="24" t="s">
        <v>8</v>
      </c>
      <c r="T3" s="22" t="s">
        <v>1</v>
      </c>
      <c r="U3" s="23" t="s">
        <v>2</v>
      </c>
      <c r="V3" s="23" t="s">
        <v>3</v>
      </c>
      <c r="W3" s="23" t="s">
        <v>4</v>
      </c>
      <c r="X3" s="23" t="s">
        <v>5</v>
      </c>
      <c r="Y3" s="23" t="s">
        <v>6</v>
      </c>
      <c r="Z3" s="23" t="s">
        <v>7</v>
      </c>
      <c r="AA3" s="23" t="s">
        <v>8</v>
      </c>
      <c r="AB3" s="22" t="s">
        <v>15</v>
      </c>
      <c r="AC3" s="23" t="s">
        <v>16</v>
      </c>
      <c r="AD3" s="23" t="s">
        <v>17</v>
      </c>
      <c r="AE3" s="23" t="s">
        <v>18</v>
      </c>
      <c r="AF3" s="23" t="s">
        <v>19</v>
      </c>
      <c r="AG3" s="23" t="s">
        <v>20</v>
      </c>
      <c r="AH3" s="23" t="s">
        <v>21</v>
      </c>
      <c r="AI3" s="24" t="s">
        <v>22</v>
      </c>
      <c r="AJ3" s="22" t="s">
        <v>15</v>
      </c>
      <c r="AK3" s="23" t="s">
        <v>16</v>
      </c>
      <c r="AL3" s="23" t="s">
        <v>17</v>
      </c>
      <c r="AM3" s="23" t="s">
        <v>18</v>
      </c>
      <c r="AN3" s="23" t="s">
        <v>19</v>
      </c>
      <c r="AO3" s="23" t="s">
        <v>20</v>
      </c>
      <c r="AP3" s="23" t="s">
        <v>21</v>
      </c>
      <c r="AQ3" s="24" t="s">
        <v>22</v>
      </c>
      <c r="AR3" s="22" t="s">
        <v>15</v>
      </c>
      <c r="AS3" s="23" t="s">
        <v>16</v>
      </c>
      <c r="AT3" s="23" t="s">
        <v>17</v>
      </c>
      <c r="AU3" s="23" t="s">
        <v>18</v>
      </c>
      <c r="AV3" s="23" t="s">
        <v>19</v>
      </c>
      <c r="AW3" s="23" t="s">
        <v>20</v>
      </c>
      <c r="AX3" s="23" t="s">
        <v>21</v>
      </c>
      <c r="AY3" s="24" t="s">
        <v>22</v>
      </c>
    </row>
    <row r="4" spans="2:52" s="1" customFormat="1" ht="15.75" thickBot="1" x14ac:dyDescent="0.3">
      <c r="B4" s="1" t="s">
        <v>0</v>
      </c>
      <c r="D4" s="6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7" t="s">
        <v>9</v>
      </c>
      <c r="L4" s="6" t="s">
        <v>9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9</v>
      </c>
      <c r="R4" s="1" t="s">
        <v>9</v>
      </c>
      <c r="S4" s="7" t="s">
        <v>9</v>
      </c>
      <c r="T4" s="6" t="s">
        <v>9</v>
      </c>
      <c r="U4" s="1" t="s">
        <v>9</v>
      </c>
      <c r="V4" s="1" t="s">
        <v>9</v>
      </c>
      <c r="W4" s="1" t="s">
        <v>9</v>
      </c>
      <c r="X4" s="1" t="s">
        <v>9</v>
      </c>
      <c r="Y4" s="1" t="s">
        <v>9</v>
      </c>
      <c r="Z4" s="1" t="s">
        <v>9</v>
      </c>
      <c r="AA4" s="1" t="s">
        <v>9</v>
      </c>
      <c r="AB4" s="6" t="s">
        <v>24</v>
      </c>
      <c r="AC4" s="1" t="s">
        <v>24</v>
      </c>
      <c r="AD4" s="1" t="s">
        <v>24</v>
      </c>
      <c r="AE4" s="1" t="s">
        <v>24</v>
      </c>
      <c r="AF4" s="1" t="s">
        <v>24</v>
      </c>
      <c r="AG4" s="1" t="s">
        <v>24</v>
      </c>
      <c r="AH4" s="1" t="s">
        <v>24</v>
      </c>
      <c r="AI4" s="7" t="s">
        <v>24</v>
      </c>
      <c r="AJ4" s="1" t="s">
        <v>24</v>
      </c>
      <c r="AK4" s="1" t="s">
        <v>24</v>
      </c>
      <c r="AL4" s="1" t="s">
        <v>24</v>
      </c>
      <c r="AM4" s="1" t="s">
        <v>24</v>
      </c>
      <c r="AN4" s="1" t="s">
        <v>24</v>
      </c>
      <c r="AO4" s="1" t="s">
        <v>24</v>
      </c>
      <c r="AP4" s="1" t="s">
        <v>24</v>
      </c>
      <c r="AQ4" s="1" t="s">
        <v>24</v>
      </c>
      <c r="AR4" s="6" t="s">
        <v>24</v>
      </c>
      <c r="AS4" s="1" t="s">
        <v>24</v>
      </c>
      <c r="AT4" s="1" t="s">
        <v>24</v>
      </c>
      <c r="AU4" s="1" t="s">
        <v>24</v>
      </c>
      <c r="AV4" s="1" t="s">
        <v>24</v>
      </c>
      <c r="AW4" s="1" t="s">
        <v>24</v>
      </c>
      <c r="AX4" s="1" t="s">
        <v>24</v>
      </c>
      <c r="AY4" s="7" t="s">
        <v>24</v>
      </c>
    </row>
    <row r="5" spans="2:52" x14ac:dyDescent="0.25">
      <c r="B5">
        <v>1990</v>
      </c>
      <c r="D5" s="9">
        <v>2364</v>
      </c>
      <c r="E5" s="10">
        <v>275913</v>
      </c>
      <c r="F5" s="10">
        <v>966406</v>
      </c>
      <c r="G5" s="10">
        <v>9875</v>
      </c>
      <c r="H5" s="10">
        <v>1620</v>
      </c>
      <c r="I5" s="10">
        <v>121382</v>
      </c>
      <c r="L5" s="2">
        <v>9574</v>
      </c>
      <c r="M5" s="2">
        <v>33</v>
      </c>
      <c r="N5" s="2">
        <v>54673</v>
      </c>
      <c r="O5" s="2">
        <v>229</v>
      </c>
      <c r="P5" s="11"/>
      <c r="Q5" s="2">
        <v>334</v>
      </c>
      <c r="T5" s="2">
        <v>1985</v>
      </c>
      <c r="U5" s="2">
        <v>256969</v>
      </c>
      <c r="V5" s="2">
        <v>913100</v>
      </c>
      <c r="W5" s="2">
        <v>20</v>
      </c>
      <c r="X5" s="10"/>
      <c r="Y5" s="2">
        <v>16241</v>
      </c>
      <c r="AB5" s="25">
        <f>D5*10^-3</f>
        <v>2.3639999999999999</v>
      </c>
      <c r="AC5" s="26">
        <f t="shared" ref="AC5:AI5" si="0">E5*10^-3</f>
        <v>275.91300000000001</v>
      </c>
      <c r="AD5" s="26">
        <f t="shared" si="0"/>
        <v>966.40600000000006</v>
      </c>
      <c r="AE5" s="26">
        <f t="shared" si="0"/>
        <v>9.875</v>
      </c>
      <c r="AF5" s="26">
        <f t="shared" si="0"/>
        <v>1.62</v>
      </c>
      <c r="AG5" s="26">
        <f t="shared" si="0"/>
        <v>121.38200000000001</v>
      </c>
      <c r="AH5" s="26">
        <f t="shared" si="0"/>
        <v>0</v>
      </c>
      <c r="AI5" s="27">
        <f t="shared" si="0"/>
        <v>0</v>
      </c>
      <c r="AJ5" s="28">
        <f t="shared" ref="AJ5:AY5" si="1">L5*10^-3</f>
        <v>9.5739999999999998</v>
      </c>
      <c r="AK5" s="28">
        <f t="shared" si="1"/>
        <v>3.3000000000000002E-2</v>
      </c>
      <c r="AL5" s="28">
        <f t="shared" si="1"/>
        <v>54.673000000000002</v>
      </c>
      <c r="AM5" s="28">
        <f t="shared" si="1"/>
        <v>0.22900000000000001</v>
      </c>
      <c r="AN5" s="28">
        <f t="shared" si="1"/>
        <v>0</v>
      </c>
      <c r="AO5" s="28">
        <f t="shared" si="1"/>
        <v>0.33400000000000002</v>
      </c>
      <c r="AP5" s="28">
        <f t="shared" si="1"/>
        <v>0</v>
      </c>
      <c r="AQ5" s="28">
        <f t="shared" si="1"/>
        <v>0</v>
      </c>
      <c r="AR5" s="25">
        <f t="shared" si="1"/>
        <v>1.9850000000000001</v>
      </c>
      <c r="AS5" s="26">
        <f t="shared" si="1"/>
        <v>256.96899999999999</v>
      </c>
      <c r="AT5" s="26">
        <f t="shared" si="1"/>
        <v>913.1</v>
      </c>
      <c r="AU5" s="26">
        <f t="shared" si="1"/>
        <v>0.02</v>
      </c>
      <c r="AV5" s="26">
        <f t="shared" si="1"/>
        <v>0</v>
      </c>
      <c r="AW5" s="26">
        <f t="shared" si="1"/>
        <v>16.241</v>
      </c>
      <c r="AX5" s="26">
        <f t="shared" si="1"/>
        <v>0</v>
      </c>
      <c r="AY5" s="27">
        <f t="shared" si="1"/>
        <v>0</v>
      </c>
    </row>
    <row r="6" spans="2:52" x14ac:dyDescent="0.25">
      <c r="B6">
        <v>1991</v>
      </c>
      <c r="D6" s="9">
        <v>2575</v>
      </c>
      <c r="E6" s="10">
        <v>283201</v>
      </c>
      <c r="F6" s="10">
        <v>1104812</v>
      </c>
      <c r="G6" s="10">
        <v>9349</v>
      </c>
      <c r="H6" s="10">
        <v>1547</v>
      </c>
      <c r="I6" s="10">
        <v>110580</v>
      </c>
      <c r="L6" s="2">
        <v>8280</v>
      </c>
      <c r="M6" s="2">
        <v>106</v>
      </c>
      <c r="N6" s="2">
        <v>51340</v>
      </c>
      <c r="O6" s="2">
        <v>171</v>
      </c>
      <c r="P6" s="11"/>
      <c r="Q6" s="2">
        <v>3274</v>
      </c>
      <c r="T6" s="2">
        <v>2115</v>
      </c>
      <c r="U6" s="2">
        <v>259024</v>
      </c>
      <c r="V6" s="2">
        <v>1053158</v>
      </c>
      <c r="W6" s="2">
        <v>13</v>
      </c>
      <c r="X6" s="10"/>
      <c r="Y6" s="2">
        <v>6049</v>
      </c>
      <c r="AB6" s="25">
        <f t="shared" ref="AB6:AB33" si="2">D6*10^-3</f>
        <v>2.5750000000000002</v>
      </c>
      <c r="AC6" s="26">
        <f t="shared" ref="AC6:AC33" si="3">E6*10^-3</f>
        <v>283.20100000000002</v>
      </c>
      <c r="AD6" s="26">
        <f t="shared" ref="AD6:AD33" si="4">F6*10^-3</f>
        <v>1104.8120000000001</v>
      </c>
      <c r="AE6" s="26">
        <f t="shared" ref="AE6:AE33" si="5">G6*10^-3</f>
        <v>9.3490000000000002</v>
      </c>
      <c r="AF6" s="26">
        <f t="shared" ref="AF6:AF33" si="6">H6*10^-3</f>
        <v>1.5469999999999999</v>
      </c>
      <c r="AG6" s="26">
        <f t="shared" ref="AG6:AG33" si="7">I6*10^-3</f>
        <v>110.58</v>
      </c>
      <c r="AH6" s="26">
        <f t="shared" ref="AH6:AH33" si="8">J6*10^-3</f>
        <v>0</v>
      </c>
      <c r="AI6" s="27">
        <f t="shared" ref="AI6:AI33" si="9">K6*10^-3</f>
        <v>0</v>
      </c>
      <c r="AJ6" s="28">
        <f t="shared" ref="AJ6:AJ33" si="10">L6*10^-3</f>
        <v>8.2799999999999994</v>
      </c>
      <c r="AK6" s="28">
        <f t="shared" ref="AK6:AK33" si="11">M6*10^-3</f>
        <v>0.106</v>
      </c>
      <c r="AL6" s="28">
        <f t="shared" ref="AL6:AL33" si="12">N6*10^-3</f>
        <v>51.34</v>
      </c>
      <c r="AM6" s="28">
        <f t="shared" ref="AM6:AM33" si="13">O6*10^-3</f>
        <v>0.17100000000000001</v>
      </c>
      <c r="AN6" s="28">
        <f t="shared" ref="AN6:AN33" si="14">P6*10^-3</f>
        <v>0</v>
      </c>
      <c r="AO6" s="28">
        <f t="shared" ref="AO6:AO33" si="15">Q6*10^-3</f>
        <v>3.274</v>
      </c>
      <c r="AP6" s="28">
        <f t="shared" ref="AP6:AP33" si="16">R6*10^-3</f>
        <v>0</v>
      </c>
      <c r="AQ6" s="28">
        <f t="shared" ref="AQ6:AQ33" si="17">S6*10^-3</f>
        <v>0</v>
      </c>
      <c r="AR6" s="25">
        <f t="shared" ref="AR6:AR33" si="18">T6*10^-3</f>
        <v>2.1150000000000002</v>
      </c>
      <c r="AS6" s="26">
        <f t="shared" ref="AS6:AS33" si="19">U6*10^-3</f>
        <v>259.024</v>
      </c>
      <c r="AT6" s="26">
        <f t="shared" ref="AT6:AT33" si="20">V6*10^-3</f>
        <v>1053.1580000000001</v>
      </c>
      <c r="AU6" s="26">
        <f t="shared" ref="AU6:AU33" si="21">W6*10^-3</f>
        <v>1.3000000000000001E-2</v>
      </c>
      <c r="AV6" s="26">
        <f t="shared" ref="AV6:AV33" si="22">X6*10^-3</f>
        <v>0</v>
      </c>
      <c r="AW6" s="26">
        <f t="shared" ref="AW6:AW33" si="23">Y6*10^-3</f>
        <v>6.0490000000000004</v>
      </c>
      <c r="AX6" s="26">
        <f t="shared" ref="AX6:AX33" si="24">Z6*10^-3</f>
        <v>0</v>
      </c>
      <c r="AY6" s="27">
        <f t="shared" ref="AY6:AY33" si="25">AA6*10^-3</f>
        <v>0</v>
      </c>
    </row>
    <row r="7" spans="2:52" x14ac:dyDescent="0.25">
      <c r="B7">
        <v>1992</v>
      </c>
      <c r="D7" s="9">
        <v>2801</v>
      </c>
      <c r="E7" s="10">
        <v>291541</v>
      </c>
      <c r="F7" s="10">
        <v>1259452</v>
      </c>
      <c r="G7" s="10">
        <v>8981</v>
      </c>
      <c r="H7" s="10">
        <v>1658</v>
      </c>
      <c r="I7" s="10">
        <v>117065</v>
      </c>
      <c r="L7" s="2">
        <v>8404</v>
      </c>
      <c r="M7" s="2">
        <v>60</v>
      </c>
      <c r="N7" s="2">
        <v>43365</v>
      </c>
      <c r="O7" s="2">
        <v>285</v>
      </c>
      <c r="P7" s="11"/>
      <c r="Q7" s="2">
        <v>1380</v>
      </c>
      <c r="T7" s="2">
        <v>1312</v>
      </c>
      <c r="U7" s="2">
        <v>262476</v>
      </c>
      <c r="V7" s="2">
        <v>1205789</v>
      </c>
      <c r="W7" s="2">
        <v>47</v>
      </c>
      <c r="X7" s="10"/>
      <c r="Y7" s="2">
        <v>10109</v>
      </c>
      <c r="AB7" s="25">
        <f t="shared" si="2"/>
        <v>2.8010000000000002</v>
      </c>
      <c r="AC7" s="26">
        <f t="shared" si="3"/>
        <v>291.541</v>
      </c>
      <c r="AD7" s="26">
        <f t="shared" si="4"/>
        <v>1259.452</v>
      </c>
      <c r="AE7" s="26">
        <f t="shared" si="5"/>
        <v>8.9809999999999999</v>
      </c>
      <c r="AF7" s="26">
        <f t="shared" si="6"/>
        <v>1.6580000000000001</v>
      </c>
      <c r="AG7" s="26">
        <f t="shared" si="7"/>
        <v>117.065</v>
      </c>
      <c r="AH7" s="26">
        <f t="shared" si="8"/>
        <v>0</v>
      </c>
      <c r="AI7" s="27">
        <f t="shared" si="9"/>
        <v>0</v>
      </c>
      <c r="AJ7" s="28">
        <f t="shared" si="10"/>
        <v>8.4039999999999999</v>
      </c>
      <c r="AK7" s="28">
        <f t="shared" si="11"/>
        <v>0.06</v>
      </c>
      <c r="AL7" s="28">
        <f t="shared" si="12"/>
        <v>43.365000000000002</v>
      </c>
      <c r="AM7" s="28">
        <f t="shared" si="13"/>
        <v>0.28500000000000003</v>
      </c>
      <c r="AN7" s="28">
        <f t="shared" si="14"/>
        <v>0</v>
      </c>
      <c r="AO7" s="28">
        <f t="shared" si="15"/>
        <v>1.3800000000000001</v>
      </c>
      <c r="AP7" s="28">
        <f t="shared" si="16"/>
        <v>0</v>
      </c>
      <c r="AQ7" s="28">
        <f t="shared" si="17"/>
        <v>0</v>
      </c>
      <c r="AR7" s="25">
        <f t="shared" si="18"/>
        <v>1.3120000000000001</v>
      </c>
      <c r="AS7" s="26">
        <f t="shared" si="19"/>
        <v>262.476</v>
      </c>
      <c r="AT7" s="26">
        <f t="shared" si="20"/>
        <v>1205.789</v>
      </c>
      <c r="AU7" s="26">
        <f t="shared" si="21"/>
        <v>4.7E-2</v>
      </c>
      <c r="AV7" s="26">
        <f t="shared" si="22"/>
        <v>0</v>
      </c>
      <c r="AW7" s="26">
        <f t="shared" si="23"/>
        <v>10.109</v>
      </c>
      <c r="AX7" s="26">
        <f t="shared" si="24"/>
        <v>0</v>
      </c>
      <c r="AY7" s="27">
        <f t="shared" si="25"/>
        <v>0</v>
      </c>
    </row>
    <row r="8" spans="2:52" x14ac:dyDescent="0.25">
      <c r="B8">
        <v>1993</v>
      </c>
      <c r="D8" s="9">
        <v>2089</v>
      </c>
      <c r="E8" s="10">
        <v>283172</v>
      </c>
      <c r="F8" s="10">
        <v>1344824</v>
      </c>
      <c r="G8" s="10">
        <v>9939</v>
      </c>
      <c r="H8" s="10">
        <v>1745</v>
      </c>
      <c r="I8" s="10">
        <v>119628</v>
      </c>
      <c r="L8" s="2">
        <v>9098</v>
      </c>
      <c r="M8" s="2">
        <v>371</v>
      </c>
      <c r="N8" s="2">
        <v>47596</v>
      </c>
      <c r="O8" s="2">
        <v>344</v>
      </c>
      <c r="P8" s="11"/>
      <c r="Q8" s="2">
        <v>587</v>
      </c>
      <c r="T8" s="2">
        <v>1774</v>
      </c>
      <c r="U8" s="2">
        <v>252267</v>
      </c>
      <c r="V8" s="2">
        <v>1291342</v>
      </c>
      <c r="W8" s="2">
        <v>12</v>
      </c>
      <c r="X8" s="10"/>
      <c r="Y8" s="2">
        <v>8486</v>
      </c>
      <c r="AB8" s="25">
        <f t="shared" si="2"/>
        <v>2.089</v>
      </c>
      <c r="AC8" s="26">
        <f t="shared" si="3"/>
        <v>283.17200000000003</v>
      </c>
      <c r="AD8" s="26">
        <f t="shared" si="4"/>
        <v>1344.8240000000001</v>
      </c>
      <c r="AE8" s="26">
        <f t="shared" si="5"/>
        <v>9.9390000000000001</v>
      </c>
      <c r="AF8" s="26">
        <f t="shared" si="6"/>
        <v>1.7450000000000001</v>
      </c>
      <c r="AG8" s="26">
        <f t="shared" si="7"/>
        <v>119.628</v>
      </c>
      <c r="AH8" s="26">
        <f t="shared" si="8"/>
        <v>0</v>
      </c>
      <c r="AI8" s="27">
        <f t="shared" si="9"/>
        <v>0</v>
      </c>
      <c r="AJ8" s="28">
        <f t="shared" si="10"/>
        <v>9.0980000000000008</v>
      </c>
      <c r="AK8" s="28">
        <f t="shared" si="11"/>
        <v>0.371</v>
      </c>
      <c r="AL8" s="28">
        <f t="shared" si="12"/>
        <v>47.596000000000004</v>
      </c>
      <c r="AM8" s="28">
        <f t="shared" si="13"/>
        <v>0.34400000000000003</v>
      </c>
      <c r="AN8" s="28">
        <f t="shared" si="14"/>
        <v>0</v>
      </c>
      <c r="AO8" s="28">
        <f t="shared" si="15"/>
        <v>0.58699999999999997</v>
      </c>
      <c r="AP8" s="28">
        <f t="shared" si="16"/>
        <v>0</v>
      </c>
      <c r="AQ8" s="28">
        <f t="shared" si="17"/>
        <v>0</v>
      </c>
      <c r="AR8" s="25">
        <f t="shared" si="18"/>
        <v>1.774</v>
      </c>
      <c r="AS8" s="26">
        <f t="shared" si="19"/>
        <v>252.267</v>
      </c>
      <c r="AT8" s="26">
        <f t="shared" si="20"/>
        <v>1291.3420000000001</v>
      </c>
      <c r="AU8" s="26">
        <f t="shared" si="21"/>
        <v>1.2E-2</v>
      </c>
      <c r="AV8" s="26">
        <f t="shared" si="22"/>
        <v>0</v>
      </c>
      <c r="AW8" s="26">
        <f t="shared" si="23"/>
        <v>8.4860000000000007</v>
      </c>
      <c r="AX8" s="26">
        <f t="shared" si="24"/>
        <v>0</v>
      </c>
      <c r="AY8" s="27">
        <f t="shared" si="25"/>
        <v>0</v>
      </c>
    </row>
    <row r="9" spans="2:52" x14ac:dyDescent="0.25">
      <c r="B9">
        <v>1994</v>
      </c>
      <c r="D9" s="9">
        <v>2351</v>
      </c>
      <c r="E9" s="10">
        <v>311697</v>
      </c>
      <c r="F9" s="10">
        <v>1513008</v>
      </c>
      <c r="G9" s="10">
        <v>10580</v>
      </c>
      <c r="H9" s="10">
        <v>1819</v>
      </c>
      <c r="I9" s="10">
        <v>112685</v>
      </c>
      <c r="L9" s="2">
        <v>10379</v>
      </c>
      <c r="M9" s="2">
        <v>1151</v>
      </c>
      <c r="N9" s="2">
        <v>48134</v>
      </c>
      <c r="O9" s="2">
        <v>484</v>
      </c>
      <c r="P9" s="11"/>
      <c r="Q9" s="2">
        <v>4836</v>
      </c>
      <c r="T9" s="11"/>
      <c r="U9" s="2">
        <v>283263</v>
      </c>
      <c r="V9" s="2">
        <v>1458914</v>
      </c>
      <c r="W9" s="2">
        <v>1</v>
      </c>
      <c r="X9" s="10"/>
      <c r="Y9" s="2">
        <v>4968</v>
      </c>
      <c r="AB9" s="25">
        <f t="shared" si="2"/>
        <v>2.351</v>
      </c>
      <c r="AC9" s="26">
        <f t="shared" si="3"/>
        <v>311.697</v>
      </c>
      <c r="AD9" s="26">
        <f t="shared" si="4"/>
        <v>1513.008</v>
      </c>
      <c r="AE9" s="26">
        <f t="shared" si="5"/>
        <v>10.58</v>
      </c>
      <c r="AF9" s="26">
        <f t="shared" si="6"/>
        <v>1.819</v>
      </c>
      <c r="AG9" s="26">
        <f t="shared" si="7"/>
        <v>112.685</v>
      </c>
      <c r="AH9" s="26">
        <f t="shared" si="8"/>
        <v>0</v>
      </c>
      <c r="AI9" s="27">
        <f t="shared" si="9"/>
        <v>0</v>
      </c>
      <c r="AJ9" s="28">
        <f t="shared" si="10"/>
        <v>10.379</v>
      </c>
      <c r="AK9" s="28">
        <f t="shared" si="11"/>
        <v>1.151</v>
      </c>
      <c r="AL9" s="28">
        <f t="shared" si="12"/>
        <v>48.134</v>
      </c>
      <c r="AM9" s="28">
        <f t="shared" si="13"/>
        <v>0.48399999999999999</v>
      </c>
      <c r="AN9" s="28">
        <f t="shared" si="14"/>
        <v>0</v>
      </c>
      <c r="AO9" s="28">
        <f t="shared" si="15"/>
        <v>4.8360000000000003</v>
      </c>
      <c r="AP9" s="28">
        <f t="shared" si="16"/>
        <v>0</v>
      </c>
      <c r="AQ9" s="28">
        <f t="shared" si="17"/>
        <v>0</v>
      </c>
      <c r="AR9" s="25">
        <f t="shared" si="18"/>
        <v>0</v>
      </c>
      <c r="AS9" s="26">
        <f t="shared" si="19"/>
        <v>283.26300000000003</v>
      </c>
      <c r="AT9" s="26">
        <f t="shared" si="20"/>
        <v>1458.914</v>
      </c>
      <c r="AU9" s="26">
        <f t="shared" si="21"/>
        <v>1E-3</v>
      </c>
      <c r="AV9" s="26">
        <f t="shared" si="22"/>
        <v>0</v>
      </c>
      <c r="AW9" s="26">
        <f t="shared" si="23"/>
        <v>4.968</v>
      </c>
      <c r="AX9" s="26">
        <f t="shared" si="24"/>
        <v>0</v>
      </c>
      <c r="AY9" s="27">
        <f t="shared" si="25"/>
        <v>0</v>
      </c>
    </row>
    <row r="10" spans="2:52" x14ac:dyDescent="0.25">
      <c r="B10">
        <v>1995</v>
      </c>
      <c r="D10" s="9">
        <v>2280</v>
      </c>
      <c r="E10" s="10">
        <v>323229</v>
      </c>
      <c r="F10" s="10">
        <v>1629707</v>
      </c>
      <c r="G10" s="10">
        <v>10671</v>
      </c>
      <c r="H10" s="10">
        <v>1898</v>
      </c>
      <c r="I10" s="10">
        <v>122497</v>
      </c>
      <c r="L10" s="2">
        <v>11195</v>
      </c>
      <c r="M10" s="2">
        <v>1133</v>
      </c>
      <c r="N10" s="2">
        <v>53386</v>
      </c>
      <c r="O10" s="2">
        <v>551</v>
      </c>
      <c r="P10" s="11"/>
      <c r="Q10" s="2">
        <v>2300</v>
      </c>
      <c r="T10" s="2">
        <v>1407</v>
      </c>
      <c r="U10" s="2">
        <v>288411</v>
      </c>
      <c r="V10" s="2">
        <v>1580626</v>
      </c>
      <c r="W10" s="2">
        <v>1</v>
      </c>
      <c r="X10" s="10"/>
      <c r="Y10" s="2">
        <v>8962</v>
      </c>
      <c r="AB10" s="25">
        <f t="shared" si="2"/>
        <v>2.2800000000000002</v>
      </c>
      <c r="AC10" s="26">
        <f t="shared" si="3"/>
        <v>323.22899999999998</v>
      </c>
      <c r="AD10" s="26">
        <f t="shared" si="4"/>
        <v>1629.7070000000001</v>
      </c>
      <c r="AE10" s="26">
        <f t="shared" si="5"/>
        <v>10.670999999999999</v>
      </c>
      <c r="AF10" s="26">
        <f t="shared" si="6"/>
        <v>1.8980000000000001</v>
      </c>
      <c r="AG10" s="26">
        <f t="shared" si="7"/>
        <v>122.497</v>
      </c>
      <c r="AH10" s="26">
        <f t="shared" si="8"/>
        <v>0</v>
      </c>
      <c r="AI10" s="27">
        <f t="shared" si="9"/>
        <v>0</v>
      </c>
      <c r="AJ10" s="28">
        <f t="shared" si="10"/>
        <v>11.195</v>
      </c>
      <c r="AK10" s="28">
        <f t="shared" si="11"/>
        <v>1.133</v>
      </c>
      <c r="AL10" s="28">
        <f t="shared" si="12"/>
        <v>53.386000000000003</v>
      </c>
      <c r="AM10" s="28">
        <f t="shared" si="13"/>
        <v>0.55100000000000005</v>
      </c>
      <c r="AN10" s="28">
        <f t="shared" si="14"/>
        <v>0</v>
      </c>
      <c r="AO10" s="28">
        <f t="shared" si="15"/>
        <v>2.3000000000000003</v>
      </c>
      <c r="AP10" s="28">
        <f t="shared" si="16"/>
        <v>0</v>
      </c>
      <c r="AQ10" s="28">
        <f t="shared" si="17"/>
        <v>0</v>
      </c>
      <c r="AR10" s="25">
        <f t="shared" si="18"/>
        <v>1.407</v>
      </c>
      <c r="AS10" s="26">
        <f t="shared" si="19"/>
        <v>288.411</v>
      </c>
      <c r="AT10" s="26">
        <f t="shared" si="20"/>
        <v>1580.626</v>
      </c>
      <c r="AU10" s="26">
        <f t="shared" si="21"/>
        <v>1E-3</v>
      </c>
      <c r="AV10" s="26">
        <f t="shared" si="22"/>
        <v>0</v>
      </c>
      <c r="AW10" s="26">
        <f t="shared" si="23"/>
        <v>8.9619999999999997</v>
      </c>
      <c r="AX10" s="26">
        <f t="shared" si="24"/>
        <v>0</v>
      </c>
      <c r="AY10" s="27">
        <f t="shared" si="25"/>
        <v>0</v>
      </c>
    </row>
    <row r="11" spans="2:52" x14ac:dyDescent="0.25">
      <c r="B11">
        <v>1996</v>
      </c>
      <c r="D11" s="9">
        <v>1792</v>
      </c>
      <c r="E11" s="10">
        <v>422807</v>
      </c>
      <c r="F11" s="10">
        <v>1833225</v>
      </c>
      <c r="G11" s="10">
        <v>11106</v>
      </c>
      <c r="H11" s="10">
        <v>1804</v>
      </c>
      <c r="I11" s="10">
        <v>104157</v>
      </c>
      <c r="L11" s="2">
        <v>11093</v>
      </c>
      <c r="M11" s="2">
        <v>965</v>
      </c>
      <c r="N11" s="2">
        <v>52065</v>
      </c>
      <c r="O11" s="2">
        <v>440</v>
      </c>
      <c r="P11" s="11"/>
      <c r="Q11" s="2">
        <v>13212</v>
      </c>
      <c r="T11" s="2">
        <v>1219</v>
      </c>
      <c r="U11" s="2">
        <v>392438</v>
      </c>
      <c r="V11" s="2">
        <v>1772313</v>
      </c>
      <c r="W11" s="2">
        <v>58</v>
      </c>
      <c r="X11" s="10"/>
      <c r="Y11" s="2">
        <v>4236</v>
      </c>
      <c r="AB11" s="25">
        <f t="shared" si="2"/>
        <v>1.792</v>
      </c>
      <c r="AC11" s="26">
        <f t="shared" si="3"/>
        <v>422.80700000000002</v>
      </c>
      <c r="AD11" s="26">
        <f t="shared" si="4"/>
        <v>1833.2250000000001</v>
      </c>
      <c r="AE11" s="26">
        <f t="shared" si="5"/>
        <v>11.106</v>
      </c>
      <c r="AF11" s="26">
        <f t="shared" si="6"/>
        <v>1.804</v>
      </c>
      <c r="AG11" s="26">
        <f t="shared" si="7"/>
        <v>104.157</v>
      </c>
      <c r="AH11" s="26">
        <f t="shared" si="8"/>
        <v>0</v>
      </c>
      <c r="AI11" s="27">
        <f t="shared" si="9"/>
        <v>0</v>
      </c>
      <c r="AJ11" s="28">
        <f t="shared" si="10"/>
        <v>11.093</v>
      </c>
      <c r="AK11" s="28">
        <f t="shared" si="11"/>
        <v>0.96499999999999997</v>
      </c>
      <c r="AL11" s="28">
        <f t="shared" si="12"/>
        <v>52.064999999999998</v>
      </c>
      <c r="AM11" s="28">
        <f t="shared" si="13"/>
        <v>0.44</v>
      </c>
      <c r="AN11" s="28">
        <f t="shared" si="14"/>
        <v>0</v>
      </c>
      <c r="AO11" s="28">
        <f t="shared" si="15"/>
        <v>13.212</v>
      </c>
      <c r="AP11" s="28">
        <f t="shared" si="16"/>
        <v>0</v>
      </c>
      <c r="AQ11" s="28">
        <f t="shared" si="17"/>
        <v>0</v>
      </c>
      <c r="AR11" s="25">
        <f t="shared" si="18"/>
        <v>1.2190000000000001</v>
      </c>
      <c r="AS11" s="26">
        <f t="shared" si="19"/>
        <v>392.43799999999999</v>
      </c>
      <c r="AT11" s="26">
        <f t="shared" si="20"/>
        <v>1772.3130000000001</v>
      </c>
      <c r="AU11" s="26">
        <f t="shared" si="21"/>
        <v>5.8000000000000003E-2</v>
      </c>
      <c r="AV11" s="26">
        <f t="shared" si="22"/>
        <v>0</v>
      </c>
      <c r="AW11" s="26">
        <f t="shared" si="23"/>
        <v>4.2359999999999998</v>
      </c>
      <c r="AX11" s="26">
        <f t="shared" si="24"/>
        <v>0</v>
      </c>
      <c r="AY11" s="27">
        <f t="shared" si="25"/>
        <v>0</v>
      </c>
    </row>
    <row r="12" spans="2:52" x14ac:dyDescent="0.25">
      <c r="B12">
        <v>1997</v>
      </c>
      <c r="D12" s="9">
        <v>3016</v>
      </c>
      <c r="E12" s="10">
        <v>474134</v>
      </c>
      <c r="F12" s="10">
        <v>1849820</v>
      </c>
      <c r="G12" s="10">
        <v>11666</v>
      </c>
      <c r="H12" s="10">
        <v>2046</v>
      </c>
      <c r="I12" s="10">
        <v>110948</v>
      </c>
      <c r="L12" s="2">
        <v>10580</v>
      </c>
      <c r="M12" s="2">
        <v>825</v>
      </c>
      <c r="N12" s="2">
        <v>59212</v>
      </c>
      <c r="O12" s="2">
        <v>578</v>
      </c>
      <c r="P12" s="11"/>
      <c r="Q12" s="2">
        <v>8692</v>
      </c>
      <c r="T12" s="2">
        <v>1433</v>
      </c>
      <c r="U12" s="2">
        <v>431313</v>
      </c>
      <c r="V12" s="2">
        <v>1804692</v>
      </c>
      <c r="W12" s="2">
        <v>24</v>
      </c>
      <c r="X12" s="10"/>
      <c r="Y12" s="2">
        <v>4874</v>
      </c>
      <c r="AB12" s="25">
        <f t="shared" si="2"/>
        <v>3.016</v>
      </c>
      <c r="AC12" s="26">
        <f t="shared" si="3"/>
        <v>474.13400000000001</v>
      </c>
      <c r="AD12" s="26">
        <f t="shared" si="4"/>
        <v>1849.82</v>
      </c>
      <c r="AE12" s="26">
        <f t="shared" si="5"/>
        <v>11.666</v>
      </c>
      <c r="AF12" s="26">
        <f t="shared" si="6"/>
        <v>2.0460000000000003</v>
      </c>
      <c r="AG12" s="26">
        <f t="shared" si="7"/>
        <v>110.94800000000001</v>
      </c>
      <c r="AH12" s="26">
        <f t="shared" si="8"/>
        <v>0</v>
      </c>
      <c r="AI12" s="27">
        <f t="shared" si="9"/>
        <v>0</v>
      </c>
      <c r="AJ12" s="28">
        <f t="shared" si="10"/>
        <v>10.58</v>
      </c>
      <c r="AK12" s="28">
        <f t="shared" si="11"/>
        <v>0.82500000000000007</v>
      </c>
      <c r="AL12" s="28">
        <f t="shared" si="12"/>
        <v>59.212000000000003</v>
      </c>
      <c r="AM12" s="28">
        <f t="shared" si="13"/>
        <v>0.57799999999999996</v>
      </c>
      <c r="AN12" s="28">
        <f t="shared" si="14"/>
        <v>0</v>
      </c>
      <c r="AO12" s="28">
        <f t="shared" si="15"/>
        <v>8.6920000000000002</v>
      </c>
      <c r="AP12" s="28">
        <f t="shared" si="16"/>
        <v>0</v>
      </c>
      <c r="AQ12" s="28">
        <f t="shared" si="17"/>
        <v>0</v>
      </c>
      <c r="AR12" s="25">
        <f t="shared" si="18"/>
        <v>1.4330000000000001</v>
      </c>
      <c r="AS12" s="26">
        <f t="shared" si="19"/>
        <v>431.31299999999999</v>
      </c>
      <c r="AT12" s="26">
        <f t="shared" si="20"/>
        <v>1804.692</v>
      </c>
      <c r="AU12" s="26">
        <f t="shared" si="21"/>
        <v>2.4E-2</v>
      </c>
      <c r="AV12" s="26">
        <f t="shared" si="22"/>
        <v>0</v>
      </c>
      <c r="AW12" s="26">
        <f t="shared" si="23"/>
        <v>4.8739999999999997</v>
      </c>
      <c r="AX12" s="26">
        <f t="shared" si="24"/>
        <v>0</v>
      </c>
      <c r="AY12" s="27">
        <f t="shared" si="25"/>
        <v>0</v>
      </c>
    </row>
    <row r="13" spans="2:52" x14ac:dyDescent="0.25">
      <c r="B13">
        <v>1998</v>
      </c>
      <c r="D13" s="9">
        <v>2562</v>
      </c>
      <c r="E13" s="10">
        <v>481859</v>
      </c>
      <c r="F13" s="10">
        <v>1766527</v>
      </c>
      <c r="G13" s="10">
        <v>10651</v>
      </c>
      <c r="H13" s="10">
        <v>2246</v>
      </c>
      <c r="I13" s="10">
        <v>116291</v>
      </c>
      <c r="L13" s="2">
        <v>11929</v>
      </c>
      <c r="M13" s="2">
        <v>326</v>
      </c>
      <c r="N13" s="2">
        <v>59781</v>
      </c>
      <c r="O13" s="2">
        <v>826</v>
      </c>
      <c r="P13" s="11"/>
      <c r="Q13" s="2">
        <v>8046</v>
      </c>
      <c r="T13" s="2">
        <v>2275</v>
      </c>
      <c r="U13" s="2">
        <v>431987</v>
      </c>
      <c r="V13" s="2">
        <v>1705930</v>
      </c>
      <c r="W13" s="2">
        <v>41</v>
      </c>
      <c r="X13" s="10"/>
      <c r="Y13" s="2">
        <v>4412</v>
      </c>
      <c r="AB13" s="25">
        <f t="shared" si="2"/>
        <v>2.5619999999999998</v>
      </c>
      <c r="AC13" s="26">
        <f t="shared" si="3"/>
        <v>481.85900000000004</v>
      </c>
      <c r="AD13" s="26">
        <f t="shared" si="4"/>
        <v>1766.527</v>
      </c>
      <c r="AE13" s="26">
        <f t="shared" si="5"/>
        <v>10.651</v>
      </c>
      <c r="AF13" s="26">
        <f t="shared" si="6"/>
        <v>2.246</v>
      </c>
      <c r="AG13" s="26">
        <f t="shared" si="7"/>
        <v>116.291</v>
      </c>
      <c r="AH13" s="26">
        <f t="shared" si="8"/>
        <v>0</v>
      </c>
      <c r="AI13" s="27">
        <f t="shared" si="9"/>
        <v>0</v>
      </c>
      <c r="AJ13" s="28">
        <f t="shared" si="10"/>
        <v>11.929</v>
      </c>
      <c r="AK13" s="28">
        <f t="shared" si="11"/>
        <v>0.32600000000000001</v>
      </c>
      <c r="AL13" s="28">
        <f t="shared" si="12"/>
        <v>59.780999999999999</v>
      </c>
      <c r="AM13" s="28">
        <f t="shared" si="13"/>
        <v>0.82600000000000007</v>
      </c>
      <c r="AN13" s="28">
        <f t="shared" si="14"/>
        <v>0</v>
      </c>
      <c r="AO13" s="28">
        <f t="shared" si="15"/>
        <v>8.0459999999999994</v>
      </c>
      <c r="AP13" s="28">
        <f t="shared" si="16"/>
        <v>0</v>
      </c>
      <c r="AQ13" s="28">
        <f t="shared" si="17"/>
        <v>0</v>
      </c>
      <c r="AR13" s="25">
        <f t="shared" si="18"/>
        <v>2.2749999999999999</v>
      </c>
      <c r="AS13" s="26">
        <f t="shared" si="19"/>
        <v>431.98700000000002</v>
      </c>
      <c r="AT13" s="26">
        <f t="shared" si="20"/>
        <v>1705.93</v>
      </c>
      <c r="AU13" s="26">
        <f t="shared" si="21"/>
        <v>4.1000000000000002E-2</v>
      </c>
      <c r="AV13" s="26">
        <f t="shared" si="22"/>
        <v>0</v>
      </c>
      <c r="AW13" s="26">
        <f t="shared" si="23"/>
        <v>4.4119999999999999</v>
      </c>
      <c r="AX13" s="26">
        <f t="shared" si="24"/>
        <v>0</v>
      </c>
      <c r="AY13" s="27">
        <f t="shared" si="25"/>
        <v>0</v>
      </c>
    </row>
    <row r="14" spans="2:52" x14ac:dyDescent="0.25">
      <c r="B14">
        <v>1999</v>
      </c>
      <c r="D14" s="9">
        <v>3153</v>
      </c>
      <c r="E14" s="10">
        <v>519357</v>
      </c>
      <c r="F14" s="10">
        <v>1767746</v>
      </c>
      <c r="G14" s="10">
        <v>11202</v>
      </c>
      <c r="H14" s="10">
        <v>2127</v>
      </c>
      <c r="I14" s="10">
        <v>121907</v>
      </c>
      <c r="L14" s="2">
        <v>11108</v>
      </c>
      <c r="M14" s="2">
        <v>188</v>
      </c>
      <c r="N14" s="2">
        <v>61540</v>
      </c>
      <c r="O14" s="2">
        <v>555</v>
      </c>
      <c r="P14" s="11"/>
      <c r="Q14" s="2">
        <v>6857</v>
      </c>
      <c r="T14" s="2">
        <v>2246</v>
      </c>
      <c r="U14" s="2">
        <v>470833</v>
      </c>
      <c r="V14" s="2">
        <v>1686237</v>
      </c>
      <c r="W14" s="2">
        <v>3</v>
      </c>
      <c r="X14" s="10"/>
      <c r="Y14" s="2">
        <v>8776</v>
      </c>
      <c r="AB14" s="25">
        <f t="shared" si="2"/>
        <v>3.153</v>
      </c>
      <c r="AC14" s="26">
        <f t="shared" si="3"/>
        <v>519.35699999999997</v>
      </c>
      <c r="AD14" s="26">
        <f t="shared" si="4"/>
        <v>1767.7460000000001</v>
      </c>
      <c r="AE14" s="26">
        <f t="shared" si="5"/>
        <v>11.202</v>
      </c>
      <c r="AF14" s="26">
        <f t="shared" si="6"/>
        <v>2.1270000000000002</v>
      </c>
      <c r="AG14" s="26">
        <f t="shared" si="7"/>
        <v>121.907</v>
      </c>
      <c r="AH14" s="26">
        <f t="shared" si="8"/>
        <v>0</v>
      </c>
      <c r="AI14" s="27">
        <f t="shared" si="9"/>
        <v>0</v>
      </c>
      <c r="AJ14" s="28">
        <f t="shared" si="10"/>
        <v>11.108000000000001</v>
      </c>
      <c r="AK14" s="28">
        <f t="shared" si="11"/>
        <v>0.188</v>
      </c>
      <c r="AL14" s="28">
        <f t="shared" si="12"/>
        <v>61.54</v>
      </c>
      <c r="AM14" s="28">
        <f t="shared" si="13"/>
        <v>0.55500000000000005</v>
      </c>
      <c r="AN14" s="28">
        <f t="shared" si="14"/>
        <v>0</v>
      </c>
      <c r="AO14" s="28">
        <f t="shared" si="15"/>
        <v>6.8570000000000002</v>
      </c>
      <c r="AP14" s="28">
        <f t="shared" si="16"/>
        <v>0</v>
      </c>
      <c r="AQ14" s="28">
        <f t="shared" si="17"/>
        <v>0</v>
      </c>
      <c r="AR14" s="25">
        <f t="shared" si="18"/>
        <v>2.246</v>
      </c>
      <c r="AS14" s="26">
        <f t="shared" si="19"/>
        <v>470.83300000000003</v>
      </c>
      <c r="AT14" s="26">
        <f t="shared" si="20"/>
        <v>1686.2370000000001</v>
      </c>
      <c r="AU14" s="26">
        <f t="shared" si="21"/>
        <v>3.0000000000000001E-3</v>
      </c>
      <c r="AV14" s="26">
        <f t="shared" si="22"/>
        <v>0</v>
      </c>
      <c r="AW14" s="26">
        <f t="shared" si="23"/>
        <v>8.7759999999999998</v>
      </c>
      <c r="AX14" s="26">
        <f t="shared" si="24"/>
        <v>0</v>
      </c>
      <c r="AY14" s="27">
        <f t="shared" si="25"/>
        <v>0</v>
      </c>
    </row>
    <row r="15" spans="2:52" x14ac:dyDescent="0.25">
      <c r="B15">
        <v>2000</v>
      </c>
      <c r="D15" s="9">
        <v>4933</v>
      </c>
      <c r="E15" s="10">
        <v>542390</v>
      </c>
      <c r="F15" s="10">
        <v>1896400</v>
      </c>
      <c r="G15" s="10">
        <v>11083</v>
      </c>
      <c r="H15" s="10">
        <v>2172</v>
      </c>
      <c r="I15" s="10">
        <v>142320</v>
      </c>
      <c r="L15" s="2">
        <v>11231</v>
      </c>
      <c r="M15" s="2">
        <v>10</v>
      </c>
      <c r="N15" s="2">
        <v>52702</v>
      </c>
      <c r="O15" s="2">
        <v>413</v>
      </c>
      <c r="P15" s="11"/>
      <c r="Q15" s="2">
        <v>1474</v>
      </c>
      <c r="T15" s="2">
        <v>4477</v>
      </c>
      <c r="U15" s="2">
        <v>490065</v>
      </c>
      <c r="V15" s="2">
        <v>1778593</v>
      </c>
      <c r="W15" s="2">
        <v>26</v>
      </c>
      <c r="X15" s="10"/>
      <c r="Y15" s="2">
        <v>20529</v>
      </c>
      <c r="AB15" s="25">
        <f t="shared" si="2"/>
        <v>4.9329999999999998</v>
      </c>
      <c r="AC15" s="26">
        <f t="shared" si="3"/>
        <v>542.39</v>
      </c>
      <c r="AD15" s="26">
        <f t="shared" si="4"/>
        <v>1896.4</v>
      </c>
      <c r="AE15" s="26">
        <f t="shared" si="5"/>
        <v>11.083</v>
      </c>
      <c r="AF15" s="26">
        <f t="shared" si="6"/>
        <v>2.1720000000000002</v>
      </c>
      <c r="AG15" s="26">
        <f t="shared" si="7"/>
        <v>142.32</v>
      </c>
      <c r="AH15" s="26">
        <f t="shared" si="8"/>
        <v>0</v>
      </c>
      <c r="AI15" s="27">
        <f t="shared" si="9"/>
        <v>0</v>
      </c>
      <c r="AJ15" s="28">
        <f t="shared" si="10"/>
        <v>11.231</v>
      </c>
      <c r="AK15" s="28">
        <f t="shared" si="11"/>
        <v>0.01</v>
      </c>
      <c r="AL15" s="28">
        <f t="shared" si="12"/>
        <v>52.701999999999998</v>
      </c>
      <c r="AM15" s="28">
        <f t="shared" si="13"/>
        <v>0.41300000000000003</v>
      </c>
      <c r="AN15" s="28">
        <f t="shared" si="14"/>
        <v>0</v>
      </c>
      <c r="AO15" s="28">
        <f t="shared" si="15"/>
        <v>1.474</v>
      </c>
      <c r="AP15" s="28">
        <f t="shared" si="16"/>
        <v>0</v>
      </c>
      <c r="AQ15" s="28">
        <f t="shared" si="17"/>
        <v>0</v>
      </c>
      <c r="AR15" s="25">
        <f t="shared" si="18"/>
        <v>4.4770000000000003</v>
      </c>
      <c r="AS15" s="26">
        <f t="shared" si="19"/>
        <v>490.065</v>
      </c>
      <c r="AT15" s="26">
        <f t="shared" si="20"/>
        <v>1778.5930000000001</v>
      </c>
      <c r="AU15" s="26">
        <f t="shared" si="21"/>
        <v>2.6000000000000002E-2</v>
      </c>
      <c r="AV15" s="26">
        <f t="shared" si="22"/>
        <v>0</v>
      </c>
      <c r="AW15" s="26">
        <f t="shared" si="23"/>
        <v>20.529</v>
      </c>
      <c r="AX15" s="26">
        <f t="shared" si="24"/>
        <v>0</v>
      </c>
      <c r="AY15" s="27">
        <f t="shared" si="25"/>
        <v>0</v>
      </c>
    </row>
    <row r="16" spans="2:52" x14ac:dyDescent="0.25">
      <c r="B16">
        <v>2001</v>
      </c>
      <c r="D16" s="9">
        <v>13956</v>
      </c>
      <c r="E16" s="10">
        <v>584020</v>
      </c>
      <c r="F16" s="10">
        <v>1915802</v>
      </c>
      <c r="G16" s="10">
        <v>11781</v>
      </c>
      <c r="H16" s="10">
        <v>2199</v>
      </c>
      <c r="I16" s="10">
        <v>121053</v>
      </c>
      <c r="L16" s="2">
        <v>10063</v>
      </c>
      <c r="M16" s="11"/>
      <c r="N16" s="2">
        <v>53142</v>
      </c>
      <c r="O16" s="2">
        <v>732</v>
      </c>
      <c r="P16" s="11"/>
      <c r="Q16" s="2">
        <v>10744</v>
      </c>
      <c r="T16" s="2">
        <v>11688</v>
      </c>
      <c r="U16" s="2">
        <v>507869</v>
      </c>
      <c r="V16" s="2">
        <v>1866494</v>
      </c>
      <c r="W16" s="2">
        <v>37</v>
      </c>
      <c r="X16" s="10"/>
      <c r="Y16" s="2">
        <v>7175</v>
      </c>
      <c r="AB16" s="25">
        <f t="shared" si="2"/>
        <v>13.956</v>
      </c>
      <c r="AC16" s="26">
        <f t="shared" si="3"/>
        <v>584.02</v>
      </c>
      <c r="AD16" s="26">
        <f t="shared" si="4"/>
        <v>1915.8020000000001</v>
      </c>
      <c r="AE16" s="26">
        <f t="shared" si="5"/>
        <v>11.781000000000001</v>
      </c>
      <c r="AF16" s="26">
        <f t="shared" si="6"/>
        <v>2.1989999999999998</v>
      </c>
      <c r="AG16" s="26">
        <f t="shared" si="7"/>
        <v>121.053</v>
      </c>
      <c r="AH16" s="26">
        <f t="shared" si="8"/>
        <v>0</v>
      </c>
      <c r="AI16" s="27">
        <f t="shared" si="9"/>
        <v>0</v>
      </c>
      <c r="AJ16" s="28">
        <f t="shared" si="10"/>
        <v>10.063000000000001</v>
      </c>
      <c r="AK16" s="28">
        <f t="shared" si="11"/>
        <v>0</v>
      </c>
      <c r="AL16" s="28">
        <f t="shared" si="12"/>
        <v>53.142000000000003</v>
      </c>
      <c r="AM16" s="28">
        <f t="shared" si="13"/>
        <v>0.73199999999999998</v>
      </c>
      <c r="AN16" s="28">
        <f t="shared" si="14"/>
        <v>0</v>
      </c>
      <c r="AO16" s="28">
        <f t="shared" si="15"/>
        <v>10.744</v>
      </c>
      <c r="AP16" s="28">
        <f t="shared" si="16"/>
        <v>0</v>
      </c>
      <c r="AQ16" s="28">
        <f t="shared" si="17"/>
        <v>0</v>
      </c>
      <c r="AR16" s="25">
        <f t="shared" si="18"/>
        <v>11.688000000000001</v>
      </c>
      <c r="AS16" s="26">
        <f t="shared" si="19"/>
        <v>507.86900000000003</v>
      </c>
      <c r="AT16" s="26">
        <f t="shared" si="20"/>
        <v>1866.4940000000001</v>
      </c>
      <c r="AU16" s="26">
        <f t="shared" si="21"/>
        <v>3.6999999999999998E-2</v>
      </c>
      <c r="AV16" s="26">
        <f t="shared" si="22"/>
        <v>0</v>
      </c>
      <c r="AW16" s="26">
        <f t="shared" si="23"/>
        <v>7.1749999999999998</v>
      </c>
      <c r="AX16" s="26">
        <f t="shared" si="24"/>
        <v>0</v>
      </c>
      <c r="AY16" s="27">
        <f t="shared" si="25"/>
        <v>0</v>
      </c>
    </row>
    <row r="17" spans="2:51" x14ac:dyDescent="0.25">
      <c r="B17">
        <v>2002</v>
      </c>
      <c r="D17" s="9">
        <v>16639</v>
      </c>
      <c r="E17" s="10">
        <v>698396</v>
      </c>
      <c r="F17" s="10">
        <v>1869472</v>
      </c>
      <c r="G17" s="10">
        <v>12355</v>
      </c>
      <c r="H17" s="10">
        <v>2204</v>
      </c>
      <c r="I17" s="10">
        <v>129912</v>
      </c>
      <c r="L17" s="2">
        <v>8011</v>
      </c>
      <c r="M17" s="11"/>
      <c r="N17" s="2">
        <v>49879</v>
      </c>
      <c r="O17" s="2">
        <v>712</v>
      </c>
      <c r="P17" s="11"/>
      <c r="Q17" s="2">
        <v>5334</v>
      </c>
      <c r="T17" s="2">
        <v>16011</v>
      </c>
      <c r="U17" s="2">
        <v>644000</v>
      </c>
      <c r="V17" s="2">
        <v>1793492</v>
      </c>
      <c r="W17" s="2">
        <v>3</v>
      </c>
      <c r="X17" s="10"/>
      <c r="Y17" s="2">
        <v>15046</v>
      </c>
      <c r="AB17" s="25">
        <f t="shared" si="2"/>
        <v>16.638999999999999</v>
      </c>
      <c r="AC17" s="26">
        <f t="shared" si="3"/>
        <v>698.39599999999996</v>
      </c>
      <c r="AD17" s="26">
        <f t="shared" si="4"/>
        <v>1869.472</v>
      </c>
      <c r="AE17" s="26">
        <f t="shared" si="5"/>
        <v>12.355</v>
      </c>
      <c r="AF17" s="26">
        <f t="shared" si="6"/>
        <v>2.2040000000000002</v>
      </c>
      <c r="AG17" s="26">
        <f t="shared" si="7"/>
        <v>129.91200000000001</v>
      </c>
      <c r="AH17" s="26">
        <f t="shared" si="8"/>
        <v>0</v>
      </c>
      <c r="AI17" s="27">
        <f t="shared" si="9"/>
        <v>0</v>
      </c>
      <c r="AJ17" s="28">
        <f t="shared" si="10"/>
        <v>8.011000000000001</v>
      </c>
      <c r="AK17" s="28">
        <f t="shared" si="11"/>
        <v>0</v>
      </c>
      <c r="AL17" s="28">
        <f t="shared" si="12"/>
        <v>49.878999999999998</v>
      </c>
      <c r="AM17" s="28">
        <f t="shared" si="13"/>
        <v>0.71199999999999997</v>
      </c>
      <c r="AN17" s="28">
        <f t="shared" si="14"/>
        <v>0</v>
      </c>
      <c r="AO17" s="28">
        <f t="shared" si="15"/>
        <v>5.3340000000000005</v>
      </c>
      <c r="AP17" s="28">
        <f t="shared" si="16"/>
        <v>0</v>
      </c>
      <c r="AQ17" s="28">
        <f t="shared" si="17"/>
        <v>0</v>
      </c>
      <c r="AR17" s="25">
        <f t="shared" si="18"/>
        <v>16.010999999999999</v>
      </c>
      <c r="AS17" s="26">
        <f t="shared" si="19"/>
        <v>644</v>
      </c>
      <c r="AT17" s="26">
        <f t="shared" si="20"/>
        <v>1793.492</v>
      </c>
      <c r="AU17" s="26">
        <f t="shared" si="21"/>
        <v>3.0000000000000001E-3</v>
      </c>
      <c r="AV17" s="26">
        <f t="shared" si="22"/>
        <v>0</v>
      </c>
      <c r="AW17" s="26">
        <f t="shared" si="23"/>
        <v>15.046000000000001</v>
      </c>
      <c r="AX17" s="26">
        <f t="shared" si="24"/>
        <v>0</v>
      </c>
      <c r="AY17" s="27">
        <f t="shared" si="25"/>
        <v>0</v>
      </c>
    </row>
    <row r="18" spans="2:51" x14ac:dyDescent="0.25">
      <c r="B18">
        <v>2003</v>
      </c>
      <c r="D18" s="9">
        <v>22976</v>
      </c>
      <c r="E18" s="10">
        <v>779621</v>
      </c>
      <c r="F18" s="10">
        <v>1818393</v>
      </c>
      <c r="G18" s="10">
        <v>12220</v>
      </c>
      <c r="H18" s="10">
        <v>2838</v>
      </c>
      <c r="I18" s="10">
        <v>106302</v>
      </c>
      <c r="L18" s="2">
        <v>8225</v>
      </c>
      <c r="M18" s="11"/>
      <c r="N18" s="2">
        <v>51435</v>
      </c>
      <c r="O18" s="2">
        <v>992</v>
      </c>
      <c r="P18" s="11"/>
      <c r="Q18" s="2">
        <v>13422</v>
      </c>
      <c r="T18" s="2">
        <v>21045</v>
      </c>
      <c r="U18" s="2">
        <v>713353</v>
      </c>
      <c r="V18" s="2">
        <v>1738550</v>
      </c>
      <c r="W18" s="2">
        <v>27</v>
      </c>
      <c r="X18" s="10"/>
      <c r="Y18" s="2">
        <v>5548</v>
      </c>
      <c r="AB18" s="25">
        <f t="shared" si="2"/>
        <v>22.975999999999999</v>
      </c>
      <c r="AC18" s="26">
        <f t="shared" si="3"/>
        <v>779.62099999999998</v>
      </c>
      <c r="AD18" s="26">
        <f t="shared" si="4"/>
        <v>1818.393</v>
      </c>
      <c r="AE18" s="26">
        <f t="shared" si="5"/>
        <v>12.22</v>
      </c>
      <c r="AF18" s="26">
        <f t="shared" si="6"/>
        <v>2.8380000000000001</v>
      </c>
      <c r="AG18" s="26">
        <f t="shared" si="7"/>
        <v>106.30200000000001</v>
      </c>
      <c r="AH18" s="26">
        <f t="shared" si="8"/>
        <v>0</v>
      </c>
      <c r="AI18" s="27">
        <f t="shared" si="9"/>
        <v>0</v>
      </c>
      <c r="AJ18" s="28">
        <f t="shared" si="10"/>
        <v>8.2249999999999996</v>
      </c>
      <c r="AK18" s="28">
        <f t="shared" si="11"/>
        <v>0</v>
      </c>
      <c r="AL18" s="28">
        <f t="shared" si="12"/>
        <v>51.435000000000002</v>
      </c>
      <c r="AM18" s="28">
        <f t="shared" si="13"/>
        <v>0.99199999999999999</v>
      </c>
      <c r="AN18" s="28">
        <f t="shared" si="14"/>
        <v>0</v>
      </c>
      <c r="AO18" s="28">
        <f t="shared" si="15"/>
        <v>13.422000000000001</v>
      </c>
      <c r="AP18" s="28">
        <f t="shared" si="16"/>
        <v>0</v>
      </c>
      <c r="AQ18" s="28">
        <f t="shared" si="17"/>
        <v>0</v>
      </c>
      <c r="AR18" s="25">
        <f t="shared" si="18"/>
        <v>21.045000000000002</v>
      </c>
      <c r="AS18" s="26">
        <f t="shared" si="19"/>
        <v>713.35300000000007</v>
      </c>
      <c r="AT18" s="26">
        <f t="shared" si="20"/>
        <v>1738.55</v>
      </c>
      <c r="AU18" s="26">
        <f t="shared" si="21"/>
        <v>2.7E-2</v>
      </c>
      <c r="AV18" s="26">
        <f t="shared" si="22"/>
        <v>0</v>
      </c>
      <c r="AW18" s="26">
        <f t="shared" si="23"/>
        <v>5.548</v>
      </c>
      <c r="AX18" s="26">
        <f t="shared" si="24"/>
        <v>0</v>
      </c>
      <c r="AY18" s="27">
        <f t="shared" si="25"/>
        <v>0</v>
      </c>
    </row>
    <row r="19" spans="2:51" x14ac:dyDescent="0.25">
      <c r="B19">
        <v>2004</v>
      </c>
      <c r="D19" s="9">
        <v>22670</v>
      </c>
      <c r="E19" s="10">
        <v>817558</v>
      </c>
      <c r="F19" s="10">
        <v>1790732</v>
      </c>
      <c r="G19" s="10">
        <v>12025</v>
      </c>
      <c r="H19" s="10">
        <v>2649</v>
      </c>
      <c r="I19" s="10">
        <v>109543</v>
      </c>
      <c r="L19" s="2">
        <v>9546</v>
      </c>
      <c r="M19" s="11"/>
      <c r="N19" s="2">
        <v>52739</v>
      </c>
      <c r="O19" s="2">
        <v>669</v>
      </c>
      <c r="P19" s="11"/>
      <c r="Q19" s="2">
        <v>15309</v>
      </c>
      <c r="T19" s="2">
        <v>21396</v>
      </c>
      <c r="U19" s="2">
        <v>765255</v>
      </c>
      <c r="V19" s="2">
        <v>1687297</v>
      </c>
      <c r="W19" s="2">
        <v>31</v>
      </c>
      <c r="X19" s="10"/>
      <c r="Y19" s="2">
        <v>3854</v>
      </c>
      <c r="AB19" s="25">
        <f t="shared" si="2"/>
        <v>22.67</v>
      </c>
      <c r="AC19" s="26">
        <f t="shared" si="3"/>
        <v>817.55799999999999</v>
      </c>
      <c r="AD19" s="26">
        <f t="shared" si="4"/>
        <v>1790.732</v>
      </c>
      <c r="AE19" s="26">
        <f t="shared" si="5"/>
        <v>12.025</v>
      </c>
      <c r="AF19" s="26">
        <f t="shared" si="6"/>
        <v>2.649</v>
      </c>
      <c r="AG19" s="26">
        <f t="shared" si="7"/>
        <v>109.54300000000001</v>
      </c>
      <c r="AH19" s="26">
        <f t="shared" si="8"/>
        <v>0</v>
      </c>
      <c r="AI19" s="27">
        <f t="shared" si="9"/>
        <v>0</v>
      </c>
      <c r="AJ19" s="28">
        <f t="shared" si="10"/>
        <v>9.5459999999999994</v>
      </c>
      <c r="AK19" s="28">
        <f t="shared" si="11"/>
        <v>0</v>
      </c>
      <c r="AL19" s="28">
        <f t="shared" si="12"/>
        <v>52.739000000000004</v>
      </c>
      <c r="AM19" s="28">
        <f t="shared" si="13"/>
        <v>0.66900000000000004</v>
      </c>
      <c r="AN19" s="28">
        <f t="shared" si="14"/>
        <v>0</v>
      </c>
      <c r="AO19" s="28">
        <f t="shared" si="15"/>
        <v>15.309000000000001</v>
      </c>
      <c r="AP19" s="28">
        <f t="shared" si="16"/>
        <v>0</v>
      </c>
      <c r="AQ19" s="28">
        <f t="shared" si="17"/>
        <v>0</v>
      </c>
      <c r="AR19" s="25">
        <f t="shared" si="18"/>
        <v>21.396000000000001</v>
      </c>
      <c r="AS19" s="26">
        <f t="shared" si="19"/>
        <v>765.255</v>
      </c>
      <c r="AT19" s="26">
        <f t="shared" si="20"/>
        <v>1687.297</v>
      </c>
      <c r="AU19" s="26">
        <f t="shared" si="21"/>
        <v>3.1E-2</v>
      </c>
      <c r="AV19" s="26">
        <f t="shared" si="22"/>
        <v>0</v>
      </c>
      <c r="AW19" s="26">
        <f t="shared" si="23"/>
        <v>3.8540000000000001</v>
      </c>
      <c r="AX19" s="26">
        <f t="shared" si="24"/>
        <v>0</v>
      </c>
      <c r="AY19" s="27">
        <f t="shared" si="25"/>
        <v>0</v>
      </c>
    </row>
    <row r="20" spans="2:51" x14ac:dyDescent="0.25">
      <c r="B20">
        <v>2005</v>
      </c>
      <c r="D20" s="9">
        <v>11481</v>
      </c>
      <c r="E20" s="10">
        <v>876592</v>
      </c>
      <c r="F20" s="10">
        <v>1661170</v>
      </c>
      <c r="G20" s="10">
        <v>12464</v>
      </c>
      <c r="H20" s="10">
        <v>2978</v>
      </c>
      <c r="I20" s="10">
        <v>136951</v>
      </c>
      <c r="L20" s="2">
        <v>8188</v>
      </c>
      <c r="M20" s="11"/>
      <c r="N20" s="2">
        <v>58309</v>
      </c>
      <c r="O20" s="2">
        <v>909</v>
      </c>
      <c r="P20" s="11"/>
      <c r="Q20" s="2">
        <v>3653</v>
      </c>
      <c r="T20" s="2">
        <v>13003</v>
      </c>
      <c r="U20" s="2">
        <v>825374</v>
      </c>
      <c r="V20" s="2">
        <v>1550282</v>
      </c>
      <c r="W20" s="2">
        <v>34</v>
      </c>
      <c r="X20" s="10"/>
      <c r="Y20" s="2">
        <v>15695</v>
      </c>
      <c r="AB20" s="25">
        <f t="shared" si="2"/>
        <v>11.481</v>
      </c>
      <c r="AC20" s="26">
        <f t="shared" si="3"/>
        <v>876.59199999999998</v>
      </c>
      <c r="AD20" s="26">
        <f t="shared" si="4"/>
        <v>1661.17</v>
      </c>
      <c r="AE20" s="26">
        <f t="shared" si="5"/>
        <v>12.464</v>
      </c>
      <c r="AF20" s="26">
        <f t="shared" si="6"/>
        <v>2.9780000000000002</v>
      </c>
      <c r="AG20" s="26">
        <f t="shared" si="7"/>
        <v>136.95099999999999</v>
      </c>
      <c r="AH20" s="26">
        <f t="shared" si="8"/>
        <v>0</v>
      </c>
      <c r="AI20" s="27">
        <f t="shared" si="9"/>
        <v>0</v>
      </c>
      <c r="AJ20" s="28">
        <f t="shared" si="10"/>
        <v>8.1880000000000006</v>
      </c>
      <c r="AK20" s="28">
        <f t="shared" si="11"/>
        <v>0</v>
      </c>
      <c r="AL20" s="28">
        <f t="shared" si="12"/>
        <v>58.309000000000005</v>
      </c>
      <c r="AM20" s="28">
        <f t="shared" si="13"/>
        <v>0.90900000000000003</v>
      </c>
      <c r="AN20" s="28">
        <f t="shared" si="14"/>
        <v>0</v>
      </c>
      <c r="AO20" s="28">
        <f t="shared" si="15"/>
        <v>3.653</v>
      </c>
      <c r="AP20" s="28">
        <f t="shared" si="16"/>
        <v>0</v>
      </c>
      <c r="AQ20" s="28">
        <f t="shared" si="17"/>
        <v>0</v>
      </c>
      <c r="AR20" s="25">
        <f t="shared" si="18"/>
        <v>13.003</v>
      </c>
      <c r="AS20" s="26">
        <f t="shared" si="19"/>
        <v>825.37400000000002</v>
      </c>
      <c r="AT20" s="26">
        <f t="shared" si="20"/>
        <v>1550.2819999999999</v>
      </c>
      <c r="AU20" s="26">
        <f t="shared" si="21"/>
        <v>3.4000000000000002E-2</v>
      </c>
      <c r="AV20" s="26">
        <f t="shared" si="22"/>
        <v>0</v>
      </c>
      <c r="AW20" s="26">
        <f t="shared" si="23"/>
        <v>15.695</v>
      </c>
      <c r="AX20" s="26">
        <f t="shared" si="24"/>
        <v>0</v>
      </c>
      <c r="AY20" s="27">
        <f t="shared" si="25"/>
        <v>0</v>
      </c>
    </row>
    <row r="21" spans="2:51" x14ac:dyDescent="0.25">
      <c r="B21">
        <v>2006</v>
      </c>
      <c r="D21" s="9">
        <v>18694</v>
      </c>
      <c r="E21" s="10">
        <v>898988</v>
      </c>
      <c r="F21" s="10">
        <v>1549229</v>
      </c>
      <c r="G21" s="10">
        <v>12304</v>
      </c>
      <c r="H21" s="10">
        <v>3120</v>
      </c>
      <c r="I21" s="10">
        <v>120365</v>
      </c>
      <c r="L21" s="2">
        <v>7176</v>
      </c>
      <c r="M21" s="11"/>
      <c r="N21" s="2">
        <v>54187</v>
      </c>
      <c r="O21" s="2">
        <v>669</v>
      </c>
      <c r="P21" s="11"/>
      <c r="Q21" s="2">
        <v>9802</v>
      </c>
      <c r="T21" s="2">
        <v>17688</v>
      </c>
      <c r="U21" s="2">
        <v>843064</v>
      </c>
      <c r="V21" s="2">
        <v>1429913</v>
      </c>
      <c r="W21" s="2">
        <v>25</v>
      </c>
      <c r="X21" s="10"/>
      <c r="Y21" s="2">
        <v>8947</v>
      </c>
      <c r="AB21" s="25">
        <f t="shared" si="2"/>
        <v>18.693999999999999</v>
      </c>
      <c r="AC21" s="26">
        <f t="shared" si="3"/>
        <v>898.98800000000006</v>
      </c>
      <c r="AD21" s="26">
        <f t="shared" si="4"/>
        <v>1549.229</v>
      </c>
      <c r="AE21" s="26">
        <f t="shared" si="5"/>
        <v>12.304</v>
      </c>
      <c r="AF21" s="26">
        <f t="shared" si="6"/>
        <v>3.12</v>
      </c>
      <c r="AG21" s="26">
        <f t="shared" si="7"/>
        <v>120.36500000000001</v>
      </c>
      <c r="AH21" s="26">
        <f t="shared" si="8"/>
        <v>0</v>
      </c>
      <c r="AI21" s="27">
        <f t="shared" si="9"/>
        <v>0</v>
      </c>
      <c r="AJ21" s="28">
        <f t="shared" si="10"/>
        <v>7.1760000000000002</v>
      </c>
      <c r="AK21" s="28">
        <f t="shared" si="11"/>
        <v>0</v>
      </c>
      <c r="AL21" s="28">
        <f t="shared" si="12"/>
        <v>54.186999999999998</v>
      </c>
      <c r="AM21" s="28">
        <f t="shared" si="13"/>
        <v>0.66900000000000004</v>
      </c>
      <c r="AN21" s="28">
        <f t="shared" si="14"/>
        <v>0</v>
      </c>
      <c r="AO21" s="28">
        <f t="shared" si="15"/>
        <v>9.8019999999999996</v>
      </c>
      <c r="AP21" s="28">
        <f t="shared" si="16"/>
        <v>0</v>
      </c>
      <c r="AQ21" s="28">
        <f t="shared" si="17"/>
        <v>0</v>
      </c>
      <c r="AR21" s="25">
        <f t="shared" si="18"/>
        <v>17.687999999999999</v>
      </c>
      <c r="AS21" s="26">
        <f t="shared" si="19"/>
        <v>843.06399999999996</v>
      </c>
      <c r="AT21" s="26">
        <f t="shared" si="20"/>
        <v>1429.913</v>
      </c>
      <c r="AU21" s="26">
        <f t="shared" si="21"/>
        <v>2.5000000000000001E-2</v>
      </c>
      <c r="AV21" s="26">
        <f t="shared" si="22"/>
        <v>0</v>
      </c>
      <c r="AW21" s="26">
        <f t="shared" si="23"/>
        <v>8.947000000000001</v>
      </c>
      <c r="AX21" s="26">
        <f t="shared" si="24"/>
        <v>0</v>
      </c>
      <c r="AY21" s="27">
        <f t="shared" si="25"/>
        <v>0</v>
      </c>
    </row>
    <row r="22" spans="2:51" x14ac:dyDescent="0.25">
      <c r="B22">
        <v>2007</v>
      </c>
      <c r="D22" s="9">
        <v>31795</v>
      </c>
      <c r="E22" s="10">
        <v>913824</v>
      </c>
      <c r="F22" s="10">
        <v>1416348</v>
      </c>
      <c r="G22" s="10">
        <v>12655</v>
      </c>
      <c r="H22" s="10">
        <v>3090</v>
      </c>
      <c r="I22" s="10">
        <v>135628</v>
      </c>
      <c r="L22" s="2">
        <v>8209</v>
      </c>
      <c r="M22" s="2">
        <v>1594</v>
      </c>
      <c r="N22" s="2">
        <v>63983</v>
      </c>
      <c r="O22" s="2">
        <v>965</v>
      </c>
      <c r="P22" s="11"/>
      <c r="Q22" s="2">
        <v>5284</v>
      </c>
      <c r="T22" s="2">
        <v>26310</v>
      </c>
      <c r="U22" s="2">
        <v>851522</v>
      </c>
      <c r="V22" s="2">
        <v>1368362</v>
      </c>
      <c r="W22" s="2">
        <v>24</v>
      </c>
      <c r="X22" s="10"/>
      <c r="Y22" s="2">
        <v>15320</v>
      </c>
      <c r="AB22" s="25">
        <f t="shared" si="2"/>
        <v>31.795000000000002</v>
      </c>
      <c r="AC22" s="26">
        <f t="shared" si="3"/>
        <v>913.82400000000007</v>
      </c>
      <c r="AD22" s="26">
        <f t="shared" si="4"/>
        <v>1416.348</v>
      </c>
      <c r="AE22" s="26">
        <f t="shared" si="5"/>
        <v>12.655000000000001</v>
      </c>
      <c r="AF22" s="26">
        <f t="shared" si="6"/>
        <v>3.09</v>
      </c>
      <c r="AG22" s="26">
        <f t="shared" si="7"/>
        <v>135.62800000000001</v>
      </c>
      <c r="AH22" s="26">
        <f t="shared" si="8"/>
        <v>0</v>
      </c>
      <c r="AI22" s="27">
        <f t="shared" si="9"/>
        <v>0</v>
      </c>
      <c r="AJ22" s="28">
        <f t="shared" si="10"/>
        <v>8.2089999999999996</v>
      </c>
      <c r="AK22" s="28">
        <f t="shared" si="11"/>
        <v>1.5940000000000001</v>
      </c>
      <c r="AL22" s="28">
        <f t="shared" si="12"/>
        <v>63.983000000000004</v>
      </c>
      <c r="AM22" s="28">
        <f t="shared" si="13"/>
        <v>0.96499999999999997</v>
      </c>
      <c r="AN22" s="28">
        <f t="shared" si="14"/>
        <v>0</v>
      </c>
      <c r="AO22" s="28">
        <f t="shared" si="15"/>
        <v>5.2839999999999998</v>
      </c>
      <c r="AP22" s="28">
        <f t="shared" si="16"/>
        <v>0</v>
      </c>
      <c r="AQ22" s="28">
        <f t="shared" si="17"/>
        <v>0</v>
      </c>
      <c r="AR22" s="25">
        <f t="shared" si="18"/>
        <v>26.310000000000002</v>
      </c>
      <c r="AS22" s="26">
        <f t="shared" si="19"/>
        <v>851.52200000000005</v>
      </c>
      <c r="AT22" s="26">
        <f t="shared" si="20"/>
        <v>1368.3620000000001</v>
      </c>
      <c r="AU22" s="26">
        <f t="shared" si="21"/>
        <v>2.4E-2</v>
      </c>
      <c r="AV22" s="26">
        <f t="shared" si="22"/>
        <v>0</v>
      </c>
      <c r="AW22" s="26">
        <f t="shared" si="23"/>
        <v>15.32</v>
      </c>
      <c r="AX22" s="26">
        <f t="shared" si="24"/>
        <v>0</v>
      </c>
      <c r="AY22" s="27">
        <f t="shared" si="25"/>
        <v>0</v>
      </c>
    </row>
    <row r="23" spans="2:51" x14ac:dyDescent="0.25">
      <c r="B23">
        <v>2008</v>
      </c>
      <c r="D23" s="9">
        <v>26775</v>
      </c>
      <c r="E23" s="10">
        <v>1021909</v>
      </c>
      <c r="F23" s="10">
        <v>1368667</v>
      </c>
      <c r="G23" s="10">
        <v>12714</v>
      </c>
      <c r="H23" s="10">
        <v>3339</v>
      </c>
      <c r="I23" s="10">
        <v>140894</v>
      </c>
      <c r="L23" s="2">
        <v>8582</v>
      </c>
      <c r="M23" s="2">
        <v>6</v>
      </c>
      <c r="N23" s="2">
        <v>58788</v>
      </c>
      <c r="O23" s="2">
        <v>1621</v>
      </c>
      <c r="P23" s="11"/>
      <c r="Q23" s="2">
        <v>3412</v>
      </c>
      <c r="T23" s="2">
        <v>26139</v>
      </c>
      <c r="U23" s="2">
        <v>954997</v>
      </c>
      <c r="V23" s="2">
        <v>1272608</v>
      </c>
      <c r="W23" s="2">
        <v>20</v>
      </c>
      <c r="X23" s="10"/>
      <c r="Y23" s="2">
        <v>17275</v>
      </c>
      <c r="AB23" s="25">
        <f t="shared" si="2"/>
        <v>26.775000000000002</v>
      </c>
      <c r="AC23" s="26">
        <f t="shared" si="3"/>
        <v>1021.909</v>
      </c>
      <c r="AD23" s="26">
        <f t="shared" si="4"/>
        <v>1368.6669999999999</v>
      </c>
      <c r="AE23" s="26">
        <f t="shared" si="5"/>
        <v>12.714</v>
      </c>
      <c r="AF23" s="26">
        <f t="shared" si="6"/>
        <v>3.339</v>
      </c>
      <c r="AG23" s="26">
        <f t="shared" si="7"/>
        <v>140.89400000000001</v>
      </c>
      <c r="AH23" s="26">
        <f t="shared" si="8"/>
        <v>0</v>
      </c>
      <c r="AI23" s="27">
        <f t="shared" si="9"/>
        <v>0</v>
      </c>
      <c r="AJ23" s="28">
        <f t="shared" si="10"/>
        <v>8.5820000000000007</v>
      </c>
      <c r="AK23" s="28">
        <f t="shared" si="11"/>
        <v>6.0000000000000001E-3</v>
      </c>
      <c r="AL23" s="28">
        <f t="shared" si="12"/>
        <v>58.788000000000004</v>
      </c>
      <c r="AM23" s="28">
        <f t="shared" si="13"/>
        <v>1.621</v>
      </c>
      <c r="AN23" s="28">
        <f t="shared" si="14"/>
        <v>0</v>
      </c>
      <c r="AO23" s="28">
        <f t="shared" si="15"/>
        <v>3.4119999999999999</v>
      </c>
      <c r="AP23" s="28">
        <f t="shared" si="16"/>
        <v>0</v>
      </c>
      <c r="AQ23" s="28">
        <f t="shared" si="17"/>
        <v>0</v>
      </c>
      <c r="AR23" s="25">
        <f t="shared" si="18"/>
        <v>26.138999999999999</v>
      </c>
      <c r="AS23" s="26">
        <f t="shared" si="19"/>
        <v>954.99700000000007</v>
      </c>
      <c r="AT23" s="26">
        <f t="shared" si="20"/>
        <v>1272.6079999999999</v>
      </c>
      <c r="AU23" s="26">
        <f t="shared" si="21"/>
        <v>0.02</v>
      </c>
      <c r="AV23" s="26">
        <f t="shared" si="22"/>
        <v>0</v>
      </c>
      <c r="AW23" s="26">
        <f t="shared" si="23"/>
        <v>17.275000000000002</v>
      </c>
      <c r="AX23" s="26">
        <f t="shared" si="24"/>
        <v>0</v>
      </c>
      <c r="AY23" s="27">
        <f t="shared" si="25"/>
        <v>0</v>
      </c>
    </row>
    <row r="24" spans="2:51" x14ac:dyDescent="0.25">
      <c r="B24">
        <v>2009</v>
      </c>
      <c r="D24" s="9">
        <v>20611</v>
      </c>
      <c r="E24" s="10">
        <v>1061422</v>
      </c>
      <c r="F24" s="10">
        <v>1297663</v>
      </c>
      <c r="G24" s="10">
        <v>12111</v>
      </c>
      <c r="H24" s="10">
        <v>3425</v>
      </c>
      <c r="I24" s="10">
        <v>127054</v>
      </c>
      <c r="L24" s="2">
        <v>5461</v>
      </c>
      <c r="M24" s="2">
        <v>3</v>
      </c>
      <c r="N24" s="2">
        <v>70316</v>
      </c>
      <c r="O24" s="2">
        <v>1632</v>
      </c>
      <c r="P24" s="11"/>
      <c r="Q24" s="2">
        <v>5650</v>
      </c>
      <c r="T24" s="2">
        <v>18707</v>
      </c>
      <c r="U24" s="2">
        <v>999342</v>
      </c>
      <c r="V24" s="2">
        <v>1244756</v>
      </c>
      <c r="W24" s="2">
        <v>48</v>
      </c>
      <c r="X24" s="10"/>
      <c r="Y24" s="2">
        <v>14633</v>
      </c>
      <c r="AB24" s="25">
        <f t="shared" si="2"/>
        <v>20.611000000000001</v>
      </c>
      <c r="AC24" s="26">
        <f t="shared" si="3"/>
        <v>1061.422</v>
      </c>
      <c r="AD24" s="26">
        <f t="shared" si="4"/>
        <v>1297.663</v>
      </c>
      <c r="AE24" s="26">
        <f t="shared" si="5"/>
        <v>12.111000000000001</v>
      </c>
      <c r="AF24" s="26">
        <f t="shared" si="6"/>
        <v>3.4250000000000003</v>
      </c>
      <c r="AG24" s="26">
        <f t="shared" si="7"/>
        <v>127.054</v>
      </c>
      <c r="AH24" s="26">
        <f t="shared" si="8"/>
        <v>0</v>
      </c>
      <c r="AI24" s="27">
        <f t="shared" si="9"/>
        <v>0</v>
      </c>
      <c r="AJ24" s="28">
        <f t="shared" si="10"/>
        <v>5.4610000000000003</v>
      </c>
      <c r="AK24" s="28">
        <f t="shared" si="11"/>
        <v>3.0000000000000001E-3</v>
      </c>
      <c r="AL24" s="28">
        <f t="shared" si="12"/>
        <v>70.316000000000003</v>
      </c>
      <c r="AM24" s="28">
        <f t="shared" si="13"/>
        <v>1.6320000000000001</v>
      </c>
      <c r="AN24" s="28">
        <f t="shared" si="14"/>
        <v>0</v>
      </c>
      <c r="AO24" s="28">
        <f t="shared" si="15"/>
        <v>5.65</v>
      </c>
      <c r="AP24" s="28">
        <f t="shared" si="16"/>
        <v>0</v>
      </c>
      <c r="AQ24" s="28">
        <f t="shared" si="17"/>
        <v>0</v>
      </c>
      <c r="AR24" s="25">
        <f t="shared" si="18"/>
        <v>18.707000000000001</v>
      </c>
      <c r="AS24" s="26">
        <f t="shared" si="19"/>
        <v>999.34199999999998</v>
      </c>
      <c r="AT24" s="26">
        <f t="shared" si="20"/>
        <v>1244.7560000000001</v>
      </c>
      <c r="AU24" s="26">
        <f t="shared" si="21"/>
        <v>4.8000000000000001E-2</v>
      </c>
      <c r="AV24" s="26">
        <f t="shared" si="22"/>
        <v>0</v>
      </c>
      <c r="AW24" s="26">
        <f t="shared" si="23"/>
        <v>14.633000000000001</v>
      </c>
      <c r="AX24" s="26">
        <f t="shared" si="24"/>
        <v>0</v>
      </c>
      <c r="AY24" s="27">
        <f t="shared" si="25"/>
        <v>0</v>
      </c>
    </row>
    <row r="25" spans="2:51" x14ac:dyDescent="0.25">
      <c r="B25">
        <v>2010</v>
      </c>
      <c r="D25" s="9">
        <v>15103</v>
      </c>
      <c r="E25" s="10">
        <v>1102011</v>
      </c>
      <c r="F25" s="10">
        <v>1178865</v>
      </c>
      <c r="G25" s="10">
        <v>14135</v>
      </c>
      <c r="H25" s="10">
        <v>3328</v>
      </c>
      <c r="I25" s="10">
        <v>118031</v>
      </c>
      <c r="L25" s="2">
        <v>8723</v>
      </c>
      <c r="M25" s="2">
        <v>59</v>
      </c>
      <c r="N25" s="2">
        <v>75880</v>
      </c>
      <c r="O25" s="2">
        <v>3015</v>
      </c>
      <c r="P25" s="11"/>
      <c r="Q25" s="2">
        <v>14673</v>
      </c>
      <c r="T25" s="2">
        <v>13201</v>
      </c>
      <c r="U25" s="2">
        <v>1029020</v>
      </c>
      <c r="V25" s="2">
        <v>1121260</v>
      </c>
      <c r="W25" s="2">
        <v>99</v>
      </c>
      <c r="X25" s="10"/>
      <c r="Y25" s="2">
        <v>7123</v>
      </c>
      <c r="AB25" s="25">
        <f t="shared" si="2"/>
        <v>15.103</v>
      </c>
      <c r="AC25" s="26">
        <f t="shared" si="3"/>
        <v>1102.011</v>
      </c>
      <c r="AD25" s="26">
        <f t="shared" si="4"/>
        <v>1178.865</v>
      </c>
      <c r="AE25" s="26">
        <f t="shared" si="5"/>
        <v>14.135</v>
      </c>
      <c r="AF25" s="26">
        <f t="shared" si="6"/>
        <v>3.3280000000000003</v>
      </c>
      <c r="AG25" s="26">
        <f t="shared" si="7"/>
        <v>118.03100000000001</v>
      </c>
      <c r="AH25" s="26">
        <f t="shared" si="8"/>
        <v>0</v>
      </c>
      <c r="AI25" s="27">
        <f t="shared" si="9"/>
        <v>0</v>
      </c>
      <c r="AJ25" s="28">
        <f t="shared" si="10"/>
        <v>8.7230000000000008</v>
      </c>
      <c r="AK25" s="28">
        <f t="shared" si="11"/>
        <v>5.9000000000000004E-2</v>
      </c>
      <c r="AL25" s="28">
        <f t="shared" si="12"/>
        <v>75.88</v>
      </c>
      <c r="AM25" s="28">
        <f t="shared" si="13"/>
        <v>3.0150000000000001</v>
      </c>
      <c r="AN25" s="28">
        <f t="shared" si="14"/>
        <v>0</v>
      </c>
      <c r="AO25" s="28">
        <f t="shared" si="15"/>
        <v>14.673</v>
      </c>
      <c r="AP25" s="28">
        <f t="shared" si="16"/>
        <v>0</v>
      </c>
      <c r="AQ25" s="28">
        <f t="shared" si="17"/>
        <v>0</v>
      </c>
      <c r="AR25" s="25">
        <f t="shared" si="18"/>
        <v>13.201000000000001</v>
      </c>
      <c r="AS25" s="26">
        <f t="shared" si="19"/>
        <v>1029.02</v>
      </c>
      <c r="AT25" s="26">
        <f t="shared" si="20"/>
        <v>1121.26</v>
      </c>
      <c r="AU25" s="26">
        <f t="shared" si="21"/>
        <v>9.9000000000000005E-2</v>
      </c>
      <c r="AV25" s="26">
        <f t="shared" si="22"/>
        <v>0</v>
      </c>
      <c r="AW25" s="26">
        <f t="shared" si="23"/>
        <v>7.1230000000000002</v>
      </c>
      <c r="AX25" s="26">
        <f t="shared" si="24"/>
        <v>0</v>
      </c>
      <c r="AY25" s="27">
        <f t="shared" si="25"/>
        <v>0</v>
      </c>
    </row>
    <row r="26" spans="2:51" x14ac:dyDescent="0.25">
      <c r="B26">
        <v>2011</v>
      </c>
      <c r="D26" s="9">
        <v>10821</v>
      </c>
      <c r="E26" s="10">
        <v>1052783</v>
      </c>
      <c r="F26" s="10">
        <v>1116455</v>
      </c>
      <c r="G26" s="10">
        <v>14602</v>
      </c>
      <c r="H26" s="10">
        <v>3726</v>
      </c>
      <c r="I26" s="10">
        <v>122836</v>
      </c>
      <c r="L26" s="2">
        <v>9098</v>
      </c>
      <c r="M26" s="2">
        <v>14</v>
      </c>
      <c r="N26" s="2">
        <v>66175</v>
      </c>
      <c r="O26" s="2">
        <v>3028</v>
      </c>
      <c r="P26" s="11"/>
      <c r="Q26" s="2">
        <v>11255</v>
      </c>
      <c r="T26" s="2">
        <v>11738</v>
      </c>
      <c r="U26" s="2">
        <v>992441</v>
      </c>
      <c r="V26" s="2">
        <v>1059504</v>
      </c>
      <c r="W26" s="2">
        <v>142</v>
      </c>
      <c r="X26" s="10"/>
      <c r="Y26" s="2">
        <v>14329</v>
      </c>
      <c r="AB26" s="25">
        <f t="shared" si="2"/>
        <v>10.821</v>
      </c>
      <c r="AC26" s="26">
        <f t="shared" si="3"/>
        <v>1052.7830000000001</v>
      </c>
      <c r="AD26" s="26">
        <f t="shared" si="4"/>
        <v>1116.4549999999999</v>
      </c>
      <c r="AE26" s="26">
        <f t="shared" si="5"/>
        <v>14.602</v>
      </c>
      <c r="AF26" s="26">
        <f t="shared" si="6"/>
        <v>3.726</v>
      </c>
      <c r="AG26" s="26">
        <f t="shared" si="7"/>
        <v>122.836</v>
      </c>
      <c r="AH26" s="26">
        <f t="shared" si="8"/>
        <v>0</v>
      </c>
      <c r="AI26" s="27">
        <f t="shared" si="9"/>
        <v>0</v>
      </c>
      <c r="AJ26" s="28">
        <f t="shared" si="10"/>
        <v>9.0980000000000008</v>
      </c>
      <c r="AK26" s="28">
        <f t="shared" si="11"/>
        <v>1.4E-2</v>
      </c>
      <c r="AL26" s="28">
        <f t="shared" si="12"/>
        <v>66.174999999999997</v>
      </c>
      <c r="AM26" s="28">
        <f t="shared" si="13"/>
        <v>3.028</v>
      </c>
      <c r="AN26" s="28">
        <f t="shared" si="14"/>
        <v>0</v>
      </c>
      <c r="AO26" s="28">
        <f t="shared" si="15"/>
        <v>11.255000000000001</v>
      </c>
      <c r="AP26" s="28">
        <f t="shared" si="16"/>
        <v>0</v>
      </c>
      <c r="AQ26" s="28">
        <f t="shared" si="17"/>
        <v>0</v>
      </c>
      <c r="AR26" s="25">
        <f t="shared" si="18"/>
        <v>11.738</v>
      </c>
      <c r="AS26" s="26">
        <f t="shared" si="19"/>
        <v>992.44100000000003</v>
      </c>
      <c r="AT26" s="26">
        <f t="shared" si="20"/>
        <v>1059.5040000000001</v>
      </c>
      <c r="AU26" s="26">
        <f t="shared" si="21"/>
        <v>0.14200000000000002</v>
      </c>
      <c r="AV26" s="26">
        <f t="shared" si="22"/>
        <v>0</v>
      </c>
      <c r="AW26" s="26">
        <f t="shared" si="23"/>
        <v>14.329000000000001</v>
      </c>
      <c r="AX26" s="26">
        <f t="shared" si="24"/>
        <v>0</v>
      </c>
      <c r="AY26" s="27">
        <f t="shared" si="25"/>
        <v>0</v>
      </c>
    </row>
    <row r="27" spans="2:51" x14ac:dyDescent="0.25">
      <c r="B27">
        <v>2012</v>
      </c>
      <c r="D27" s="9">
        <v>9592</v>
      </c>
      <c r="E27" s="10">
        <v>1180062</v>
      </c>
      <c r="F27" s="10">
        <v>1040809</v>
      </c>
      <c r="G27" s="10">
        <v>13970</v>
      </c>
      <c r="H27" s="10">
        <v>4191</v>
      </c>
      <c r="I27" s="10">
        <v>144358</v>
      </c>
      <c r="L27" s="2">
        <v>9308</v>
      </c>
      <c r="M27" s="2">
        <v>32</v>
      </c>
      <c r="N27" s="2">
        <v>68970</v>
      </c>
      <c r="O27" s="2">
        <v>2946</v>
      </c>
      <c r="P27" s="11"/>
      <c r="Q27" s="2">
        <v>4190</v>
      </c>
      <c r="T27" s="2">
        <v>9951</v>
      </c>
      <c r="U27" s="2">
        <v>1115915</v>
      </c>
      <c r="V27" s="2">
        <v>985142</v>
      </c>
      <c r="W27" s="2">
        <v>1148</v>
      </c>
      <c r="X27" s="10"/>
      <c r="Y27" s="2">
        <v>22006</v>
      </c>
      <c r="AB27" s="25">
        <f t="shared" si="2"/>
        <v>9.5920000000000005</v>
      </c>
      <c r="AC27" s="26">
        <f t="shared" si="3"/>
        <v>1180.0620000000001</v>
      </c>
      <c r="AD27" s="26">
        <f t="shared" si="4"/>
        <v>1040.809</v>
      </c>
      <c r="AE27" s="26">
        <f t="shared" si="5"/>
        <v>13.97</v>
      </c>
      <c r="AF27" s="26">
        <f t="shared" si="6"/>
        <v>4.1909999999999998</v>
      </c>
      <c r="AG27" s="26">
        <f t="shared" si="7"/>
        <v>144.358</v>
      </c>
      <c r="AH27" s="26">
        <f t="shared" si="8"/>
        <v>0</v>
      </c>
      <c r="AI27" s="27">
        <f t="shared" si="9"/>
        <v>0</v>
      </c>
      <c r="AJ27" s="28">
        <f t="shared" si="10"/>
        <v>9.3079999999999998</v>
      </c>
      <c r="AK27" s="28">
        <f t="shared" si="11"/>
        <v>3.2000000000000001E-2</v>
      </c>
      <c r="AL27" s="28">
        <f t="shared" si="12"/>
        <v>68.97</v>
      </c>
      <c r="AM27" s="28">
        <f t="shared" si="13"/>
        <v>2.9460000000000002</v>
      </c>
      <c r="AN27" s="28">
        <f t="shared" si="14"/>
        <v>0</v>
      </c>
      <c r="AO27" s="28">
        <f t="shared" si="15"/>
        <v>4.1900000000000004</v>
      </c>
      <c r="AP27" s="28">
        <f t="shared" si="16"/>
        <v>0</v>
      </c>
      <c r="AQ27" s="28">
        <f t="shared" si="17"/>
        <v>0</v>
      </c>
      <c r="AR27" s="25">
        <f t="shared" si="18"/>
        <v>9.9510000000000005</v>
      </c>
      <c r="AS27" s="26">
        <f t="shared" si="19"/>
        <v>1115.915</v>
      </c>
      <c r="AT27" s="26">
        <f t="shared" si="20"/>
        <v>985.14200000000005</v>
      </c>
      <c r="AU27" s="26">
        <f t="shared" si="21"/>
        <v>1.1480000000000001</v>
      </c>
      <c r="AV27" s="26">
        <f t="shared" si="22"/>
        <v>0</v>
      </c>
      <c r="AW27" s="26">
        <f t="shared" si="23"/>
        <v>22.006</v>
      </c>
      <c r="AX27" s="26">
        <f t="shared" si="24"/>
        <v>0</v>
      </c>
      <c r="AY27" s="27">
        <f t="shared" si="25"/>
        <v>0</v>
      </c>
    </row>
    <row r="28" spans="2:51" x14ac:dyDescent="0.25">
      <c r="B28">
        <v>2013</v>
      </c>
      <c r="D28" s="9">
        <v>14478</v>
      </c>
      <c r="E28" s="10">
        <v>1120893</v>
      </c>
      <c r="F28" s="10">
        <v>990869</v>
      </c>
      <c r="G28" s="10">
        <v>11942</v>
      </c>
      <c r="H28" s="10">
        <v>4555</v>
      </c>
      <c r="I28" s="10">
        <v>130581</v>
      </c>
      <c r="L28" s="2">
        <v>8288</v>
      </c>
      <c r="M28" s="2">
        <v>1</v>
      </c>
      <c r="N28" s="2">
        <v>81447</v>
      </c>
      <c r="O28" s="2">
        <v>2852</v>
      </c>
      <c r="P28" s="11"/>
      <c r="Q28" s="2">
        <v>10135</v>
      </c>
      <c r="T28" s="2">
        <v>16151</v>
      </c>
      <c r="U28" s="2">
        <v>1055166</v>
      </c>
      <c r="V28" s="2">
        <v>936642</v>
      </c>
      <c r="W28" s="2">
        <v>587</v>
      </c>
      <c r="X28" s="10"/>
      <c r="Y28" s="2">
        <v>15140</v>
      </c>
      <c r="AB28" s="25">
        <f t="shared" si="2"/>
        <v>14.478</v>
      </c>
      <c r="AC28" s="26">
        <f t="shared" si="3"/>
        <v>1120.893</v>
      </c>
      <c r="AD28" s="26">
        <f t="shared" si="4"/>
        <v>990.86900000000003</v>
      </c>
      <c r="AE28" s="26">
        <f t="shared" si="5"/>
        <v>11.942</v>
      </c>
      <c r="AF28" s="26">
        <f t="shared" si="6"/>
        <v>4.5549999999999997</v>
      </c>
      <c r="AG28" s="26">
        <f t="shared" si="7"/>
        <v>130.58099999999999</v>
      </c>
      <c r="AH28" s="26">
        <f t="shared" si="8"/>
        <v>0</v>
      </c>
      <c r="AI28" s="27">
        <f t="shared" si="9"/>
        <v>0</v>
      </c>
      <c r="AJ28" s="28">
        <f t="shared" si="10"/>
        <v>8.2880000000000003</v>
      </c>
      <c r="AK28" s="28">
        <f t="shared" si="11"/>
        <v>1E-3</v>
      </c>
      <c r="AL28" s="28">
        <f t="shared" si="12"/>
        <v>81.447000000000003</v>
      </c>
      <c r="AM28" s="28">
        <f t="shared" si="13"/>
        <v>2.8519999999999999</v>
      </c>
      <c r="AN28" s="28">
        <f t="shared" si="14"/>
        <v>0</v>
      </c>
      <c r="AO28" s="28">
        <f t="shared" si="15"/>
        <v>10.135</v>
      </c>
      <c r="AP28" s="28">
        <f t="shared" si="16"/>
        <v>0</v>
      </c>
      <c r="AQ28" s="28">
        <f t="shared" si="17"/>
        <v>0</v>
      </c>
      <c r="AR28" s="25">
        <f t="shared" si="18"/>
        <v>16.151</v>
      </c>
      <c r="AS28" s="26">
        <f t="shared" si="19"/>
        <v>1055.1659999999999</v>
      </c>
      <c r="AT28" s="26">
        <f t="shared" si="20"/>
        <v>936.64200000000005</v>
      </c>
      <c r="AU28" s="26">
        <f t="shared" si="21"/>
        <v>0.58699999999999997</v>
      </c>
      <c r="AV28" s="26">
        <f t="shared" si="22"/>
        <v>0</v>
      </c>
      <c r="AW28" s="26">
        <f t="shared" si="23"/>
        <v>15.14</v>
      </c>
      <c r="AX28" s="26">
        <f t="shared" si="24"/>
        <v>0</v>
      </c>
      <c r="AY28" s="27">
        <f t="shared" si="25"/>
        <v>0</v>
      </c>
    </row>
    <row r="29" spans="2:51" x14ac:dyDescent="0.25">
      <c r="B29">
        <v>2014</v>
      </c>
      <c r="D29" s="9">
        <v>13077</v>
      </c>
      <c r="E29" s="10">
        <v>1113915</v>
      </c>
      <c r="F29" s="10">
        <v>1011800</v>
      </c>
      <c r="G29" s="10">
        <v>9184</v>
      </c>
      <c r="H29" s="10">
        <v>4683</v>
      </c>
      <c r="I29" s="10">
        <v>138402</v>
      </c>
      <c r="L29" s="2">
        <v>9491</v>
      </c>
      <c r="M29" s="2">
        <v>8</v>
      </c>
      <c r="N29" s="2">
        <v>64551</v>
      </c>
      <c r="O29" s="2">
        <v>2348</v>
      </c>
      <c r="P29" s="11"/>
      <c r="Q29" s="2">
        <v>6347</v>
      </c>
      <c r="T29" s="2">
        <v>12552</v>
      </c>
      <c r="U29" s="2">
        <v>1046696</v>
      </c>
      <c r="V29" s="2">
        <v>958407</v>
      </c>
      <c r="W29" s="2">
        <v>215</v>
      </c>
      <c r="X29" s="10"/>
      <c r="Y29" s="2">
        <v>21932</v>
      </c>
      <c r="AB29" s="25">
        <f t="shared" si="2"/>
        <v>13.077</v>
      </c>
      <c r="AC29" s="26">
        <f t="shared" si="3"/>
        <v>1113.915</v>
      </c>
      <c r="AD29" s="26">
        <f t="shared" si="4"/>
        <v>1011.8000000000001</v>
      </c>
      <c r="AE29" s="26">
        <f t="shared" si="5"/>
        <v>9.1840000000000011</v>
      </c>
      <c r="AF29" s="26">
        <f t="shared" si="6"/>
        <v>4.6829999999999998</v>
      </c>
      <c r="AG29" s="26">
        <f t="shared" si="7"/>
        <v>138.40200000000002</v>
      </c>
      <c r="AH29" s="26">
        <f t="shared" si="8"/>
        <v>0</v>
      </c>
      <c r="AI29" s="27">
        <f t="shared" si="9"/>
        <v>0</v>
      </c>
      <c r="AJ29" s="28">
        <f t="shared" si="10"/>
        <v>9.4909999999999997</v>
      </c>
      <c r="AK29" s="28">
        <f t="shared" si="11"/>
        <v>8.0000000000000002E-3</v>
      </c>
      <c r="AL29" s="28">
        <f t="shared" si="12"/>
        <v>64.551000000000002</v>
      </c>
      <c r="AM29" s="28">
        <f t="shared" si="13"/>
        <v>2.3479999999999999</v>
      </c>
      <c r="AN29" s="28">
        <f t="shared" si="14"/>
        <v>0</v>
      </c>
      <c r="AO29" s="28">
        <f t="shared" si="15"/>
        <v>6.3470000000000004</v>
      </c>
      <c r="AP29" s="28">
        <f t="shared" si="16"/>
        <v>0</v>
      </c>
      <c r="AQ29" s="28">
        <f t="shared" si="17"/>
        <v>0</v>
      </c>
      <c r="AR29" s="25">
        <f t="shared" si="18"/>
        <v>12.552</v>
      </c>
      <c r="AS29" s="26">
        <f t="shared" si="19"/>
        <v>1046.6959999999999</v>
      </c>
      <c r="AT29" s="26">
        <f t="shared" si="20"/>
        <v>958.40700000000004</v>
      </c>
      <c r="AU29" s="26">
        <f t="shared" si="21"/>
        <v>0.215</v>
      </c>
      <c r="AV29" s="26">
        <f t="shared" si="22"/>
        <v>0</v>
      </c>
      <c r="AW29" s="26">
        <f t="shared" si="23"/>
        <v>21.932000000000002</v>
      </c>
      <c r="AX29" s="26">
        <f t="shared" si="24"/>
        <v>0</v>
      </c>
      <c r="AY29" s="27">
        <f t="shared" si="25"/>
        <v>0</v>
      </c>
    </row>
    <row r="30" spans="2:51" x14ac:dyDescent="0.25">
      <c r="B30">
        <v>2015</v>
      </c>
      <c r="D30" s="9">
        <v>8630</v>
      </c>
      <c r="E30" s="10">
        <v>1196326</v>
      </c>
      <c r="F30" s="10">
        <v>1042214</v>
      </c>
      <c r="G30" s="10">
        <v>10147</v>
      </c>
      <c r="H30" s="10">
        <v>4927</v>
      </c>
      <c r="I30" s="10">
        <v>140966</v>
      </c>
      <c r="L30" s="2">
        <v>8743</v>
      </c>
      <c r="M30" s="2">
        <v>168</v>
      </c>
      <c r="N30" s="2">
        <v>75328</v>
      </c>
      <c r="O30" s="2">
        <v>2547</v>
      </c>
      <c r="P30" s="11"/>
      <c r="Q30" s="2">
        <v>7411</v>
      </c>
      <c r="T30" s="2">
        <v>8771</v>
      </c>
      <c r="U30" s="2">
        <v>1125905</v>
      </c>
      <c r="V30" s="2">
        <v>987653</v>
      </c>
      <c r="W30" s="2">
        <v>225</v>
      </c>
      <c r="X30" s="10"/>
      <c r="Y30" s="2">
        <v>22038</v>
      </c>
      <c r="AB30" s="25">
        <f t="shared" si="2"/>
        <v>8.6300000000000008</v>
      </c>
      <c r="AC30" s="26">
        <f t="shared" si="3"/>
        <v>1196.326</v>
      </c>
      <c r="AD30" s="26">
        <f t="shared" si="4"/>
        <v>1042.2139999999999</v>
      </c>
      <c r="AE30" s="26">
        <f t="shared" si="5"/>
        <v>10.147</v>
      </c>
      <c r="AF30" s="26">
        <f t="shared" si="6"/>
        <v>4.9270000000000005</v>
      </c>
      <c r="AG30" s="26">
        <f t="shared" si="7"/>
        <v>140.96600000000001</v>
      </c>
      <c r="AH30" s="26">
        <f t="shared" si="8"/>
        <v>0</v>
      </c>
      <c r="AI30" s="27">
        <f t="shared" si="9"/>
        <v>0</v>
      </c>
      <c r="AJ30" s="28">
        <f t="shared" si="10"/>
        <v>8.7430000000000003</v>
      </c>
      <c r="AK30" s="28">
        <f t="shared" si="11"/>
        <v>0.16800000000000001</v>
      </c>
      <c r="AL30" s="28">
        <f t="shared" si="12"/>
        <v>75.328000000000003</v>
      </c>
      <c r="AM30" s="28">
        <f t="shared" si="13"/>
        <v>2.5470000000000002</v>
      </c>
      <c r="AN30" s="28">
        <f t="shared" si="14"/>
        <v>0</v>
      </c>
      <c r="AO30" s="28">
        <f t="shared" si="15"/>
        <v>7.4110000000000005</v>
      </c>
      <c r="AP30" s="28">
        <f t="shared" si="16"/>
        <v>0</v>
      </c>
      <c r="AQ30" s="28">
        <f t="shared" si="17"/>
        <v>0</v>
      </c>
      <c r="AR30" s="25">
        <f t="shared" si="18"/>
        <v>8.7710000000000008</v>
      </c>
      <c r="AS30" s="26">
        <f t="shared" si="19"/>
        <v>1125.905</v>
      </c>
      <c r="AT30" s="26">
        <f t="shared" si="20"/>
        <v>987.65300000000002</v>
      </c>
      <c r="AU30" s="26">
        <f t="shared" si="21"/>
        <v>0.22500000000000001</v>
      </c>
      <c r="AV30" s="26">
        <f t="shared" si="22"/>
        <v>0</v>
      </c>
      <c r="AW30" s="26">
        <f t="shared" si="23"/>
        <v>22.038</v>
      </c>
      <c r="AX30" s="26">
        <f t="shared" si="24"/>
        <v>0</v>
      </c>
      <c r="AY30" s="27">
        <f t="shared" si="25"/>
        <v>0</v>
      </c>
    </row>
    <row r="31" spans="2:51" x14ac:dyDescent="0.25">
      <c r="B31">
        <v>2016</v>
      </c>
      <c r="D31" s="9">
        <v>6385</v>
      </c>
      <c r="E31" s="10">
        <v>1190326</v>
      </c>
      <c r="F31" s="10">
        <v>1070109</v>
      </c>
      <c r="G31" s="10">
        <v>10373</v>
      </c>
      <c r="H31" s="10">
        <v>4857</v>
      </c>
      <c r="I31" s="10">
        <v>145533</v>
      </c>
      <c r="L31" s="2">
        <v>8479</v>
      </c>
      <c r="M31" s="2">
        <v>0</v>
      </c>
      <c r="N31" s="2">
        <v>73559</v>
      </c>
      <c r="O31" s="2">
        <v>4245</v>
      </c>
      <c r="P31" s="11"/>
      <c r="Q31" s="2">
        <v>5741</v>
      </c>
      <c r="T31" s="2">
        <v>7116</v>
      </c>
      <c r="U31" s="2">
        <v>1124205</v>
      </c>
      <c r="V31" s="2">
        <v>1037250</v>
      </c>
      <c r="W31" s="2">
        <v>568</v>
      </c>
      <c r="X31" s="10"/>
      <c r="Y31" s="2">
        <v>22151</v>
      </c>
      <c r="AB31" s="25">
        <f t="shared" si="2"/>
        <v>6.3849999999999998</v>
      </c>
      <c r="AC31" s="26">
        <f t="shared" si="3"/>
        <v>1190.326</v>
      </c>
      <c r="AD31" s="26">
        <f t="shared" si="4"/>
        <v>1070.1089999999999</v>
      </c>
      <c r="AE31" s="26">
        <f t="shared" si="5"/>
        <v>10.372999999999999</v>
      </c>
      <c r="AF31" s="26">
        <f t="shared" si="6"/>
        <v>4.8570000000000002</v>
      </c>
      <c r="AG31" s="26">
        <f t="shared" si="7"/>
        <v>145.53300000000002</v>
      </c>
      <c r="AH31" s="26">
        <f t="shared" si="8"/>
        <v>0</v>
      </c>
      <c r="AI31" s="27">
        <f t="shared" si="9"/>
        <v>0</v>
      </c>
      <c r="AJ31" s="28">
        <f t="shared" si="10"/>
        <v>8.479000000000001</v>
      </c>
      <c r="AK31" s="28">
        <f t="shared" si="11"/>
        <v>0</v>
      </c>
      <c r="AL31" s="28">
        <f t="shared" si="12"/>
        <v>73.558999999999997</v>
      </c>
      <c r="AM31" s="28">
        <f t="shared" si="13"/>
        <v>4.2450000000000001</v>
      </c>
      <c r="AN31" s="28">
        <f t="shared" si="14"/>
        <v>0</v>
      </c>
      <c r="AO31" s="28">
        <f t="shared" si="15"/>
        <v>5.7410000000000005</v>
      </c>
      <c r="AP31" s="28">
        <f t="shared" si="16"/>
        <v>0</v>
      </c>
      <c r="AQ31" s="28">
        <f t="shared" si="17"/>
        <v>0</v>
      </c>
      <c r="AR31" s="25">
        <f t="shared" si="18"/>
        <v>7.1160000000000005</v>
      </c>
      <c r="AS31" s="26">
        <f t="shared" si="19"/>
        <v>1124.2049999999999</v>
      </c>
      <c r="AT31" s="26">
        <f t="shared" si="20"/>
        <v>1037.25</v>
      </c>
      <c r="AU31" s="26">
        <f t="shared" si="21"/>
        <v>0.56800000000000006</v>
      </c>
      <c r="AV31" s="26">
        <f t="shared" si="22"/>
        <v>0</v>
      </c>
      <c r="AW31" s="26">
        <f t="shared" si="23"/>
        <v>22.151</v>
      </c>
      <c r="AX31" s="26">
        <f t="shared" si="24"/>
        <v>0</v>
      </c>
      <c r="AY31" s="27">
        <f t="shared" si="25"/>
        <v>0</v>
      </c>
    </row>
    <row r="32" spans="2:51" x14ac:dyDescent="0.25">
      <c r="B32">
        <v>2017</v>
      </c>
      <c r="D32" s="9">
        <v>1019</v>
      </c>
      <c r="E32" s="10">
        <v>1264393</v>
      </c>
      <c r="F32" s="10">
        <v>1056412</v>
      </c>
      <c r="G32" s="10">
        <v>10893</v>
      </c>
      <c r="H32" s="10">
        <v>4494</v>
      </c>
      <c r="I32" s="10">
        <v>145966</v>
      </c>
      <c r="L32" s="2">
        <v>9302</v>
      </c>
      <c r="M32" s="11"/>
      <c r="N32" s="2">
        <v>92022</v>
      </c>
      <c r="O32" s="2">
        <v>6125</v>
      </c>
      <c r="P32" s="11"/>
      <c r="Q32" s="2">
        <v>6112</v>
      </c>
      <c r="T32" s="2">
        <v>583</v>
      </c>
      <c r="U32" s="2">
        <v>1209421</v>
      </c>
      <c r="V32" s="2">
        <v>1039208</v>
      </c>
      <c r="W32" s="2">
        <v>944</v>
      </c>
      <c r="X32" s="10"/>
      <c r="Y32" s="2">
        <v>21276</v>
      </c>
      <c r="AB32" s="25">
        <f t="shared" si="2"/>
        <v>1.0190000000000001</v>
      </c>
      <c r="AC32" s="26">
        <f t="shared" si="3"/>
        <v>1264.393</v>
      </c>
      <c r="AD32" s="26">
        <f t="shared" si="4"/>
        <v>1056.412</v>
      </c>
      <c r="AE32" s="26">
        <f t="shared" si="5"/>
        <v>10.893000000000001</v>
      </c>
      <c r="AF32" s="26">
        <f t="shared" si="6"/>
        <v>4.4939999999999998</v>
      </c>
      <c r="AG32" s="26">
        <f t="shared" si="7"/>
        <v>145.96600000000001</v>
      </c>
      <c r="AH32" s="26">
        <f t="shared" si="8"/>
        <v>0</v>
      </c>
      <c r="AI32" s="27">
        <f t="shared" si="9"/>
        <v>0</v>
      </c>
      <c r="AJ32" s="28">
        <f t="shared" si="10"/>
        <v>9.3019999999999996</v>
      </c>
      <c r="AK32" s="28">
        <f t="shared" si="11"/>
        <v>0</v>
      </c>
      <c r="AL32" s="28">
        <f t="shared" si="12"/>
        <v>92.022000000000006</v>
      </c>
      <c r="AM32" s="28">
        <f t="shared" si="13"/>
        <v>6.125</v>
      </c>
      <c r="AN32" s="28">
        <f t="shared" si="14"/>
        <v>0</v>
      </c>
      <c r="AO32" s="28">
        <f t="shared" si="15"/>
        <v>6.1120000000000001</v>
      </c>
      <c r="AP32" s="28">
        <f t="shared" si="16"/>
        <v>0</v>
      </c>
      <c r="AQ32" s="28">
        <f t="shared" si="17"/>
        <v>0</v>
      </c>
      <c r="AR32" s="25">
        <f t="shared" si="18"/>
        <v>0.58299999999999996</v>
      </c>
      <c r="AS32" s="26">
        <f t="shared" si="19"/>
        <v>1209.421</v>
      </c>
      <c r="AT32" s="26">
        <f t="shared" si="20"/>
        <v>1039.2080000000001</v>
      </c>
      <c r="AU32" s="26">
        <f t="shared" si="21"/>
        <v>0.94400000000000006</v>
      </c>
      <c r="AV32" s="26">
        <f t="shared" si="22"/>
        <v>0</v>
      </c>
      <c r="AW32" s="26">
        <f t="shared" si="23"/>
        <v>21.276</v>
      </c>
      <c r="AX32" s="26">
        <f t="shared" si="24"/>
        <v>0</v>
      </c>
      <c r="AY32" s="27">
        <f t="shared" si="25"/>
        <v>0</v>
      </c>
    </row>
    <row r="33" spans="2:51" x14ac:dyDescent="0.25">
      <c r="B33">
        <v>2018</v>
      </c>
      <c r="D33" s="9">
        <v>1180</v>
      </c>
      <c r="E33" s="10">
        <v>1237625</v>
      </c>
      <c r="F33" s="10">
        <v>994905</v>
      </c>
      <c r="G33" s="10">
        <v>11720</v>
      </c>
      <c r="H33" s="10">
        <v>5160</v>
      </c>
      <c r="I33" s="10">
        <v>143385</v>
      </c>
      <c r="L33" s="2">
        <v>9070</v>
      </c>
      <c r="M33" s="11"/>
      <c r="N33" s="2">
        <v>106775</v>
      </c>
      <c r="O33" s="2">
        <v>4895</v>
      </c>
      <c r="P33" s="11"/>
      <c r="Q33" s="2">
        <v>8340</v>
      </c>
      <c r="T33" s="2">
        <v>1</v>
      </c>
      <c r="U33" s="2">
        <v>1177670</v>
      </c>
      <c r="V33" s="2">
        <v>988779</v>
      </c>
      <c r="W33" s="2">
        <v>717</v>
      </c>
      <c r="X33" s="10"/>
      <c r="Y33" s="2">
        <v>18489</v>
      </c>
      <c r="AB33" s="25">
        <f t="shared" si="2"/>
        <v>1.18</v>
      </c>
      <c r="AC33" s="26">
        <f t="shared" si="3"/>
        <v>1237.625</v>
      </c>
      <c r="AD33" s="26">
        <f t="shared" si="4"/>
        <v>994.90499999999997</v>
      </c>
      <c r="AE33" s="26">
        <f t="shared" si="5"/>
        <v>11.72</v>
      </c>
      <c r="AF33" s="26">
        <f t="shared" si="6"/>
        <v>5.16</v>
      </c>
      <c r="AG33" s="26">
        <f t="shared" si="7"/>
        <v>143.38499999999999</v>
      </c>
      <c r="AH33" s="26">
        <f t="shared" si="8"/>
        <v>0</v>
      </c>
      <c r="AI33" s="27">
        <f t="shared" si="9"/>
        <v>0</v>
      </c>
      <c r="AJ33" s="28">
        <f t="shared" si="10"/>
        <v>9.07</v>
      </c>
      <c r="AK33" s="28">
        <f t="shared" si="11"/>
        <v>0</v>
      </c>
      <c r="AL33" s="28">
        <f t="shared" si="12"/>
        <v>106.77500000000001</v>
      </c>
      <c r="AM33" s="28">
        <f t="shared" si="13"/>
        <v>4.8950000000000005</v>
      </c>
      <c r="AN33" s="28">
        <f t="shared" si="14"/>
        <v>0</v>
      </c>
      <c r="AO33" s="28">
        <f t="shared" si="15"/>
        <v>8.34</v>
      </c>
      <c r="AP33" s="28">
        <f t="shared" si="16"/>
        <v>0</v>
      </c>
      <c r="AQ33" s="28">
        <f t="shared" si="17"/>
        <v>0</v>
      </c>
      <c r="AR33" s="25">
        <f t="shared" si="18"/>
        <v>1E-3</v>
      </c>
      <c r="AS33" s="26">
        <f t="shared" si="19"/>
        <v>1177.67</v>
      </c>
      <c r="AT33" s="26">
        <f t="shared" si="20"/>
        <v>988.779</v>
      </c>
      <c r="AU33" s="26">
        <f t="shared" si="21"/>
        <v>0.71699999999999997</v>
      </c>
      <c r="AV33" s="26">
        <f t="shared" si="22"/>
        <v>0</v>
      </c>
      <c r="AW33" s="26">
        <f t="shared" si="23"/>
        <v>18.489000000000001</v>
      </c>
      <c r="AX33" s="26">
        <f t="shared" si="24"/>
        <v>0</v>
      </c>
      <c r="AY33" s="27">
        <f t="shared" si="25"/>
        <v>0</v>
      </c>
    </row>
    <row r="34" spans="2:51" x14ac:dyDescent="0.25">
      <c r="B34">
        <v>2019</v>
      </c>
    </row>
    <row r="35" spans="2:51" x14ac:dyDescent="0.25">
      <c r="B35">
        <v>2020</v>
      </c>
    </row>
    <row r="36" spans="2:51" x14ac:dyDescent="0.25">
      <c r="B36">
        <v>2021</v>
      </c>
    </row>
    <row r="37" spans="2:51" x14ac:dyDescent="0.25">
      <c r="B37">
        <v>2022</v>
      </c>
    </row>
    <row r="38" spans="2:51" x14ac:dyDescent="0.25">
      <c r="B38">
        <v>2023</v>
      </c>
    </row>
    <row r="39" spans="2:51" x14ac:dyDescent="0.25">
      <c r="B39">
        <v>2024</v>
      </c>
    </row>
    <row r="40" spans="2:51" x14ac:dyDescent="0.25">
      <c r="B40">
        <v>2025</v>
      </c>
    </row>
    <row r="41" spans="2:51" x14ac:dyDescent="0.25">
      <c r="B41">
        <v>2026</v>
      </c>
    </row>
    <row r="42" spans="2:51" x14ac:dyDescent="0.25">
      <c r="B42">
        <v>2027</v>
      </c>
    </row>
    <row r="43" spans="2:51" x14ac:dyDescent="0.25">
      <c r="B43">
        <v>2028</v>
      </c>
    </row>
    <row r="44" spans="2:51" x14ac:dyDescent="0.25">
      <c r="B44">
        <v>2029</v>
      </c>
    </row>
    <row r="45" spans="2:51" x14ac:dyDescent="0.25">
      <c r="B45">
        <v>2030</v>
      </c>
    </row>
    <row r="46" spans="2:51" x14ac:dyDescent="0.25">
      <c r="B46">
        <v>2031</v>
      </c>
    </row>
    <row r="47" spans="2:51" x14ac:dyDescent="0.25">
      <c r="B47">
        <v>2032</v>
      </c>
    </row>
    <row r="48" spans="2:51" x14ac:dyDescent="0.25">
      <c r="B48">
        <v>2033</v>
      </c>
    </row>
    <row r="49" spans="2:2" x14ac:dyDescent="0.25">
      <c r="B49">
        <v>2034</v>
      </c>
    </row>
    <row r="50" spans="2:2" x14ac:dyDescent="0.25">
      <c r="B50">
        <v>2035</v>
      </c>
    </row>
    <row r="51" spans="2:2" x14ac:dyDescent="0.25">
      <c r="B51">
        <v>2036</v>
      </c>
    </row>
    <row r="52" spans="2:2" x14ac:dyDescent="0.25">
      <c r="B52">
        <v>2037</v>
      </c>
    </row>
    <row r="53" spans="2:2" x14ac:dyDescent="0.25">
      <c r="B53">
        <v>2038</v>
      </c>
    </row>
    <row r="54" spans="2:2" x14ac:dyDescent="0.25">
      <c r="B54">
        <v>2039</v>
      </c>
    </row>
    <row r="55" spans="2:2" x14ac:dyDescent="0.25">
      <c r="B55">
        <v>2040</v>
      </c>
    </row>
    <row r="56" spans="2:2" x14ac:dyDescent="0.25">
      <c r="B56">
        <v>2041</v>
      </c>
    </row>
    <row r="57" spans="2:2" x14ac:dyDescent="0.25">
      <c r="B57">
        <v>2042</v>
      </c>
    </row>
    <row r="58" spans="2:2" x14ac:dyDescent="0.25">
      <c r="B58">
        <v>2043</v>
      </c>
    </row>
    <row r="59" spans="2:2" x14ac:dyDescent="0.25">
      <c r="B59">
        <v>2044</v>
      </c>
    </row>
    <row r="60" spans="2:2" x14ac:dyDescent="0.25">
      <c r="B60">
        <v>2045</v>
      </c>
    </row>
    <row r="61" spans="2:2" x14ac:dyDescent="0.25">
      <c r="B61">
        <v>2046</v>
      </c>
    </row>
    <row r="62" spans="2:2" x14ac:dyDescent="0.25">
      <c r="B62">
        <v>2047</v>
      </c>
    </row>
    <row r="63" spans="2:2" x14ac:dyDescent="0.25">
      <c r="B63">
        <v>2048</v>
      </c>
    </row>
    <row r="64" spans="2:2" x14ac:dyDescent="0.25">
      <c r="B64">
        <v>2049</v>
      </c>
    </row>
    <row r="65" spans="2:2" x14ac:dyDescent="0.25">
      <c r="B65">
        <v>2050</v>
      </c>
    </row>
    <row r="66" spans="2:2" x14ac:dyDescent="0.25">
      <c r="B66">
        <v>2051</v>
      </c>
    </row>
    <row r="67" spans="2:2" x14ac:dyDescent="0.25">
      <c r="B67">
        <v>2052</v>
      </c>
    </row>
    <row r="68" spans="2:2" x14ac:dyDescent="0.25">
      <c r="B68">
        <v>2053</v>
      </c>
    </row>
    <row r="69" spans="2:2" x14ac:dyDescent="0.25">
      <c r="B69">
        <v>2054</v>
      </c>
    </row>
    <row r="70" spans="2:2" x14ac:dyDescent="0.25">
      <c r="B70">
        <v>2055</v>
      </c>
    </row>
    <row r="71" spans="2:2" x14ac:dyDescent="0.25">
      <c r="B71">
        <v>2056</v>
      </c>
    </row>
    <row r="72" spans="2:2" x14ac:dyDescent="0.25">
      <c r="B72">
        <v>2057</v>
      </c>
    </row>
    <row r="73" spans="2:2" x14ac:dyDescent="0.25">
      <c r="B73">
        <v>2058</v>
      </c>
    </row>
    <row r="74" spans="2:2" x14ac:dyDescent="0.25">
      <c r="B74">
        <v>2059</v>
      </c>
    </row>
    <row r="75" spans="2:2" x14ac:dyDescent="0.25">
      <c r="B75">
        <v>2060</v>
      </c>
    </row>
    <row r="76" spans="2:2" x14ac:dyDescent="0.25">
      <c r="B76">
        <v>2061</v>
      </c>
    </row>
    <row r="77" spans="2:2" x14ac:dyDescent="0.25">
      <c r="B77">
        <v>2062</v>
      </c>
    </row>
    <row r="78" spans="2:2" x14ac:dyDescent="0.25">
      <c r="B78">
        <v>2063</v>
      </c>
    </row>
    <row r="79" spans="2:2" x14ac:dyDescent="0.25">
      <c r="B79">
        <v>2064</v>
      </c>
    </row>
    <row r="80" spans="2:2" x14ac:dyDescent="0.25">
      <c r="B80">
        <v>2065</v>
      </c>
    </row>
    <row r="81" spans="2:2" x14ac:dyDescent="0.25">
      <c r="B81">
        <v>2066</v>
      </c>
    </row>
    <row r="82" spans="2:2" x14ac:dyDescent="0.25">
      <c r="B82">
        <v>2067</v>
      </c>
    </row>
    <row r="83" spans="2:2" x14ac:dyDescent="0.25">
      <c r="B83">
        <v>2068</v>
      </c>
    </row>
    <row r="84" spans="2:2" x14ac:dyDescent="0.25">
      <c r="B84">
        <v>2069</v>
      </c>
    </row>
    <row r="85" spans="2:2" x14ac:dyDescent="0.25">
      <c r="B85">
        <v>2070</v>
      </c>
    </row>
  </sheetData>
  <mergeCells count="6">
    <mergeCell ref="AR2:AY2"/>
    <mergeCell ref="D2:K2"/>
    <mergeCell ref="L2:S2"/>
    <mergeCell ref="T2:AA2"/>
    <mergeCell ref="AB2:AI2"/>
    <mergeCell ref="AJ2:AQ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abSelected="1" zoomScale="85" zoomScaleNormal="85" workbookViewId="0">
      <pane xSplit="3" ySplit="4" topLeftCell="AA17" activePane="bottomRight" state="frozen"/>
      <selection pane="topRight" activeCell="D1" sqref="D1"/>
      <selection pane="bottomLeft" activeCell="A5" sqref="A5"/>
      <selection pane="bottomRight" activeCell="AG30" sqref="AG30"/>
    </sheetView>
  </sheetViews>
  <sheetFormatPr defaultRowHeight="15" x14ac:dyDescent="0.25"/>
  <cols>
    <col min="1" max="1" width="4.28515625" style="17" customWidth="1"/>
    <col min="2" max="2" width="9.140625" style="13"/>
    <col min="3" max="3" width="9.140625" style="18"/>
    <col min="4" max="4" width="9.140625" style="4"/>
    <col min="5" max="5" width="10.7109375" style="4" customWidth="1"/>
    <col min="6" max="6" width="9.140625" style="4"/>
    <col min="7" max="7" width="11.28515625" style="4" customWidth="1"/>
    <col min="8" max="8" width="9.140625" style="4"/>
    <col min="9" max="9" width="12.140625" style="4" customWidth="1"/>
    <col min="10" max="10" width="11.7109375" style="4" customWidth="1"/>
    <col min="11" max="11" width="9.140625" style="5"/>
    <col min="12" max="12" width="9.140625" style="3"/>
    <col min="13" max="13" width="10.7109375" style="4" customWidth="1"/>
    <col min="14" max="14" width="9.140625" style="4"/>
    <col min="15" max="15" width="11.28515625" style="4" customWidth="1"/>
    <col min="16" max="16" width="9.140625" style="4"/>
    <col min="17" max="17" width="12.140625" style="4" customWidth="1"/>
    <col min="18" max="18" width="11.7109375" style="4" customWidth="1"/>
    <col min="19" max="19" width="9.140625" style="5"/>
    <col min="20" max="20" width="9.140625" style="3"/>
    <col min="21" max="21" width="10.7109375" style="4" customWidth="1"/>
    <col min="22" max="22" width="9.140625" style="4"/>
    <col min="23" max="23" width="11.28515625" style="4" customWidth="1"/>
    <col min="24" max="24" width="9.140625" style="4"/>
    <col min="25" max="25" width="12.140625" style="4" customWidth="1"/>
    <col min="26" max="26" width="11.7109375" style="4" customWidth="1"/>
    <col min="27" max="27" width="9.140625" style="5"/>
    <col min="28" max="28" width="9.140625" style="3"/>
    <col min="29" max="29" width="10.7109375" style="4" customWidth="1"/>
    <col min="30" max="30" width="9.140625" style="4"/>
    <col min="31" max="31" width="11.28515625" style="4" customWidth="1"/>
    <col min="32" max="32" width="9.140625" style="4"/>
    <col min="33" max="33" width="12.140625" style="4" customWidth="1"/>
    <col min="34" max="34" width="11.7109375" style="4" customWidth="1"/>
    <col min="35" max="35" width="9.140625" style="5"/>
  </cols>
  <sheetData>
    <row r="1" spans="1:35" ht="15.75" thickBot="1" x14ac:dyDescent="0.3">
      <c r="A1" s="15"/>
      <c r="B1" s="16"/>
      <c r="C1" s="13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5.75" thickBot="1" x14ac:dyDescent="0.3">
      <c r="D2" s="56" t="s">
        <v>13</v>
      </c>
      <c r="E2" s="57"/>
      <c r="F2" s="57"/>
      <c r="G2" s="57"/>
      <c r="H2" s="57"/>
      <c r="I2" s="57"/>
      <c r="J2" s="57"/>
      <c r="K2" s="58"/>
      <c r="L2" s="56" t="s">
        <v>14</v>
      </c>
      <c r="M2" s="57"/>
      <c r="N2" s="57"/>
      <c r="O2" s="57"/>
      <c r="P2" s="57"/>
      <c r="Q2" s="57"/>
      <c r="R2" s="57"/>
      <c r="S2" s="58"/>
      <c r="T2" s="56" t="s">
        <v>8</v>
      </c>
      <c r="U2" s="57"/>
      <c r="V2" s="57"/>
      <c r="W2" s="57"/>
      <c r="X2" s="57"/>
      <c r="Y2" s="57"/>
      <c r="Z2" s="57"/>
      <c r="AA2" s="58"/>
      <c r="AB2" s="56" t="s">
        <v>23</v>
      </c>
      <c r="AC2" s="57"/>
      <c r="AD2" s="57"/>
      <c r="AE2" s="57"/>
      <c r="AF2" s="57"/>
      <c r="AG2" s="57"/>
      <c r="AH2" s="57"/>
      <c r="AI2" s="58"/>
    </row>
    <row r="3" spans="1:35" ht="24.75" customHeight="1" x14ac:dyDescent="0.25"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5" t="s">
        <v>22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5" t="s">
        <v>22</v>
      </c>
      <c r="T3" s="4" t="s">
        <v>15</v>
      </c>
      <c r="U3" s="4" t="s">
        <v>16</v>
      </c>
      <c r="V3" s="4" t="s">
        <v>17</v>
      </c>
      <c r="W3" s="4" t="s">
        <v>18</v>
      </c>
      <c r="X3" s="4" t="s">
        <v>19</v>
      </c>
      <c r="Y3" s="4" t="s">
        <v>20</v>
      </c>
      <c r="Z3" s="4" t="s">
        <v>21</v>
      </c>
      <c r="AA3" s="5" t="s">
        <v>22</v>
      </c>
      <c r="AB3" s="4" t="s">
        <v>15</v>
      </c>
      <c r="AC3" s="4" t="s">
        <v>16</v>
      </c>
      <c r="AD3" s="4" t="s">
        <v>17</v>
      </c>
      <c r="AE3" s="4" t="s">
        <v>18</v>
      </c>
      <c r="AF3" s="4" t="s">
        <v>19</v>
      </c>
      <c r="AG3" s="4" t="s">
        <v>20</v>
      </c>
      <c r="AH3" s="4" t="s">
        <v>21</v>
      </c>
      <c r="AI3" s="5" t="s">
        <v>22</v>
      </c>
    </row>
    <row r="4" spans="1:35" s="1" customFormat="1" ht="15.75" thickBot="1" x14ac:dyDescent="0.3">
      <c r="A4" s="19"/>
      <c r="B4" s="14" t="s">
        <v>0</v>
      </c>
      <c r="C4" s="20"/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7" t="s">
        <v>9</v>
      </c>
      <c r="L4" s="6" t="s">
        <v>9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9</v>
      </c>
      <c r="R4" s="1" t="s">
        <v>9</v>
      </c>
      <c r="S4" s="7" t="s">
        <v>9</v>
      </c>
      <c r="T4" s="6" t="s">
        <v>9</v>
      </c>
      <c r="U4" s="1" t="s">
        <v>9</v>
      </c>
      <c r="V4" s="1" t="s">
        <v>9</v>
      </c>
      <c r="W4" s="1" t="s">
        <v>9</v>
      </c>
      <c r="X4" s="1" t="s">
        <v>9</v>
      </c>
      <c r="Y4" s="1" t="s">
        <v>9</v>
      </c>
      <c r="Z4" s="1" t="s">
        <v>9</v>
      </c>
      <c r="AA4" s="7" t="s">
        <v>9</v>
      </c>
      <c r="AB4" s="6" t="s">
        <v>9</v>
      </c>
      <c r="AC4" s="1" t="s">
        <v>9</v>
      </c>
      <c r="AD4" s="1" t="s">
        <v>9</v>
      </c>
      <c r="AE4" s="1" t="s">
        <v>9</v>
      </c>
      <c r="AF4" s="1" t="s">
        <v>9</v>
      </c>
      <c r="AG4" s="1" t="s">
        <v>9</v>
      </c>
      <c r="AH4" s="1" t="s">
        <v>9</v>
      </c>
      <c r="AI4" s="7" t="s">
        <v>9</v>
      </c>
    </row>
    <row r="5" spans="1:35" x14ac:dyDescent="0.25">
      <c r="B5" s="13">
        <v>1990</v>
      </c>
      <c r="D5" s="2">
        <v>9120</v>
      </c>
      <c r="E5" s="11">
        <v>0</v>
      </c>
      <c r="F5" s="2">
        <v>13762</v>
      </c>
      <c r="G5" s="2">
        <v>3907</v>
      </c>
      <c r="H5" s="2">
        <v>449</v>
      </c>
      <c r="I5" s="2">
        <v>45526</v>
      </c>
      <c r="J5" s="2">
        <v>188</v>
      </c>
      <c r="K5" s="5">
        <v>0</v>
      </c>
      <c r="L5" s="2">
        <v>0</v>
      </c>
      <c r="M5" s="11">
        <v>0</v>
      </c>
      <c r="N5" s="2">
        <v>39306</v>
      </c>
      <c r="O5" s="2">
        <v>0</v>
      </c>
      <c r="P5" s="2">
        <v>0</v>
      </c>
      <c r="Q5" s="2">
        <v>640</v>
      </c>
      <c r="R5" s="2">
        <v>0</v>
      </c>
      <c r="S5" s="5">
        <v>0</v>
      </c>
      <c r="T5" s="2">
        <v>108</v>
      </c>
      <c r="U5" s="11">
        <v>0</v>
      </c>
      <c r="V5" s="2">
        <v>14740</v>
      </c>
      <c r="W5" s="2">
        <v>5674</v>
      </c>
      <c r="X5" s="2">
        <v>15</v>
      </c>
      <c r="Y5" s="2">
        <v>50643</v>
      </c>
      <c r="Z5" s="2">
        <v>678</v>
      </c>
      <c r="AA5" s="5">
        <v>0</v>
      </c>
      <c r="AB5" s="2">
        <f>T5+L5+D5</f>
        <v>9228</v>
      </c>
      <c r="AC5" s="11">
        <f t="shared" ref="AC5:AI5" si="0">U5+M5+E5</f>
        <v>0</v>
      </c>
      <c r="AD5" s="2">
        <f t="shared" si="0"/>
        <v>67808</v>
      </c>
      <c r="AE5" s="2">
        <f t="shared" si="0"/>
        <v>9581</v>
      </c>
      <c r="AF5" s="2">
        <f t="shared" si="0"/>
        <v>464</v>
      </c>
      <c r="AG5" s="2">
        <f t="shared" si="0"/>
        <v>96809</v>
      </c>
      <c r="AH5" s="2">
        <f t="shared" si="0"/>
        <v>866</v>
      </c>
      <c r="AI5" s="5">
        <f t="shared" si="0"/>
        <v>0</v>
      </c>
    </row>
    <row r="6" spans="1:35" x14ac:dyDescent="0.25">
      <c r="B6" s="13">
        <v>1991</v>
      </c>
      <c r="D6" s="2">
        <v>8111</v>
      </c>
      <c r="E6" s="11">
        <v>0</v>
      </c>
      <c r="F6" s="2">
        <v>13648</v>
      </c>
      <c r="G6" s="2">
        <v>3942</v>
      </c>
      <c r="H6" s="2">
        <v>384</v>
      </c>
      <c r="I6" s="2">
        <v>45118</v>
      </c>
      <c r="J6" s="2">
        <v>215</v>
      </c>
      <c r="K6" s="5">
        <v>0</v>
      </c>
      <c r="L6" s="2">
        <v>0</v>
      </c>
      <c r="M6" s="11">
        <v>0</v>
      </c>
      <c r="N6" s="2">
        <v>38347</v>
      </c>
      <c r="O6" s="2">
        <v>0</v>
      </c>
      <c r="P6" s="2">
        <v>0</v>
      </c>
      <c r="Q6" s="2">
        <v>637</v>
      </c>
      <c r="R6" s="2">
        <v>0</v>
      </c>
      <c r="S6" s="5">
        <v>0</v>
      </c>
      <c r="T6" s="2">
        <v>103</v>
      </c>
      <c r="U6" s="11">
        <v>0</v>
      </c>
      <c r="V6" s="2">
        <v>13799</v>
      </c>
      <c r="W6" s="2">
        <v>5110</v>
      </c>
      <c r="X6" s="2">
        <v>7</v>
      </c>
      <c r="Y6" s="2">
        <v>53250</v>
      </c>
      <c r="Z6" s="2">
        <v>800</v>
      </c>
      <c r="AA6" s="5">
        <v>0</v>
      </c>
      <c r="AB6" s="2">
        <f t="shared" ref="AB6:AB33" si="1">T6+L6+D6</f>
        <v>8214</v>
      </c>
      <c r="AC6" s="11">
        <f t="shared" ref="AC6:AC33" si="2">U6+M6+E6</f>
        <v>0</v>
      </c>
      <c r="AD6" s="2">
        <f t="shared" ref="AD6:AD33" si="3">V6+N6+F6</f>
        <v>65794</v>
      </c>
      <c r="AE6" s="2">
        <f t="shared" ref="AE6:AE33" si="4">W6+O6+G6</f>
        <v>9052</v>
      </c>
      <c r="AF6" s="2">
        <f t="shared" ref="AF6:AF33" si="5">X6+P6+H6</f>
        <v>391</v>
      </c>
      <c r="AG6" s="2">
        <f t="shared" ref="AG6:AG33" si="6">Y6+Q6+I6</f>
        <v>99005</v>
      </c>
      <c r="AH6" s="2">
        <f t="shared" ref="AH6:AH33" si="7">Z6+R6+J6</f>
        <v>1015</v>
      </c>
      <c r="AI6" s="5">
        <f t="shared" ref="AI6:AI33" si="8">AA6+S6+K6</f>
        <v>0</v>
      </c>
    </row>
    <row r="7" spans="1:35" x14ac:dyDescent="0.25">
      <c r="B7" s="13">
        <v>1992</v>
      </c>
      <c r="D7" s="2">
        <v>8222</v>
      </c>
      <c r="E7" s="11">
        <v>0</v>
      </c>
      <c r="F7" s="2">
        <v>12896</v>
      </c>
      <c r="G7" s="2">
        <v>3651</v>
      </c>
      <c r="H7" s="2">
        <v>520</v>
      </c>
      <c r="I7" s="2">
        <v>44630</v>
      </c>
      <c r="J7" s="2">
        <v>221</v>
      </c>
      <c r="K7" s="5">
        <v>0</v>
      </c>
      <c r="L7" s="2">
        <v>0</v>
      </c>
      <c r="M7" s="11">
        <v>0</v>
      </c>
      <c r="N7" s="2">
        <v>39174</v>
      </c>
      <c r="O7" s="2">
        <v>0</v>
      </c>
      <c r="P7" s="2">
        <v>0</v>
      </c>
      <c r="Q7" s="2">
        <v>670</v>
      </c>
      <c r="R7" s="2">
        <v>0</v>
      </c>
      <c r="S7" s="5">
        <v>0</v>
      </c>
      <c r="T7" s="2">
        <v>77</v>
      </c>
      <c r="U7" s="11">
        <v>0</v>
      </c>
      <c r="V7" s="2">
        <v>13317</v>
      </c>
      <c r="W7" s="2">
        <v>5025</v>
      </c>
      <c r="X7" s="2">
        <v>18</v>
      </c>
      <c r="Y7" s="2">
        <v>54083</v>
      </c>
      <c r="Z7" s="2">
        <v>848</v>
      </c>
      <c r="AA7" s="5">
        <v>0</v>
      </c>
      <c r="AB7" s="2">
        <f t="shared" si="1"/>
        <v>8299</v>
      </c>
      <c r="AC7" s="11">
        <f t="shared" si="2"/>
        <v>0</v>
      </c>
      <c r="AD7" s="2">
        <f t="shared" si="3"/>
        <v>65387</v>
      </c>
      <c r="AE7" s="2">
        <f t="shared" si="4"/>
        <v>8676</v>
      </c>
      <c r="AF7" s="2">
        <f t="shared" si="5"/>
        <v>538</v>
      </c>
      <c r="AG7" s="2">
        <f t="shared" si="6"/>
        <v>99383</v>
      </c>
      <c r="AH7" s="2">
        <f t="shared" si="7"/>
        <v>1069</v>
      </c>
      <c r="AI7" s="5">
        <f t="shared" si="8"/>
        <v>0</v>
      </c>
    </row>
    <row r="8" spans="1:35" x14ac:dyDescent="0.25">
      <c r="B8" s="13">
        <v>1993</v>
      </c>
      <c r="D8" s="2">
        <v>8750</v>
      </c>
      <c r="E8" s="11">
        <v>0</v>
      </c>
      <c r="F8" s="2">
        <v>13415</v>
      </c>
      <c r="G8" s="2">
        <v>3846</v>
      </c>
      <c r="H8" s="2">
        <v>489</v>
      </c>
      <c r="I8" s="2">
        <v>44815</v>
      </c>
      <c r="J8" s="2">
        <v>237</v>
      </c>
      <c r="K8" s="5">
        <v>0</v>
      </c>
      <c r="L8" s="2">
        <v>0</v>
      </c>
      <c r="M8" s="11">
        <v>0</v>
      </c>
      <c r="N8" s="2">
        <v>40305</v>
      </c>
      <c r="O8" s="2">
        <v>0</v>
      </c>
      <c r="P8" s="2">
        <v>0</v>
      </c>
      <c r="Q8" s="2">
        <v>613</v>
      </c>
      <c r="R8" s="2">
        <v>0</v>
      </c>
      <c r="S8" s="5">
        <v>0</v>
      </c>
      <c r="T8" s="2">
        <v>64</v>
      </c>
      <c r="U8" s="11">
        <v>0</v>
      </c>
      <c r="V8" s="2">
        <v>13474</v>
      </c>
      <c r="W8" s="2">
        <v>5766</v>
      </c>
      <c r="X8" s="2">
        <v>4</v>
      </c>
      <c r="Y8" s="2">
        <v>54543</v>
      </c>
      <c r="Z8" s="2">
        <v>882</v>
      </c>
      <c r="AA8" s="5">
        <v>0</v>
      </c>
      <c r="AB8" s="2">
        <f t="shared" si="1"/>
        <v>8814</v>
      </c>
      <c r="AC8" s="11">
        <f t="shared" si="2"/>
        <v>0</v>
      </c>
      <c r="AD8" s="2">
        <f t="shared" si="3"/>
        <v>67194</v>
      </c>
      <c r="AE8" s="2">
        <f t="shared" si="4"/>
        <v>9612</v>
      </c>
      <c r="AF8" s="2">
        <f t="shared" si="5"/>
        <v>493</v>
      </c>
      <c r="AG8" s="2">
        <f t="shared" si="6"/>
        <v>99971</v>
      </c>
      <c r="AH8" s="2">
        <f t="shared" si="7"/>
        <v>1119</v>
      </c>
      <c r="AI8" s="5">
        <f t="shared" si="8"/>
        <v>0</v>
      </c>
    </row>
    <row r="9" spans="1:35" x14ac:dyDescent="0.25">
      <c r="B9" s="13">
        <v>1994</v>
      </c>
      <c r="D9" s="2">
        <v>9882</v>
      </c>
      <c r="E9" s="2">
        <v>32</v>
      </c>
      <c r="F9" s="2">
        <v>15741</v>
      </c>
      <c r="G9" s="2">
        <v>4054</v>
      </c>
      <c r="H9" s="2">
        <v>544</v>
      </c>
      <c r="I9" s="2">
        <v>45900</v>
      </c>
      <c r="J9" s="2">
        <v>350</v>
      </c>
      <c r="K9" s="5">
        <v>0</v>
      </c>
      <c r="L9" s="2">
        <v>0</v>
      </c>
      <c r="M9" s="11">
        <v>0</v>
      </c>
      <c r="N9" s="2">
        <v>40166</v>
      </c>
      <c r="O9" s="2">
        <v>0</v>
      </c>
      <c r="P9" s="2">
        <v>0</v>
      </c>
      <c r="Q9" s="2">
        <v>605</v>
      </c>
      <c r="R9" s="2">
        <v>0</v>
      </c>
      <c r="S9" s="5">
        <v>0</v>
      </c>
      <c r="T9" s="2">
        <v>61</v>
      </c>
      <c r="U9" s="2">
        <v>0</v>
      </c>
      <c r="V9" s="2">
        <v>13978</v>
      </c>
      <c r="W9" s="2">
        <v>6182</v>
      </c>
      <c r="X9" s="2">
        <v>3</v>
      </c>
      <c r="Y9" s="2">
        <v>55298</v>
      </c>
      <c r="Z9" s="2">
        <v>785</v>
      </c>
      <c r="AA9" s="5">
        <v>0</v>
      </c>
      <c r="AB9" s="2">
        <f t="shared" si="1"/>
        <v>9943</v>
      </c>
      <c r="AC9" s="2">
        <f t="shared" si="2"/>
        <v>32</v>
      </c>
      <c r="AD9" s="2">
        <f t="shared" si="3"/>
        <v>69885</v>
      </c>
      <c r="AE9" s="2">
        <f t="shared" si="4"/>
        <v>10236</v>
      </c>
      <c r="AF9" s="2">
        <f t="shared" si="5"/>
        <v>547</v>
      </c>
      <c r="AG9" s="2">
        <f t="shared" si="6"/>
        <v>101803</v>
      </c>
      <c r="AH9" s="2">
        <f t="shared" si="7"/>
        <v>1135</v>
      </c>
      <c r="AI9" s="5">
        <f t="shared" si="8"/>
        <v>0</v>
      </c>
    </row>
    <row r="10" spans="1:35" x14ac:dyDescent="0.25">
      <c r="B10" s="13">
        <v>1995</v>
      </c>
      <c r="D10" s="2">
        <v>10638</v>
      </c>
      <c r="E10" s="2">
        <v>218</v>
      </c>
      <c r="F10" s="2">
        <v>14769</v>
      </c>
      <c r="G10" s="2">
        <v>4242</v>
      </c>
      <c r="H10" s="2">
        <v>600</v>
      </c>
      <c r="I10" s="2">
        <v>47436</v>
      </c>
      <c r="J10" s="2">
        <v>397</v>
      </c>
      <c r="K10" s="5">
        <v>0</v>
      </c>
      <c r="L10" s="2">
        <v>0</v>
      </c>
      <c r="M10" s="11">
        <v>0</v>
      </c>
      <c r="N10" s="2">
        <v>42864</v>
      </c>
      <c r="O10" s="2">
        <v>0</v>
      </c>
      <c r="P10" s="2">
        <v>0</v>
      </c>
      <c r="Q10" s="2">
        <v>641</v>
      </c>
      <c r="R10" s="2">
        <v>0</v>
      </c>
      <c r="S10" s="5">
        <v>0</v>
      </c>
      <c r="T10" s="2">
        <v>50</v>
      </c>
      <c r="U10" s="2">
        <v>1</v>
      </c>
      <c r="V10" s="2">
        <v>14215</v>
      </c>
      <c r="W10" s="2">
        <v>6043</v>
      </c>
      <c r="X10" s="2">
        <v>4</v>
      </c>
      <c r="Y10" s="2">
        <v>55689</v>
      </c>
      <c r="Z10" s="2">
        <v>831</v>
      </c>
      <c r="AA10" s="5">
        <v>0</v>
      </c>
      <c r="AB10" s="2">
        <f t="shared" si="1"/>
        <v>10688</v>
      </c>
      <c r="AC10" s="2">
        <f t="shared" si="2"/>
        <v>219</v>
      </c>
      <c r="AD10" s="2">
        <f t="shared" si="3"/>
        <v>71848</v>
      </c>
      <c r="AE10" s="2">
        <f t="shared" si="4"/>
        <v>10285</v>
      </c>
      <c r="AF10" s="2">
        <f t="shared" si="5"/>
        <v>604</v>
      </c>
      <c r="AG10" s="2">
        <f t="shared" si="6"/>
        <v>103766</v>
      </c>
      <c r="AH10" s="2">
        <f t="shared" si="7"/>
        <v>1228</v>
      </c>
      <c r="AI10" s="5">
        <f t="shared" si="8"/>
        <v>0</v>
      </c>
    </row>
    <row r="11" spans="1:35" x14ac:dyDescent="0.25">
      <c r="B11" s="13">
        <v>1996</v>
      </c>
      <c r="D11" s="2">
        <v>10717</v>
      </c>
      <c r="E11" s="2">
        <v>299</v>
      </c>
      <c r="F11" s="2">
        <v>16147</v>
      </c>
      <c r="G11" s="2">
        <v>4285</v>
      </c>
      <c r="H11" s="2">
        <v>531</v>
      </c>
      <c r="I11" s="2">
        <v>44456</v>
      </c>
      <c r="J11" s="2">
        <v>319</v>
      </c>
      <c r="K11" s="5">
        <v>0</v>
      </c>
      <c r="L11" s="2">
        <v>0</v>
      </c>
      <c r="M11" s="2">
        <v>0</v>
      </c>
      <c r="N11" s="2">
        <v>44888</v>
      </c>
      <c r="O11" s="2">
        <v>0</v>
      </c>
      <c r="P11" s="2">
        <v>0</v>
      </c>
      <c r="Q11" s="2">
        <v>618</v>
      </c>
      <c r="R11" s="2">
        <v>0</v>
      </c>
      <c r="S11" s="5">
        <v>0</v>
      </c>
      <c r="T11" s="2">
        <v>39</v>
      </c>
      <c r="U11" s="2">
        <v>1</v>
      </c>
      <c r="V11" s="2">
        <v>16747</v>
      </c>
      <c r="W11" s="2">
        <v>6438</v>
      </c>
      <c r="X11" s="2">
        <v>3</v>
      </c>
      <c r="Y11" s="2">
        <v>58070</v>
      </c>
      <c r="Z11" s="2">
        <v>1020</v>
      </c>
      <c r="AA11" s="5">
        <v>0</v>
      </c>
      <c r="AB11" s="2">
        <f t="shared" si="1"/>
        <v>10756</v>
      </c>
      <c r="AC11" s="2">
        <f t="shared" si="2"/>
        <v>300</v>
      </c>
      <c r="AD11" s="2">
        <f t="shared" si="3"/>
        <v>77782</v>
      </c>
      <c r="AE11" s="2">
        <f t="shared" si="4"/>
        <v>10723</v>
      </c>
      <c r="AF11" s="2">
        <f t="shared" si="5"/>
        <v>534</v>
      </c>
      <c r="AG11" s="2">
        <f t="shared" si="6"/>
        <v>103144</v>
      </c>
      <c r="AH11" s="2">
        <f t="shared" si="7"/>
        <v>1339</v>
      </c>
      <c r="AI11" s="5">
        <f t="shared" si="8"/>
        <v>0</v>
      </c>
    </row>
    <row r="12" spans="1:35" x14ac:dyDescent="0.25">
      <c r="B12" s="13">
        <v>1997</v>
      </c>
      <c r="D12" s="2">
        <v>10655</v>
      </c>
      <c r="E12" s="2">
        <v>1329</v>
      </c>
      <c r="F12" s="2">
        <v>14997</v>
      </c>
      <c r="G12" s="2">
        <v>4654</v>
      </c>
      <c r="H12" s="2">
        <v>711</v>
      </c>
      <c r="I12" s="2">
        <v>45595</v>
      </c>
      <c r="J12" s="2">
        <v>265</v>
      </c>
      <c r="K12" s="5">
        <v>0</v>
      </c>
      <c r="L12" s="2">
        <v>0</v>
      </c>
      <c r="M12" s="2">
        <v>2</v>
      </c>
      <c r="N12" s="2">
        <v>45875</v>
      </c>
      <c r="O12" s="2">
        <v>0</v>
      </c>
      <c r="P12" s="2">
        <v>0</v>
      </c>
      <c r="Q12" s="2">
        <v>611</v>
      </c>
      <c r="R12" s="2">
        <v>0</v>
      </c>
      <c r="S12" s="5">
        <v>0</v>
      </c>
      <c r="T12" s="2">
        <v>43</v>
      </c>
      <c r="U12" s="2">
        <v>31</v>
      </c>
      <c r="V12" s="2">
        <v>15040</v>
      </c>
      <c r="W12" s="2">
        <v>6688</v>
      </c>
      <c r="X12" s="2">
        <v>7</v>
      </c>
      <c r="Y12" s="2">
        <v>57691</v>
      </c>
      <c r="Z12" s="2">
        <v>1070</v>
      </c>
      <c r="AA12" s="5">
        <v>0</v>
      </c>
      <c r="AB12" s="2">
        <f t="shared" si="1"/>
        <v>10698</v>
      </c>
      <c r="AC12" s="2">
        <f t="shared" si="2"/>
        <v>1362</v>
      </c>
      <c r="AD12" s="2">
        <f t="shared" si="3"/>
        <v>75912</v>
      </c>
      <c r="AE12" s="2">
        <f t="shared" si="4"/>
        <v>11342</v>
      </c>
      <c r="AF12" s="2">
        <f t="shared" si="5"/>
        <v>718</v>
      </c>
      <c r="AG12" s="2">
        <f t="shared" si="6"/>
        <v>103897</v>
      </c>
      <c r="AH12" s="2">
        <f t="shared" si="7"/>
        <v>1335</v>
      </c>
      <c r="AI12" s="5">
        <f t="shared" si="8"/>
        <v>0</v>
      </c>
    </row>
    <row r="13" spans="1:35" x14ac:dyDescent="0.25">
      <c r="B13" s="13">
        <v>1998</v>
      </c>
      <c r="D13" s="2">
        <v>11266</v>
      </c>
      <c r="E13" s="2">
        <v>1573</v>
      </c>
      <c r="F13" s="2">
        <v>14900</v>
      </c>
      <c r="G13" s="2">
        <v>3909</v>
      </c>
      <c r="H13" s="2">
        <v>890</v>
      </c>
      <c r="I13" s="2">
        <v>49069</v>
      </c>
      <c r="J13" s="2">
        <v>243</v>
      </c>
      <c r="K13" s="5">
        <v>0</v>
      </c>
      <c r="L13" s="2">
        <v>0</v>
      </c>
      <c r="M13" s="2">
        <v>2</v>
      </c>
      <c r="N13" s="2">
        <v>47059</v>
      </c>
      <c r="O13" s="2">
        <v>0</v>
      </c>
      <c r="P13" s="2">
        <v>0</v>
      </c>
      <c r="Q13" s="2">
        <v>638</v>
      </c>
      <c r="R13" s="2">
        <v>0</v>
      </c>
      <c r="S13" s="5">
        <v>0</v>
      </c>
      <c r="T13" s="2">
        <v>42</v>
      </c>
      <c r="U13" s="2">
        <v>36</v>
      </c>
      <c r="V13" s="2">
        <v>14482</v>
      </c>
      <c r="W13" s="2">
        <v>6381</v>
      </c>
      <c r="X13" s="2">
        <v>2</v>
      </c>
      <c r="Y13" s="2">
        <v>59952</v>
      </c>
      <c r="Z13" s="2">
        <v>1182</v>
      </c>
      <c r="AA13" s="5">
        <v>0</v>
      </c>
      <c r="AB13" s="2">
        <f t="shared" si="1"/>
        <v>11308</v>
      </c>
      <c r="AC13" s="2">
        <f t="shared" si="2"/>
        <v>1611</v>
      </c>
      <c r="AD13" s="2">
        <f t="shared" si="3"/>
        <v>76441</v>
      </c>
      <c r="AE13" s="2">
        <f t="shared" si="4"/>
        <v>10290</v>
      </c>
      <c r="AF13" s="2">
        <f t="shared" si="5"/>
        <v>892</v>
      </c>
      <c r="AG13" s="2">
        <f t="shared" si="6"/>
        <v>109659</v>
      </c>
      <c r="AH13" s="2">
        <f t="shared" si="7"/>
        <v>1425</v>
      </c>
      <c r="AI13" s="5">
        <f t="shared" si="8"/>
        <v>0</v>
      </c>
    </row>
    <row r="14" spans="1:35" x14ac:dyDescent="0.25">
      <c r="B14" s="13">
        <v>1999</v>
      </c>
      <c r="D14" s="2">
        <v>10845</v>
      </c>
      <c r="E14" s="2">
        <v>1954</v>
      </c>
      <c r="F14" s="2">
        <v>14079</v>
      </c>
      <c r="G14" s="2">
        <v>4305</v>
      </c>
      <c r="H14" s="2">
        <v>737</v>
      </c>
      <c r="I14" s="2">
        <v>49269</v>
      </c>
      <c r="J14" s="2">
        <v>234</v>
      </c>
      <c r="K14" s="5">
        <v>0</v>
      </c>
      <c r="L14" s="2">
        <v>0</v>
      </c>
      <c r="M14" s="2">
        <v>3</v>
      </c>
      <c r="N14" s="2">
        <v>49604</v>
      </c>
      <c r="O14" s="2">
        <v>0</v>
      </c>
      <c r="P14" s="2">
        <v>0</v>
      </c>
      <c r="Q14" s="2">
        <v>590</v>
      </c>
      <c r="R14" s="2">
        <v>0</v>
      </c>
      <c r="S14" s="5">
        <v>0</v>
      </c>
      <c r="T14" s="2">
        <v>34</v>
      </c>
      <c r="U14" s="2">
        <v>35</v>
      </c>
      <c r="V14" s="2">
        <v>14626</v>
      </c>
      <c r="W14" s="2">
        <v>6537</v>
      </c>
      <c r="X14" s="2">
        <v>1</v>
      </c>
      <c r="Y14" s="2">
        <v>60103</v>
      </c>
      <c r="Z14" s="2">
        <v>1315</v>
      </c>
      <c r="AA14" s="5">
        <v>0</v>
      </c>
      <c r="AB14" s="2">
        <f t="shared" si="1"/>
        <v>10879</v>
      </c>
      <c r="AC14" s="2">
        <f t="shared" si="2"/>
        <v>1992</v>
      </c>
      <c r="AD14" s="2">
        <f t="shared" si="3"/>
        <v>78309</v>
      </c>
      <c r="AE14" s="2">
        <f t="shared" si="4"/>
        <v>10842</v>
      </c>
      <c r="AF14" s="2">
        <f t="shared" si="5"/>
        <v>738</v>
      </c>
      <c r="AG14" s="2">
        <f t="shared" si="6"/>
        <v>109962</v>
      </c>
      <c r="AH14" s="2">
        <f t="shared" si="7"/>
        <v>1549</v>
      </c>
      <c r="AI14" s="5">
        <f t="shared" si="8"/>
        <v>0</v>
      </c>
    </row>
    <row r="15" spans="1:35" x14ac:dyDescent="0.25">
      <c r="B15" s="13">
        <v>2000</v>
      </c>
      <c r="D15" s="2">
        <v>11135</v>
      </c>
      <c r="E15" s="2">
        <v>1986</v>
      </c>
      <c r="F15" s="2">
        <v>12769</v>
      </c>
      <c r="G15" s="2">
        <v>3943</v>
      </c>
      <c r="H15" s="2">
        <v>811</v>
      </c>
      <c r="I15" s="2">
        <v>51373</v>
      </c>
      <c r="J15" s="2">
        <v>228</v>
      </c>
      <c r="K15" s="5">
        <v>0</v>
      </c>
      <c r="L15" s="2">
        <v>0</v>
      </c>
      <c r="M15" s="2">
        <v>6</v>
      </c>
      <c r="N15" s="2">
        <v>46576</v>
      </c>
      <c r="O15" s="2">
        <v>0</v>
      </c>
      <c r="P15" s="2">
        <v>0</v>
      </c>
      <c r="Q15" s="2">
        <v>624</v>
      </c>
      <c r="R15" s="2">
        <v>0</v>
      </c>
      <c r="S15" s="5">
        <v>0</v>
      </c>
      <c r="T15" s="2">
        <v>32</v>
      </c>
      <c r="U15" s="2">
        <v>44</v>
      </c>
      <c r="V15" s="2">
        <v>11311</v>
      </c>
      <c r="W15" s="2">
        <v>6715</v>
      </c>
      <c r="X15" s="2">
        <v>8</v>
      </c>
      <c r="Y15" s="2">
        <v>58497</v>
      </c>
      <c r="Z15" s="2">
        <v>1269</v>
      </c>
      <c r="AA15" s="5">
        <v>0</v>
      </c>
      <c r="AB15" s="2">
        <f t="shared" si="1"/>
        <v>11167</v>
      </c>
      <c r="AC15" s="2">
        <f t="shared" si="2"/>
        <v>2036</v>
      </c>
      <c r="AD15" s="2">
        <f t="shared" si="3"/>
        <v>70656</v>
      </c>
      <c r="AE15" s="2">
        <f t="shared" si="4"/>
        <v>10658</v>
      </c>
      <c r="AF15" s="2">
        <f t="shared" si="5"/>
        <v>819</v>
      </c>
      <c r="AG15" s="2">
        <f t="shared" si="6"/>
        <v>110494</v>
      </c>
      <c r="AH15" s="2">
        <f t="shared" si="7"/>
        <v>1497</v>
      </c>
      <c r="AI15" s="5">
        <f t="shared" si="8"/>
        <v>0</v>
      </c>
    </row>
    <row r="16" spans="1:35" x14ac:dyDescent="0.25">
      <c r="B16" s="13">
        <v>2001</v>
      </c>
      <c r="D16" s="2">
        <v>9773</v>
      </c>
      <c r="E16" s="2">
        <v>1957</v>
      </c>
      <c r="F16" s="2">
        <v>13546</v>
      </c>
      <c r="G16" s="2">
        <v>4236</v>
      </c>
      <c r="H16" s="2">
        <v>838</v>
      </c>
      <c r="I16" s="2">
        <v>49237</v>
      </c>
      <c r="J16" s="2">
        <v>212</v>
      </c>
      <c r="K16" s="5">
        <v>0</v>
      </c>
      <c r="L16" s="2">
        <v>0</v>
      </c>
      <c r="M16" s="2">
        <v>15</v>
      </c>
      <c r="N16" s="2">
        <v>47890</v>
      </c>
      <c r="O16" s="2">
        <v>0</v>
      </c>
      <c r="P16" s="2">
        <v>0</v>
      </c>
      <c r="Q16" s="2">
        <v>637</v>
      </c>
      <c r="R16" s="2">
        <v>0</v>
      </c>
      <c r="S16" s="5">
        <v>0</v>
      </c>
      <c r="T16" s="2">
        <v>24</v>
      </c>
      <c r="U16" s="2">
        <v>106</v>
      </c>
      <c r="V16" s="2">
        <v>12912</v>
      </c>
      <c r="W16" s="2">
        <v>7058</v>
      </c>
      <c r="X16" s="2">
        <v>40</v>
      </c>
      <c r="Y16" s="2">
        <v>61946</v>
      </c>
      <c r="Z16" s="2">
        <v>1659</v>
      </c>
      <c r="AA16" s="5">
        <v>0</v>
      </c>
      <c r="AB16" s="2">
        <f t="shared" si="1"/>
        <v>9797</v>
      </c>
      <c r="AC16" s="2">
        <f t="shared" si="2"/>
        <v>2078</v>
      </c>
      <c r="AD16" s="2">
        <f t="shared" si="3"/>
        <v>74348</v>
      </c>
      <c r="AE16" s="2">
        <f t="shared" si="4"/>
        <v>11294</v>
      </c>
      <c r="AF16" s="2">
        <f t="shared" si="5"/>
        <v>878</v>
      </c>
      <c r="AG16" s="2">
        <f t="shared" si="6"/>
        <v>111820</v>
      </c>
      <c r="AH16" s="2">
        <f t="shared" si="7"/>
        <v>1871</v>
      </c>
      <c r="AI16" s="5">
        <f t="shared" si="8"/>
        <v>0</v>
      </c>
    </row>
    <row r="17" spans="2:35" x14ac:dyDescent="0.25">
      <c r="B17" s="13">
        <v>2002</v>
      </c>
      <c r="D17" s="2">
        <v>8344</v>
      </c>
      <c r="E17" s="2">
        <v>1454</v>
      </c>
      <c r="F17" s="2">
        <v>12976</v>
      </c>
      <c r="G17" s="2">
        <v>4011</v>
      </c>
      <c r="H17" s="2">
        <v>839</v>
      </c>
      <c r="I17" s="2">
        <v>47278</v>
      </c>
      <c r="J17" s="2">
        <v>288</v>
      </c>
      <c r="K17" s="5">
        <v>0</v>
      </c>
      <c r="L17" s="2">
        <v>0</v>
      </c>
      <c r="M17" s="2">
        <v>20</v>
      </c>
      <c r="N17" s="2">
        <v>47546</v>
      </c>
      <c r="O17" s="2">
        <v>0</v>
      </c>
      <c r="P17" s="2">
        <v>0</v>
      </c>
      <c r="Q17" s="2">
        <v>630</v>
      </c>
      <c r="R17" s="2">
        <v>0</v>
      </c>
      <c r="S17" s="5">
        <v>0</v>
      </c>
      <c r="T17" s="2">
        <v>34</v>
      </c>
      <c r="U17" s="2">
        <v>112</v>
      </c>
      <c r="V17" s="2">
        <v>13898</v>
      </c>
      <c r="W17" s="2">
        <v>8076</v>
      </c>
      <c r="X17" s="2">
        <v>66</v>
      </c>
      <c r="Y17" s="2">
        <v>60335</v>
      </c>
      <c r="Z17" s="2">
        <v>1741</v>
      </c>
      <c r="AA17" s="5">
        <v>0</v>
      </c>
      <c r="AB17" s="2">
        <f t="shared" si="1"/>
        <v>8378</v>
      </c>
      <c r="AC17" s="2">
        <f t="shared" si="2"/>
        <v>1586</v>
      </c>
      <c r="AD17" s="2">
        <f t="shared" si="3"/>
        <v>74420</v>
      </c>
      <c r="AE17" s="2">
        <f t="shared" si="4"/>
        <v>12087</v>
      </c>
      <c r="AF17" s="2">
        <f t="shared" si="5"/>
        <v>905</v>
      </c>
      <c r="AG17" s="2">
        <f t="shared" si="6"/>
        <v>108243</v>
      </c>
      <c r="AH17" s="2">
        <f t="shared" si="7"/>
        <v>2029</v>
      </c>
      <c r="AI17" s="5">
        <f t="shared" si="8"/>
        <v>0</v>
      </c>
    </row>
    <row r="18" spans="2:35" x14ac:dyDescent="0.25">
      <c r="B18" s="13">
        <v>2003</v>
      </c>
      <c r="D18" s="2">
        <v>8266</v>
      </c>
      <c r="E18" s="2">
        <v>1932</v>
      </c>
      <c r="F18" s="2">
        <v>13679</v>
      </c>
      <c r="G18" s="2">
        <v>4072</v>
      </c>
      <c r="H18" s="2">
        <v>1045</v>
      </c>
      <c r="I18" s="2">
        <v>47537</v>
      </c>
      <c r="J18" s="2">
        <v>304</v>
      </c>
      <c r="K18" s="5">
        <v>0</v>
      </c>
      <c r="L18" s="2">
        <v>0</v>
      </c>
      <c r="M18" s="2">
        <v>78</v>
      </c>
      <c r="N18" s="2">
        <v>49560</v>
      </c>
      <c r="O18" s="2">
        <v>0</v>
      </c>
      <c r="P18" s="2">
        <v>0</v>
      </c>
      <c r="Q18" s="2">
        <v>620</v>
      </c>
      <c r="R18" s="2">
        <v>0</v>
      </c>
      <c r="S18" s="5">
        <v>0</v>
      </c>
      <c r="T18" s="2">
        <v>25</v>
      </c>
      <c r="U18" s="2">
        <v>110</v>
      </c>
      <c r="V18" s="2">
        <v>13555</v>
      </c>
      <c r="W18" s="2">
        <v>8075</v>
      </c>
      <c r="X18" s="2">
        <v>88</v>
      </c>
      <c r="Y18" s="2">
        <v>55451</v>
      </c>
      <c r="Z18" s="2">
        <v>1882</v>
      </c>
      <c r="AA18" s="5">
        <v>0</v>
      </c>
      <c r="AB18" s="2">
        <f t="shared" si="1"/>
        <v>8291</v>
      </c>
      <c r="AC18" s="2">
        <f t="shared" si="2"/>
        <v>2120</v>
      </c>
      <c r="AD18" s="2">
        <f t="shared" si="3"/>
        <v>76794</v>
      </c>
      <c r="AE18" s="2">
        <f t="shared" si="4"/>
        <v>12147</v>
      </c>
      <c r="AF18" s="2">
        <f t="shared" si="5"/>
        <v>1133</v>
      </c>
      <c r="AG18" s="2">
        <f t="shared" si="6"/>
        <v>103608</v>
      </c>
      <c r="AH18" s="2">
        <f t="shared" si="7"/>
        <v>2186</v>
      </c>
      <c r="AI18" s="5">
        <f t="shared" si="8"/>
        <v>0</v>
      </c>
    </row>
    <row r="19" spans="2:35" x14ac:dyDescent="0.25">
      <c r="B19" s="13">
        <v>2004</v>
      </c>
      <c r="D19" s="2">
        <v>9543</v>
      </c>
      <c r="E19" s="2">
        <v>2176</v>
      </c>
      <c r="F19" s="2">
        <v>13105</v>
      </c>
      <c r="G19" s="2">
        <v>3945</v>
      </c>
      <c r="H19" s="2">
        <v>905</v>
      </c>
      <c r="I19" s="2">
        <v>51012</v>
      </c>
      <c r="J19" s="2">
        <v>295</v>
      </c>
      <c r="K19" s="5">
        <v>0</v>
      </c>
      <c r="L19" s="2">
        <v>0</v>
      </c>
      <c r="M19" s="2">
        <v>107</v>
      </c>
      <c r="N19" s="2">
        <v>50388</v>
      </c>
      <c r="O19" s="2">
        <v>0</v>
      </c>
      <c r="P19" s="2">
        <v>0</v>
      </c>
      <c r="Q19" s="2">
        <v>591</v>
      </c>
      <c r="R19" s="2">
        <v>0</v>
      </c>
      <c r="S19" s="5">
        <v>0</v>
      </c>
      <c r="T19" s="2">
        <v>23</v>
      </c>
      <c r="U19" s="2">
        <v>196</v>
      </c>
      <c r="V19" s="2">
        <v>12751</v>
      </c>
      <c r="W19" s="2">
        <v>7622</v>
      </c>
      <c r="X19" s="2">
        <v>71</v>
      </c>
      <c r="Y19" s="2">
        <v>57104</v>
      </c>
      <c r="Z19" s="2">
        <v>2049</v>
      </c>
      <c r="AA19" s="5">
        <v>0</v>
      </c>
      <c r="AB19" s="2">
        <f t="shared" si="1"/>
        <v>9566</v>
      </c>
      <c r="AC19" s="2">
        <f t="shared" si="2"/>
        <v>2479</v>
      </c>
      <c r="AD19" s="2">
        <f t="shared" si="3"/>
        <v>76244</v>
      </c>
      <c r="AE19" s="2">
        <f t="shared" si="4"/>
        <v>11567</v>
      </c>
      <c r="AF19" s="2">
        <f t="shared" si="5"/>
        <v>976</v>
      </c>
      <c r="AG19" s="2">
        <f t="shared" si="6"/>
        <v>108707</v>
      </c>
      <c r="AH19" s="2">
        <f t="shared" si="7"/>
        <v>2344</v>
      </c>
      <c r="AI19" s="5">
        <f t="shared" si="8"/>
        <v>0</v>
      </c>
    </row>
    <row r="20" spans="2:35" x14ac:dyDescent="0.25">
      <c r="B20" s="13">
        <v>2005</v>
      </c>
      <c r="D20" s="2">
        <v>8025</v>
      </c>
      <c r="E20" s="2">
        <v>2105</v>
      </c>
      <c r="F20" s="2">
        <v>12009</v>
      </c>
      <c r="G20" s="2">
        <v>4091</v>
      </c>
      <c r="H20" s="2">
        <v>1240</v>
      </c>
      <c r="I20" s="2">
        <v>51763</v>
      </c>
      <c r="J20" s="2">
        <v>312</v>
      </c>
      <c r="K20" s="5">
        <v>0</v>
      </c>
      <c r="L20" s="2">
        <v>0</v>
      </c>
      <c r="M20" s="2">
        <v>113</v>
      </c>
      <c r="N20" s="2">
        <v>50620</v>
      </c>
      <c r="O20" s="2">
        <v>0</v>
      </c>
      <c r="P20" s="2">
        <v>0</v>
      </c>
      <c r="Q20" s="2">
        <v>600</v>
      </c>
      <c r="R20" s="2">
        <v>0</v>
      </c>
      <c r="S20" s="5">
        <v>0</v>
      </c>
      <c r="T20" s="2">
        <v>11</v>
      </c>
      <c r="U20" s="2">
        <v>346</v>
      </c>
      <c r="V20" s="2">
        <v>10969</v>
      </c>
      <c r="W20" s="2">
        <v>7697</v>
      </c>
      <c r="X20" s="2">
        <v>106</v>
      </c>
      <c r="Y20" s="2">
        <v>58365</v>
      </c>
      <c r="Z20" s="2">
        <v>2154</v>
      </c>
      <c r="AA20" s="5">
        <v>0</v>
      </c>
      <c r="AB20" s="2">
        <f t="shared" si="1"/>
        <v>8036</v>
      </c>
      <c r="AC20" s="2">
        <f t="shared" si="2"/>
        <v>2564</v>
      </c>
      <c r="AD20" s="2">
        <f t="shared" si="3"/>
        <v>73598</v>
      </c>
      <c r="AE20" s="2">
        <f t="shared" si="4"/>
        <v>11788</v>
      </c>
      <c r="AF20" s="2">
        <f t="shared" si="5"/>
        <v>1346</v>
      </c>
      <c r="AG20" s="2">
        <f t="shared" si="6"/>
        <v>110728</v>
      </c>
      <c r="AH20" s="2">
        <f t="shared" si="7"/>
        <v>2466</v>
      </c>
      <c r="AI20" s="5">
        <f t="shared" si="8"/>
        <v>0</v>
      </c>
    </row>
    <row r="21" spans="2:35" x14ac:dyDescent="0.25">
      <c r="B21" s="13">
        <v>2006</v>
      </c>
      <c r="D21" s="2">
        <v>7030</v>
      </c>
      <c r="E21" s="2">
        <v>2265</v>
      </c>
      <c r="F21" s="2">
        <v>13421</v>
      </c>
      <c r="G21" s="2">
        <v>4023</v>
      </c>
      <c r="H21" s="2">
        <v>1304</v>
      </c>
      <c r="I21" s="2">
        <v>49672</v>
      </c>
      <c r="J21" s="2">
        <v>307</v>
      </c>
      <c r="K21" s="5">
        <v>0</v>
      </c>
      <c r="L21" s="2">
        <v>0</v>
      </c>
      <c r="M21" s="2">
        <v>122</v>
      </c>
      <c r="N21" s="2">
        <v>52526</v>
      </c>
      <c r="O21" s="2">
        <v>0</v>
      </c>
      <c r="P21" s="2">
        <v>0</v>
      </c>
      <c r="Q21" s="2">
        <v>649</v>
      </c>
      <c r="R21" s="2">
        <v>0</v>
      </c>
      <c r="S21" s="5">
        <v>0</v>
      </c>
      <c r="T21" s="2">
        <v>9</v>
      </c>
      <c r="U21" s="2">
        <v>376</v>
      </c>
      <c r="V21" s="2">
        <v>11665</v>
      </c>
      <c r="W21" s="2">
        <v>7727</v>
      </c>
      <c r="X21" s="2">
        <v>147</v>
      </c>
      <c r="Y21" s="2">
        <v>57096</v>
      </c>
      <c r="Z21" s="2">
        <v>2321</v>
      </c>
      <c r="AA21" s="5">
        <v>0</v>
      </c>
      <c r="AB21" s="2">
        <f t="shared" si="1"/>
        <v>7039</v>
      </c>
      <c r="AC21" s="2">
        <f t="shared" si="2"/>
        <v>2763</v>
      </c>
      <c r="AD21" s="2">
        <f t="shared" si="3"/>
        <v>77612</v>
      </c>
      <c r="AE21" s="2">
        <f t="shared" si="4"/>
        <v>11750</v>
      </c>
      <c r="AF21" s="2">
        <f t="shared" si="5"/>
        <v>1451</v>
      </c>
      <c r="AG21" s="2">
        <f t="shared" si="6"/>
        <v>107417</v>
      </c>
      <c r="AH21" s="2">
        <f t="shared" si="7"/>
        <v>2628</v>
      </c>
      <c r="AI21" s="5">
        <f t="shared" si="8"/>
        <v>0</v>
      </c>
    </row>
    <row r="22" spans="2:35" x14ac:dyDescent="0.25">
      <c r="B22" s="13">
        <v>2007</v>
      </c>
      <c r="D22" s="2">
        <v>7609</v>
      </c>
      <c r="E22" s="2">
        <v>2097</v>
      </c>
      <c r="F22" s="2">
        <v>12477</v>
      </c>
      <c r="G22" s="2">
        <v>4320</v>
      </c>
      <c r="H22" s="2">
        <v>1142</v>
      </c>
      <c r="I22" s="2">
        <v>49658</v>
      </c>
      <c r="J22" s="2">
        <v>311</v>
      </c>
      <c r="K22" s="5">
        <v>0</v>
      </c>
      <c r="L22" s="2">
        <v>0</v>
      </c>
      <c r="M22" s="2">
        <v>471</v>
      </c>
      <c r="N22" s="2">
        <v>53322</v>
      </c>
      <c r="O22" s="2">
        <v>0</v>
      </c>
      <c r="P22" s="2">
        <v>0</v>
      </c>
      <c r="Q22" s="2">
        <v>637</v>
      </c>
      <c r="R22" s="2">
        <v>0</v>
      </c>
      <c r="S22" s="5">
        <v>0</v>
      </c>
      <c r="T22" s="2">
        <v>7</v>
      </c>
      <c r="U22" s="2">
        <v>410</v>
      </c>
      <c r="V22" s="2">
        <v>10935</v>
      </c>
      <c r="W22" s="2">
        <v>7703</v>
      </c>
      <c r="X22" s="2">
        <v>135</v>
      </c>
      <c r="Y22" s="2">
        <v>60356</v>
      </c>
      <c r="Z22" s="2">
        <v>2574</v>
      </c>
      <c r="AA22" s="5">
        <v>0</v>
      </c>
      <c r="AB22" s="2">
        <f t="shared" si="1"/>
        <v>7616</v>
      </c>
      <c r="AC22" s="2">
        <f t="shared" si="2"/>
        <v>2978</v>
      </c>
      <c r="AD22" s="2">
        <f t="shared" si="3"/>
        <v>76734</v>
      </c>
      <c r="AE22" s="2">
        <f t="shared" si="4"/>
        <v>12023</v>
      </c>
      <c r="AF22" s="2">
        <f t="shared" si="5"/>
        <v>1277</v>
      </c>
      <c r="AG22" s="2">
        <f t="shared" si="6"/>
        <v>110651</v>
      </c>
      <c r="AH22" s="2">
        <f t="shared" si="7"/>
        <v>2885</v>
      </c>
      <c r="AI22" s="5">
        <f t="shared" si="8"/>
        <v>0</v>
      </c>
    </row>
    <row r="23" spans="2:35" x14ac:dyDescent="0.25">
      <c r="B23" s="13">
        <v>2008</v>
      </c>
      <c r="D23" s="2">
        <v>7830</v>
      </c>
      <c r="E23" s="2">
        <v>2442</v>
      </c>
      <c r="F23" s="2">
        <v>12189</v>
      </c>
      <c r="G23" s="2">
        <v>4315</v>
      </c>
      <c r="H23" s="2">
        <v>1267</v>
      </c>
      <c r="I23" s="2">
        <v>50655</v>
      </c>
      <c r="J23" s="2">
        <v>318</v>
      </c>
      <c r="K23" s="5">
        <v>0</v>
      </c>
      <c r="L23" s="2">
        <v>0</v>
      </c>
      <c r="M23" s="2">
        <v>557</v>
      </c>
      <c r="N23" s="2">
        <v>52352</v>
      </c>
      <c r="O23" s="2">
        <v>0</v>
      </c>
      <c r="P23" s="2">
        <v>0</v>
      </c>
      <c r="Q23" s="2">
        <v>682</v>
      </c>
      <c r="R23" s="2">
        <v>0</v>
      </c>
      <c r="S23" s="5">
        <v>0</v>
      </c>
      <c r="T23" s="2">
        <v>6</v>
      </c>
      <c r="U23" s="2">
        <v>453</v>
      </c>
      <c r="V23" s="2">
        <v>9804</v>
      </c>
      <c r="W23" s="2">
        <v>7632</v>
      </c>
      <c r="X23" s="2">
        <v>152</v>
      </c>
      <c r="Y23" s="2">
        <v>60685</v>
      </c>
      <c r="Z23" s="2">
        <v>2743</v>
      </c>
      <c r="AA23" s="5">
        <v>0</v>
      </c>
      <c r="AB23" s="2">
        <f t="shared" si="1"/>
        <v>7836</v>
      </c>
      <c r="AC23" s="2">
        <f t="shared" si="2"/>
        <v>3452</v>
      </c>
      <c r="AD23" s="2">
        <f t="shared" si="3"/>
        <v>74345</v>
      </c>
      <c r="AE23" s="2">
        <f t="shared" si="4"/>
        <v>11947</v>
      </c>
      <c r="AF23" s="2">
        <f t="shared" si="5"/>
        <v>1419</v>
      </c>
      <c r="AG23" s="2">
        <f t="shared" si="6"/>
        <v>112022</v>
      </c>
      <c r="AH23" s="2">
        <f t="shared" si="7"/>
        <v>3061</v>
      </c>
      <c r="AI23" s="5">
        <f t="shared" si="8"/>
        <v>0</v>
      </c>
    </row>
    <row r="24" spans="2:35" x14ac:dyDescent="0.25">
      <c r="B24" s="13">
        <v>2009</v>
      </c>
      <c r="D24" s="2">
        <v>5656</v>
      </c>
      <c r="E24" s="2">
        <v>2577</v>
      </c>
      <c r="F24" s="2">
        <v>10773</v>
      </c>
      <c r="G24" s="2">
        <v>3493</v>
      </c>
      <c r="H24" s="2">
        <v>1231</v>
      </c>
      <c r="I24" s="2">
        <v>41287</v>
      </c>
      <c r="J24" s="2">
        <v>355</v>
      </c>
      <c r="K24" s="5">
        <v>0</v>
      </c>
      <c r="L24" s="2">
        <v>0</v>
      </c>
      <c r="M24" s="2">
        <v>594</v>
      </c>
      <c r="N24" s="2">
        <v>51480</v>
      </c>
      <c r="O24" s="2">
        <v>0</v>
      </c>
      <c r="P24" s="2">
        <v>0</v>
      </c>
      <c r="Q24" s="2">
        <v>657</v>
      </c>
      <c r="R24" s="2">
        <v>0</v>
      </c>
      <c r="S24" s="5">
        <v>0</v>
      </c>
      <c r="T24" s="2">
        <v>1</v>
      </c>
      <c r="U24" s="2">
        <v>454</v>
      </c>
      <c r="V24" s="2">
        <v>10724</v>
      </c>
      <c r="W24" s="2">
        <v>7762</v>
      </c>
      <c r="X24" s="2">
        <v>138</v>
      </c>
      <c r="Y24" s="2">
        <v>64268</v>
      </c>
      <c r="Z24" s="2">
        <v>3099</v>
      </c>
      <c r="AA24" s="5">
        <v>0</v>
      </c>
      <c r="AB24" s="2">
        <f t="shared" si="1"/>
        <v>5657</v>
      </c>
      <c r="AC24" s="2">
        <f t="shared" si="2"/>
        <v>3625</v>
      </c>
      <c r="AD24" s="2">
        <f t="shared" si="3"/>
        <v>72977</v>
      </c>
      <c r="AE24" s="2">
        <f t="shared" si="4"/>
        <v>11255</v>
      </c>
      <c r="AF24" s="2">
        <f t="shared" si="5"/>
        <v>1369</v>
      </c>
      <c r="AG24" s="2">
        <f t="shared" si="6"/>
        <v>106212</v>
      </c>
      <c r="AH24" s="2">
        <f t="shared" si="7"/>
        <v>3454</v>
      </c>
      <c r="AI24" s="5">
        <f t="shared" si="8"/>
        <v>0</v>
      </c>
    </row>
    <row r="25" spans="2:35" x14ac:dyDescent="0.25">
      <c r="B25" s="13">
        <v>2010</v>
      </c>
      <c r="D25" s="2">
        <v>7109</v>
      </c>
      <c r="E25" s="2">
        <v>2563</v>
      </c>
      <c r="F25" s="2">
        <v>12202</v>
      </c>
      <c r="G25" s="2">
        <v>5022</v>
      </c>
      <c r="H25" s="2">
        <v>1232</v>
      </c>
      <c r="I25" s="2">
        <v>44525</v>
      </c>
      <c r="J25" s="2">
        <v>396</v>
      </c>
      <c r="K25" s="5">
        <v>0</v>
      </c>
      <c r="L25" s="2">
        <v>0</v>
      </c>
      <c r="M25" s="2">
        <v>632</v>
      </c>
      <c r="N25" s="2">
        <v>53710</v>
      </c>
      <c r="O25" s="2">
        <v>0</v>
      </c>
      <c r="P25" s="2">
        <v>0</v>
      </c>
      <c r="Q25" s="2">
        <v>568</v>
      </c>
      <c r="R25" s="2">
        <v>0</v>
      </c>
      <c r="S25" s="5">
        <v>0</v>
      </c>
      <c r="T25" s="2">
        <v>1</v>
      </c>
      <c r="U25" s="2">
        <v>510</v>
      </c>
      <c r="V25" s="2">
        <v>11600</v>
      </c>
      <c r="W25" s="2">
        <v>8733</v>
      </c>
      <c r="X25" s="2">
        <v>25</v>
      </c>
      <c r="Y25" s="2">
        <v>68477</v>
      </c>
      <c r="Z25" s="2">
        <v>4076</v>
      </c>
      <c r="AA25" s="5">
        <v>0</v>
      </c>
      <c r="AB25" s="2">
        <f t="shared" si="1"/>
        <v>7110</v>
      </c>
      <c r="AC25" s="2">
        <f t="shared" si="2"/>
        <v>3705</v>
      </c>
      <c r="AD25" s="2">
        <f t="shared" si="3"/>
        <v>77512</v>
      </c>
      <c r="AE25" s="2">
        <f t="shared" si="4"/>
        <v>13755</v>
      </c>
      <c r="AF25" s="2">
        <f t="shared" si="5"/>
        <v>1257</v>
      </c>
      <c r="AG25" s="2">
        <f t="shared" si="6"/>
        <v>113570</v>
      </c>
      <c r="AH25" s="2">
        <f t="shared" si="7"/>
        <v>4472</v>
      </c>
      <c r="AI25" s="5">
        <f t="shared" si="8"/>
        <v>0</v>
      </c>
    </row>
    <row r="26" spans="2:35" x14ac:dyDescent="0.25">
      <c r="B26" s="13">
        <v>2011</v>
      </c>
      <c r="D26" s="2">
        <v>7298</v>
      </c>
      <c r="E26" s="2">
        <v>2709</v>
      </c>
      <c r="F26" s="2">
        <v>11610</v>
      </c>
      <c r="G26" s="2">
        <v>5607</v>
      </c>
      <c r="H26" s="2">
        <v>1312</v>
      </c>
      <c r="I26" s="2">
        <v>44195</v>
      </c>
      <c r="J26" s="2">
        <v>405</v>
      </c>
      <c r="K26" s="5">
        <v>0</v>
      </c>
      <c r="L26" s="2">
        <v>0</v>
      </c>
      <c r="M26" s="2">
        <v>747</v>
      </c>
      <c r="N26" s="2">
        <v>53851</v>
      </c>
      <c r="O26" s="2">
        <v>0</v>
      </c>
      <c r="P26" s="2">
        <v>0</v>
      </c>
      <c r="Q26" s="2">
        <v>540</v>
      </c>
      <c r="R26" s="2">
        <v>0</v>
      </c>
      <c r="S26" s="5">
        <v>0</v>
      </c>
      <c r="T26" s="2">
        <v>1</v>
      </c>
      <c r="U26" s="2">
        <v>440</v>
      </c>
      <c r="V26" s="2">
        <v>9539</v>
      </c>
      <c r="W26" s="2">
        <v>7758</v>
      </c>
      <c r="X26" s="2">
        <v>17</v>
      </c>
      <c r="Y26" s="2">
        <v>63234</v>
      </c>
      <c r="Z26" s="2">
        <v>3514</v>
      </c>
      <c r="AA26" s="5">
        <v>0</v>
      </c>
      <c r="AB26" s="2">
        <f t="shared" si="1"/>
        <v>7299</v>
      </c>
      <c r="AC26" s="2">
        <f t="shared" si="2"/>
        <v>3896</v>
      </c>
      <c r="AD26" s="2">
        <f t="shared" si="3"/>
        <v>75000</v>
      </c>
      <c r="AE26" s="2">
        <f t="shared" si="4"/>
        <v>13365</v>
      </c>
      <c r="AF26" s="2">
        <f t="shared" si="5"/>
        <v>1329</v>
      </c>
      <c r="AG26" s="2">
        <f t="shared" si="6"/>
        <v>107969</v>
      </c>
      <c r="AH26" s="2">
        <f t="shared" si="7"/>
        <v>3919</v>
      </c>
      <c r="AI26" s="5">
        <f t="shared" si="8"/>
        <v>0</v>
      </c>
    </row>
    <row r="27" spans="2:35" x14ac:dyDescent="0.25">
      <c r="B27" s="13">
        <v>2012</v>
      </c>
      <c r="D27" s="2">
        <v>7600</v>
      </c>
      <c r="E27" s="2">
        <v>3204</v>
      </c>
      <c r="F27" s="2">
        <v>10621</v>
      </c>
      <c r="G27" s="2">
        <v>4042</v>
      </c>
      <c r="H27" s="2">
        <v>1182</v>
      </c>
      <c r="I27" s="2">
        <v>43493</v>
      </c>
      <c r="J27" s="2">
        <v>437</v>
      </c>
      <c r="K27" s="5">
        <v>0</v>
      </c>
      <c r="L27" s="2">
        <v>0</v>
      </c>
      <c r="M27" s="2">
        <v>1015</v>
      </c>
      <c r="N27" s="2">
        <v>54045</v>
      </c>
      <c r="O27" s="2">
        <v>0</v>
      </c>
      <c r="P27" s="2">
        <v>0</v>
      </c>
      <c r="Q27" s="2">
        <v>609</v>
      </c>
      <c r="R27" s="2">
        <v>0</v>
      </c>
      <c r="S27" s="5">
        <v>0</v>
      </c>
      <c r="T27" s="2">
        <v>1</v>
      </c>
      <c r="U27" s="2">
        <v>491</v>
      </c>
      <c r="V27" s="2">
        <v>9185</v>
      </c>
      <c r="W27" s="2">
        <v>8049</v>
      </c>
      <c r="X27" s="2">
        <v>44</v>
      </c>
      <c r="Y27" s="2">
        <v>66522</v>
      </c>
      <c r="Z27" s="2">
        <v>3977</v>
      </c>
      <c r="AA27" s="5">
        <v>0</v>
      </c>
      <c r="AB27" s="2">
        <f t="shared" si="1"/>
        <v>7601</v>
      </c>
      <c r="AC27" s="2">
        <f t="shared" si="2"/>
        <v>4710</v>
      </c>
      <c r="AD27" s="2">
        <f t="shared" si="3"/>
        <v>73851</v>
      </c>
      <c r="AE27" s="2">
        <f t="shared" si="4"/>
        <v>12091</v>
      </c>
      <c r="AF27" s="2">
        <f t="shared" si="5"/>
        <v>1226</v>
      </c>
      <c r="AG27" s="2">
        <f t="shared" si="6"/>
        <v>110624</v>
      </c>
      <c r="AH27" s="2">
        <f t="shared" si="7"/>
        <v>4414</v>
      </c>
      <c r="AI27" s="5">
        <f t="shared" si="8"/>
        <v>0</v>
      </c>
    </row>
    <row r="28" spans="2:35" x14ac:dyDescent="0.25">
      <c r="B28" s="13">
        <v>2013</v>
      </c>
      <c r="D28" s="2">
        <v>7594</v>
      </c>
      <c r="E28" s="2">
        <v>3174</v>
      </c>
      <c r="F28" s="2">
        <v>10966</v>
      </c>
      <c r="G28" s="2">
        <v>4115</v>
      </c>
      <c r="H28" s="2">
        <v>1187</v>
      </c>
      <c r="I28" s="2">
        <v>43350</v>
      </c>
      <c r="J28" s="2">
        <v>417</v>
      </c>
      <c r="K28" s="5">
        <v>0</v>
      </c>
      <c r="L28" s="2">
        <v>0</v>
      </c>
      <c r="M28" s="2">
        <v>1199</v>
      </c>
      <c r="N28" s="2">
        <v>53176</v>
      </c>
      <c r="O28" s="2">
        <v>0</v>
      </c>
      <c r="P28" s="2">
        <v>0</v>
      </c>
      <c r="Q28" s="2">
        <v>605</v>
      </c>
      <c r="R28" s="2">
        <v>0</v>
      </c>
      <c r="S28" s="5">
        <v>0</v>
      </c>
      <c r="T28" s="2">
        <v>1</v>
      </c>
      <c r="U28" s="2">
        <v>467</v>
      </c>
      <c r="V28" s="2">
        <v>8519</v>
      </c>
      <c r="W28" s="2">
        <v>6504</v>
      </c>
      <c r="X28" s="2">
        <v>94</v>
      </c>
      <c r="Y28" s="2">
        <v>67481</v>
      </c>
      <c r="Z28" s="2">
        <v>4498</v>
      </c>
      <c r="AA28" s="5">
        <v>0</v>
      </c>
      <c r="AB28" s="2">
        <f t="shared" si="1"/>
        <v>7595</v>
      </c>
      <c r="AC28" s="2">
        <f t="shared" si="2"/>
        <v>4840</v>
      </c>
      <c r="AD28" s="2">
        <f t="shared" si="3"/>
        <v>72661</v>
      </c>
      <c r="AE28" s="2">
        <f t="shared" si="4"/>
        <v>10619</v>
      </c>
      <c r="AF28" s="2">
        <f t="shared" si="5"/>
        <v>1281</v>
      </c>
      <c r="AG28" s="2">
        <f t="shared" si="6"/>
        <v>111436</v>
      </c>
      <c r="AH28" s="2">
        <f t="shared" si="7"/>
        <v>4915</v>
      </c>
      <c r="AI28" s="5">
        <f t="shared" si="8"/>
        <v>0</v>
      </c>
    </row>
    <row r="29" spans="2:35" x14ac:dyDescent="0.25">
      <c r="B29" s="13">
        <v>2014</v>
      </c>
      <c r="D29" s="2">
        <v>7650</v>
      </c>
      <c r="E29" s="2">
        <v>3046</v>
      </c>
      <c r="F29" s="2">
        <v>10130</v>
      </c>
      <c r="G29" s="2">
        <v>2638</v>
      </c>
      <c r="H29" s="2">
        <v>1257</v>
      </c>
      <c r="I29" s="2">
        <v>44447</v>
      </c>
      <c r="J29" s="2">
        <v>438</v>
      </c>
      <c r="K29" s="5">
        <v>0</v>
      </c>
      <c r="L29" s="2">
        <v>0</v>
      </c>
      <c r="M29" s="2">
        <v>1384</v>
      </c>
      <c r="N29" s="2">
        <v>52972</v>
      </c>
      <c r="O29" s="2">
        <v>0</v>
      </c>
      <c r="P29" s="2">
        <v>0</v>
      </c>
      <c r="Q29" s="2">
        <v>589</v>
      </c>
      <c r="R29" s="2">
        <v>0</v>
      </c>
      <c r="S29" s="5">
        <v>0</v>
      </c>
      <c r="T29" s="2">
        <v>1</v>
      </c>
      <c r="U29" s="2">
        <v>379</v>
      </c>
      <c r="V29" s="2">
        <v>7410</v>
      </c>
      <c r="W29" s="2">
        <v>5579</v>
      </c>
      <c r="X29" s="2">
        <v>156</v>
      </c>
      <c r="Y29" s="2">
        <v>63998</v>
      </c>
      <c r="Z29" s="2">
        <v>4258</v>
      </c>
      <c r="AA29" s="5">
        <v>0</v>
      </c>
      <c r="AB29" s="2">
        <f t="shared" si="1"/>
        <v>7651</v>
      </c>
      <c r="AC29" s="2">
        <f t="shared" si="2"/>
        <v>4809</v>
      </c>
      <c r="AD29" s="2">
        <f t="shared" si="3"/>
        <v>70512</v>
      </c>
      <c r="AE29" s="2">
        <f t="shared" si="4"/>
        <v>8217</v>
      </c>
      <c r="AF29" s="2">
        <f t="shared" si="5"/>
        <v>1413</v>
      </c>
      <c r="AG29" s="2">
        <f t="shared" si="6"/>
        <v>109034</v>
      </c>
      <c r="AH29" s="2">
        <f t="shared" si="7"/>
        <v>4696</v>
      </c>
      <c r="AI29" s="5">
        <f t="shared" si="8"/>
        <v>0</v>
      </c>
    </row>
    <row r="30" spans="2:35" x14ac:dyDescent="0.25">
      <c r="B30" s="13">
        <v>2015</v>
      </c>
      <c r="D30" s="2">
        <v>7415</v>
      </c>
      <c r="E30" s="2">
        <v>3002</v>
      </c>
      <c r="F30" s="2">
        <v>10529</v>
      </c>
      <c r="G30" s="2">
        <v>2792</v>
      </c>
      <c r="H30" s="2">
        <v>1268</v>
      </c>
      <c r="I30" s="2">
        <v>45013</v>
      </c>
      <c r="J30" s="2">
        <v>445</v>
      </c>
      <c r="K30" s="5">
        <v>0</v>
      </c>
      <c r="L30" s="2">
        <v>0</v>
      </c>
      <c r="M30" s="2">
        <v>1376</v>
      </c>
      <c r="N30" s="2">
        <v>51759</v>
      </c>
      <c r="O30" s="2">
        <v>0</v>
      </c>
      <c r="P30" s="2">
        <v>0</v>
      </c>
      <c r="Q30" s="2">
        <v>634</v>
      </c>
      <c r="R30" s="2">
        <v>0</v>
      </c>
      <c r="S30" s="5">
        <v>0</v>
      </c>
      <c r="T30" s="2">
        <v>1</v>
      </c>
      <c r="U30" s="2">
        <v>443</v>
      </c>
      <c r="V30" s="2">
        <v>7456</v>
      </c>
      <c r="W30" s="2">
        <v>5930</v>
      </c>
      <c r="X30" s="2">
        <v>129</v>
      </c>
      <c r="Y30" s="2">
        <v>65887</v>
      </c>
      <c r="Z30" s="2">
        <v>4617</v>
      </c>
      <c r="AA30" s="5">
        <v>0</v>
      </c>
      <c r="AB30" s="2">
        <f t="shared" si="1"/>
        <v>7416</v>
      </c>
      <c r="AC30" s="2">
        <f t="shared" si="2"/>
        <v>4821</v>
      </c>
      <c r="AD30" s="2">
        <f t="shared" si="3"/>
        <v>69744</v>
      </c>
      <c r="AE30" s="2">
        <f t="shared" si="4"/>
        <v>8722</v>
      </c>
      <c r="AF30" s="2">
        <f t="shared" si="5"/>
        <v>1397</v>
      </c>
      <c r="AG30" s="2">
        <f t="shared" si="6"/>
        <v>111534</v>
      </c>
      <c r="AH30" s="2">
        <f t="shared" si="7"/>
        <v>5062</v>
      </c>
      <c r="AI30" s="5">
        <f t="shared" si="8"/>
        <v>0</v>
      </c>
    </row>
    <row r="31" spans="2:35" x14ac:dyDescent="0.25">
      <c r="B31" s="13">
        <v>2016</v>
      </c>
      <c r="D31" s="2">
        <v>7786</v>
      </c>
      <c r="E31" s="2">
        <v>3048</v>
      </c>
      <c r="F31" s="2">
        <v>10091</v>
      </c>
      <c r="G31" s="2">
        <v>2363</v>
      </c>
      <c r="H31" s="2">
        <v>1256</v>
      </c>
      <c r="I31" s="2">
        <v>46059</v>
      </c>
      <c r="J31" s="2">
        <v>427</v>
      </c>
      <c r="K31" s="5">
        <v>0</v>
      </c>
      <c r="L31" s="2">
        <v>0</v>
      </c>
      <c r="M31" s="2">
        <v>1250</v>
      </c>
      <c r="N31" s="2">
        <v>49960</v>
      </c>
      <c r="O31" s="2">
        <v>0</v>
      </c>
      <c r="P31" s="2">
        <v>0</v>
      </c>
      <c r="Q31" s="2">
        <v>580</v>
      </c>
      <c r="R31" s="2">
        <v>0</v>
      </c>
      <c r="S31" s="5">
        <v>0</v>
      </c>
      <c r="T31" s="2">
        <v>1</v>
      </c>
      <c r="U31" s="2">
        <v>483</v>
      </c>
      <c r="V31" s="2">
        <v>8718</v>
      </c>
      <c r="W31" s="2">
        <v>5708</v>
      </c>
      <c r="X31" s="2">
        <v>174</v>
      </c>
      <c r="Y31" s="2">
        <v>67903</v>
      </c>
      <c r="Z31" s="2">
        <v>5057</v>
      </c>
      <c r="AA31" s="5">
        <v>0</v>
      </c>
      <c r="AB31" s="2">
        <f t="shared" si="1"/>
        <v>7787</v>
      </c>
      <c r="AC31" s="2">
        <f t="shared" si="2"/>
        <v>4781</v>
      </c>
      <c r="AD31" s="2">
        <f t="shared" si="3"/>
        <v>68769</v>
      </c>
      <c r="AE31" s="2">
        <f t="shared" si="4"/>
        <v>8071</v>
      </c>
      <c r="AF31" s="2">
        <f t="shared" si="5"/>
        <v>1430</v>
      </c>
      <c r="AG31" s="2">
        <f t="shared" si="6"/>
        <v>114542</v>
      </c>
      <c r="AH31" s="2">
        <f t="shared" si="7"/>
        <v>5484</v>
      </c>
      <c r="AI31" s="5">
        <f t="shared" si="8"/>
        <v>0</v>
      </c>
    </row>
    <row r="32" spans="2:35" x14ac:dyDescent="0.25">
      <c r="B32" s="13">
        <v>2017</v>
      </c>
      <c r="D32" s="2">
        <v>7908</v>
      </c>
      <c r="E32" s="2">
        <v>3380</v>
      </c>
      <c r="F32" s="2">
        <v>10689</v>
      </c>
      <c r="G32" s="2">
        <v>2570</v>
      </c>
      <c r="H32" s="2">
        <v>800</v>
      </c>
      <c r="I32" s="2">
        <v>46163</v>
      </c>
      <c r="J32" s="2">
        <v>302</v>
      </c>
      <c r="K32" s="5">
        <v>0</v>
      </c>
      <c r="L32" s="2">
        <v>0</v>
      </c>
      <c r="M32" s="2">
        <v>1323</v>
      </c>
      <c r="N32" s="2">
        <v>46036</v>
      </c>
      <c r="O32" s="2">
        <v>0</v>
      </c>
      <c r="P32" s="2">
        <v>0</v>
      </c>
      <c r="Q32" s="2">
        <v>632</v>
      </c>
      <c r="R32" s="2">
        <v>0</v>
      </c>
      <c r="S32" s="5">
        <v>0</v>
      </c>
      <c r="T32" s="2">
        <v>1</v>
      </c>
      <c r="U32" s="2">
        <v>450</v>
      </c>
      <c r="V32" s="2">
        <v>8052</v>
      </c>
      <c r="W32" s="2">
        <v>5290</v>
      </c>
      <c r="X32" s="2">
        <v>167</v>
      </c>
      <c r="Y32" s="2">
        <v>68259</v>
      </c>
      <c r="Z32" s="2">
        <v>5412</v>
      </c>
      <c r="AA32" s="5">
        <v>0</v>
      </c>
      <c r="AB32" s="2">
        <f t="shared" si="1"/>
        <v>7909</v>
      </c>
      <c r="AC32" s="2">
        <f t="shared" si="2"/>
        <v>5153</v>
      </c>
      <c r="AD32" s="2">
        <f t="shared" si="3"/>
        <v>64777</v>
      </c>
      <c r="AE32" s="2">
        <f t="shared" si="4"/>
        <v>7860</v>
      </c>
      <c r="AF32" s="2">
        <f t="shared" si="5"/>
        <v>967</v>
      </c>
      <c r="AG32" s="2">
        <f t="shared" si="6"/>
        <v>115054</v>
      </c>
      <c r="AH32" s="2">
        <f t="shared" si="7"/>
        <v>5714</v>
      </c>
      <c r="AI32" s="5">
        <f t="shared" si="8"/>
        <v>0</v>
      </c>
    </row>
    <row r="33" spans="2:35" x14ac:dyDescent="0.25">
      <c r="B33" s="13">
        <v>2018</v>
      </c>
      <c r="D33" s="2">
        <v>7397</v>
      </c>
      <c r="E33" s="2">
        <v>3210</v>
      </c>
      <c r="F33" s="2">
        <v>10522</v>
      </c>
      <c r="G33" s="2">
        <v>2928</v>
      </c>
      <c r="H33" s="2">
        <v>1338</v>
      </c>
      <c r="I33" s="2">
        <v>47083</v>
      </c>
      <c r="J33" s="2">
        <v>345</v>
      </c>
      <c r="K33" s="5">
        <v>0</v>
      </c>
      <c r="L33" s="2">
        <v>0</v>
      </c>
      <c r="M33" s="2">
        <v>1189</v>
      </c>
      <c r="N33" s="2">
        <v>47209</v>
      </c>
      <c r="O33" s="2">
        <v>0</v>
      </c>
      <c r="P33" s="2">
        <v>0</v>
      </c>
      <c r="Q33" s="2">
        <v>587</v>
      </c>
      <c r="R33" s="2">
        <v>0</v>
      </c>
      <c r="S33" s="5">
        <v>0</v>
      </c>
      <c r="T33" s="2">
        <v>9</v>
      </c>
      <c r="U33" s="2">
        <v>300</v>
      </c>
      <c r="V33" s="2">
        <v>8874</v>
      </c>
      <c r="W33" s="2">
        <v>5937</v>
      </c>
      <c r="X33" s="2">
        <v>167</v>
      </c>
      <c r="Y33" s="2">
        <v>68267</v>
      </c>
      <c r="Z33" s="2">
        <v>5683</v>
      </c>
      <c r="AA33" s="5">
        <v>0</v>
      </c>
      <c r="AB33" s="2">
        <f t="shared" si="1"/>
        <v>7406</v>
      </c>
      <c r="AC33" s="2">
        <f t="shared" si="2"/>
        <v>4699</v>
      </c>
      <c r="AD33" s="2">
        <f t="shared" si="3"/>
        <v>66605</v>
      </c>
      <c r="AE33" s="2">
        <f t="shared" si="4"/>
        <v>8865</v>
      </c>
      <c r="AF33" s="2">
        <f t="shared" si="5"/>
        <v>1505</v>
      </c>
      <c r="AG33" s="2">
        <f t="shared" si="6"/>
        <v>115937</v>
      </c>
      <c r="AH33" s="2">
        <f t="shared" si="7"/>
        <v>6028</v>
      </c>
      <c r="AI33" s="5">
        <f t="shared" si="8"/>
        <v>0</v>
      </c>
    </row>
    <row r="34" spans="2:35" x14ac:dyDescent="0.25">
      <c r="B34" s="13">
        <v>2019</v>
      </c>
      <c r="D34" s="4">
        <f>249011.586-119.993*B34</f>
        <v>6745.7190000000119</v>
      </c>
      <c r="E34" s="4">
        <f>-263066.6771+132.2042*B34</f>
        <v>3853.6026999999885</v>
      </c>
    </row>
    <row r="35" spans="2:35" x14ac:dyDescent="0.25">
      <c r="B35" s="13">
        <v>2020</v>
      </c>
      <c r="D35" s="4">
        <f t="shared" ref="D35:D65" si="9">249011.586-119.993*B35</f>
        <v>6625.7260000000242</v>
      </c>
      <c r="E35" s="4">
        <f t="shared" ref="E35:E65" si="10">-263066.6771+132.2042*B35</f>
        <v>3985.8069000000251</v>
      </c>
    </row>
    <row r="36" spans="2:35" x14ac:dyDescent="0.25">
      <c r="B36" s="13">
        <v>2021</v>
      </c>
      <c r="D36" s="4">
        <f t="shared" si="9"/>
        <v>6505.7330000000075</v>
      </c>
      <c r="E36" s="4">
        <f t="shared" si="10"/>
        <v>4118.0111000000034</v>
      </c>
    </row>
    <row r="37" spans="2:35" x14ac:dyDescent="0.25">
      <c r="B37" s="13">
        <v>2022</v>
      </c>
      <c r="D37" s="4">
        <f t="shared" si="9"/>
        <v>6385.7400000000198</v>
      </c>
      <c r="E37" s="4">
        <f t="shared" si="10"/>
        <v>4250.2152999999817</v>
      </c>
    </row>
    <row r="38" spans="2:35" x14ac:dyDescent="0.25">
      <c r="B38" s="13">
        <v>2023</v>
      </c>
      <c r="D38" s="4">
        <f t="shared" si="9"/>
        <v>6265.7470000000321</v>
      </c>
      <c r="E38" s="4">
        <f t="shared" si="10"/>
        <v>4382.4195000000182</v>
      </c>
    </row>
    <row r="39" spans="2:35" x14ac:dyDescent="0.25">
      <c r="B39" s="13">
        <v>2024</v>
      </c>
      <c r="D39" s="4">
        <f t="shared" si="9"/>
        <v>6145.7540000000154</v>
      </c>
      <c r="E39" s="4">
        <f t="shared" si="10"/>
        <v>4514.6236999999965</v>
      </c>
    </row>
    <row r="40" spans="2:35" x14ac:dyDescent="0.25">
      <c r="B40" s="13">
        <v>2025</v>
      </c>
      <c r="D40" s="4">
        <f t="shared" si="9"/>
        <v>6025.7610000000277</v>
      </c>
      <c r="E40" s="4">
        <f t="shared" si="10"/>
        <v>4646.8278999999748</v>
      </c>
    </row>
    <row r="41" spans="2:35" x14ac:dyDescent="0.25">
      <c r="B41" s="13">
        <v>2026</v>
      </c>
      <c r="D41" s="4">
        <f t="shared" si="9"/>
        <v>5905.7680000000109</v>
      </c>
      <c r="E41" s="4">
        <f t="shared" si="10"/>
        <v>4779.0321000000113</v>
      </c>
    </row>
    <row r="42" spans="2:35" x14ac:dyDescent="0.25">
      <c r="B42" s="13">
        <v>2027</v>
      </c>
      <c r="D42" s="4">
        <f t="shared" si="9"/>
        <v>5785.7750000000233</v>
      </c>
      <c r="E42" s="4">
        <f t="shared" si="10"/>
        <v>4911.2362999999896</v>
      </c>
    </row>
    <row r="43" spans="2:35" x14ac:dyDescent="0.25">
      <c r="B43" s="13">
        <v>2028</v>
      </c>
      <c r="D43" s="4">
        <f t="shared" si="9"/>
        <v>5665.7820000000065</v>
      </c>
      <c r="E43" s="4">
        <f t="shared" si="10"/>
        <v>5043.4405000000261</v>
      </c>
    </row>
    <row r="44" spans="2:35" x14ac:dyDescent="0.25">
      <c r="B44" s="13">
        <v>2029</v>
      </c>
      <c r="D44" s="4">
        <f t="shared" si="9"/>
        <v>5545.7890000000189</v>
      </c>
      <c r="E44" s="4">
        <f t="shared" si="10"/>
        <v>5175.6447000000044</v>
      </c>
    </row>
    <row r="45" spans="2:35" x14ac:dyDescent="0.25">
      <c r="B45" s="13">
        <v>2030</v>
      </c>
      <c r="D45" s="4">
        <f t="shared" si="9"/>
        <v>5425.7960000000312</v>
      </c>
      <c r="E45" s="4">
        <f t="shared" si="10"/>
        <v>5307.8488999999827</v>
      </c>
    </row>
    <row r="46" spans="2:35" x14ac:dyDescent="0.25">
      <c r="B46" s="13">
        <v>2031</v>
      </c>
      <c r="D46" s="4">
        <f t="shared" si="9"/>
        <v>5305.8030000000144</v>
      </c>
      <c r="E46" s="4">
        <f t="shared" si="10"/>
        <v>5440.0531000000192</v>
      </c>
    </row>
    <row r="47" spans="2:35" x14ac:dyDescent="0.25">
      <c r="B47" s="13">
        <v>2032</v>
      </c>
      <c r="D47" s="4">
        <f t="shared" si="9"/>
        <v>5185.8100000000268</v>
      </c>
      <c r="E47" s="4">
        <f t="shared" si="10"/>
        <v>5572.2572999999975</v>
      </c>
    </row>
    <row r="48" spans="2:35" x14ac:dyDescent="0.25">
      <c r="B48" s="13">
        <v>2033</v>
      </c>
      <c r="D48" s="4">
        <f t="shared" si="9"/>
        <v>5065.81700000001</v>
      </c>
      <c r="E48" s="4">
        <f t="shared" si="10"/>
        <v>5704.4614999999758</v>
      </c>
    </row>
    <row r="49" spans="2:5" x14ac:dyDescent="0.25">
      <c r="B49" s="13">
        <v>2034</v>
      </c>
      <c r="D49" s="4">
        <f t="shared" si="9"/>
        <v>4945.8240000000224</v>
      </c>
      <c r="E49" s="4">
        <f t="shared" si="10"/>
        <v>5836.6657000000123</v>
      </c>
    </row>
    <row r="50" spans="2:5" x14ac:dyDescent="0.25">
      <c r="B50" s="13">
        <v>2035</v>
      </c>
      <c r="D50" s="4">
        <f t="shared" si="9"/>
        <v>4825.8310000000347</v>
      </c>
      <c r="E50" s="4">
        <f t="shared" si="10"/>
        <v>5968.8698999999906</v>
      </c>
    </row>
    <row r="51" spans="2:5" x14ac:dyDescent="0.25">
      <c r="B51" s="13">
        <v>2036</v>
      </c>
      <c r="D51" s="4">
        <f t="shared" si="9"/>
        <v>4705.8380000000179</v>
      </c>
      <c r="E51" s="4">
        <f t="shared" si="10"/>
        <v>6101.0741000000271</v>
      </c>
    </row>
    <row r="52" spans="2:5" x14ac:dyDescent="0.25">
      <c r="B52" s="13">
        <v>2037</v>
      </c>
      <c r="D52" s="4">
        <f t="shared" si="9"/>
        <v>4585.8450000000303</v>
      </c>
      <c r="E52" s="4">
        <f t="shared" si="10"/>
        <v>6233.2783000000054</v>
      </c>
    </row>
    <row r="53" spans="2:5" x14ac:dyDescent="0.25">
      <c r="B53" s="13">
        <v>2038</v>
      </c>
      <c r="D53" s="4">
        <f t="shared" si="9"/>
        <v>4465.8520000000135</v>
      </c>
      <c r="E53" s="4">
        <f t="shared" si="10"/>
        <v>6365.4824999999837</v>
      </c>
    </row>
    <row r="54" spans="2:5" x14ac:dyDescent="0.25">
      <c r="B54" s="13">
        <v>2039</v>
      </c>
      <c r="D54" s="4">
        <f t="shared" si="9"/>
        <v>4345.8590000000258</v>
      </c>
      <c r="E54" s="4">
        <f t="shared" si="10"/>
        <v>6497.6867000000202</v>
      </c>
    </row>
    <row r="55" spans="2:5" x14ac:dyDescent="0.25">
      <c r="B55" s="13">
        <v>2040</v>
      </c>
      <c r="D55" s="4">
        <f t="shared" si="9"/>
        <v>4225.8660000000091</v>
      </c>
      <c r="E55" s="4">
        <f t="shared" si="10"/>
        <v>6629.8908999999985</v>
      </c>
    </row>
    <row r="56" spans="2:5" x14ac:dyDescent="0.25">
      <c r="B56" s="13">
        <v>2041</v>
      </c>
      <c r="D56" s="4">
        <f t="shared" si="9"/>
        <v>4105.8730000000214</v>
      </c>
      <c r="E56" s="4">
        <f t="shared" si="10"/>
        <v>6762.0950999999768</v>
      </c>
    </row>
    <row r="57" spans="2:5" x14ac:dyDescent="0.25">
      <c r="B57" s="13">
        <v>2042</v>
      </c>
      <c r="D57" s="4">
        <f t="shared" si="9"/>
        <v>3985.8800000000338</v>
      </c>
      <c r="E57" s="4">
        <f t="shared" si="10"/>
        <v>6894.2993000000133</v>
      </c>
    </row>
    <row r="58" spans="2:5" x14ac:dyDescent="0.25">
      <c r="B58" s="13">
        <v>2043</v>
      </c>
      <c r="D58" s="4">
        <f t="shared" si="9"/>
        <v>3865.887000000017</v>
      </c>
      <c r="E58" s="4">
        <f t="shared" si="10"/>
        <v>7026.5034999999916</v>
      </c>
    </row>
    <row r="59" spans="2:5" x14ac:dyDescent="0.25">
      <c r="B59" s="13">
        <v>2044</v>
      </c>
      <c r="D59" s="4">
        <f t="shared" si="9"/>
        <v>3745.8940000000293</v>
      </c>
      <c r="E59" s="4">
        <f t="shared" si="10"/>
        <v>7158.7077000000281</v>
      </c>
    </row>
    <row r="60" spans="2:5" x14ac:dyDescent="0.25">
      <c r="B60" s="13">
        <v>2045</v>
      </c>
      <c r="D60" s="4">
        <f t="shared" si="9"/>
        <v>3625.9010000000126</v>
      </c>
      <c r="E60" s="4">
        <f t="shared" si="10"/>
        <v>7290.9119000000064</v>
      </c>
    </row>
    <row r="61" spans="2:5" x14ac:dyDescent="0.25">
      <c r="B61" s="13">
        <v>2046</v>
      </c>
      <c r="D61" s="4">
        <f t="shared" si="9"/>
        <v>3505.9080000000249</v>
      </c>
      <c r="E61" s="4">
        <f t="shared" si="10"/>
        <v>7423.1160999999847</v>
      </c>
    </row>
    <row r="62" spans="2:5" x14ac:dyDescent="0.25">
      <c r="B62" s="13">
        <v>2047</v>
      </c>
      <c r="D62" s="4">
        <f t="shared" si="9"/>
        <v>3385.9150000000081</v>
      </c>
      <c r="E62" s="4">
        <f t="shared" si="10"/>
        <v>7555.3203000000212</v>
      </c>
    </row>
    <row r="63" spans="2:5" x14ac:dyDescent="0.25">
      <c r="B63" s="13">
        <v>2048</v>
      </c>
      <c r="D63" s="4">
        <f t="shared" si="9"/>
        <v>3265.9220000000205</v>
      </c>
      <c r="E63" s="4">
        <f t="shared" si="10"/>
        <v>7687.5244999999995</v>
      </c>
    </row>
    <row r="64" spans="2:5" x14ac:dyDescent="0.25">
      <c r="B64" s="13">
        <v>2049</v>
      </c>
      <c r="D64" s="4">
        <f t="shared" si="9"/>
        <v>3145.9290000000328</v>
      </c>
      <c r="E64" s="4">
        <f t="shared" si="10"/>
        <v>7819.7286999999778</v>
      </c>
    </row>
    <row r="65" spans="2:5" x14ac:dyDescent="0.25">
      <c r="B65" s="13">
        <v>2050</v>
      </c>
      <c r="D65" s="4">
        <f t="shared" si="9"/>
        <v>3025.9360000000161</v>
      </c>
      <c r="E65" s="4">
        <f t="shared" si="10"/>
        <v>7951.9329000000143</v>
      </c>
    </row>
    <row r="66" spans="2:5" x14ac:dyDescent="0.25">
      <c r="B66" s="13">
        <v>2051</v>
      </c>
    </row>
    <row r="67" spans="2:5" x14ac:dyDescent="0.25">
      <c r="B67" s="13">
        <v>2052</v>
      </c>
    </row>
    <row r="68" spans="2:5" x14ac:dyDescent="0.25">
      <c r="B68" s="13">
        <v>2053</v>
      </c>
    </row>
    <row r="69" spans="2:5" x14ac:dyDescent="0.25">
      <c r="B69" s="13">
        <v>2054</v>
      </c>
    </row>
    <row r="70" spans="2:5" x14ac:dyDescent="0.25">
      <c r="B70" s="13">
        <v>2055</v>
      </c>
    </row>
    <row r="71" spans="2:5" x14ac:dyDescent="0.25">
      <c r="B71" s="13">
        <v>2056</v>
      </c>
    </row>
    <row r="72" spans="2:5" x14ac:dyDescent="0.25">
      <c r="B72" s="13">
        <v>2057</v>
      </c>
    </row>
    <row r="73" spans="2:5" x14ac:dyDescent="0.25">
      <c r="B73" s="13">
        <v>2058</v>
      </c>
    </row>
    <row r="74" spans="2:5" x14ac:dyDescent="0.25">
      <c r="B74" s="13">
        <v>2059</v>
      </c>
    </row>
    <row r="75" spans="2:5" x14ac:dyDescent="0.25">
      <c r="B75" s="13">
        <v>2060</v>
      </c>
    </row>
    <row r="76" spans="2:5" x14ac:dyDescent="0.25">
      <c r="B76" s="13">
        <v>2061</v>
      </c>
    </row>
    <row r="77" spans="2:5" x14ac:dyDescent="0.25">
      <c r="B77" s="13">
        <v>2062</v>
      </c>
    </row>
    <row r="78" spans="2:5" x14ac:dyDescent="0.25">
      <c r="B78" s="13">
        <v>2063</v>
      </c>
    </row>
    <row r="79" spans="2:5" x14ac:dyDescent="0.25">
      <c r="B79" s="13">
        <v>2064</v>
      </c>
    </row>
    <row r="80" spans="2:5" x14ac:dyDescent="0.25">
      <c r="B80" s="13">
        <v>2065</v>
      </c>
    </row>
    <row r="81" spans="2:2" x14ac:dyDescent="0.25">
      <c r="B81" s="13">
        <v>2066</v>
      </c>
    </row>
    <row r="82" spans="2:2" x14ac:dyDescent="0.25">
      <c r="B82" s="13">
        <v>2067</v>
      </c>
    </row>
    <row r="83" spans="2:2" x14ac:dyDescent="0.25">
      <c r="B83" s="13">
        <v>2068</v>
      </c>
    </row>
    <row r="84" spans="2:2" x14ac:dyDescent="0.25">
      <c r="B84" s="13">
        <v>2069</v>
      </c>
    </row>
    <row r="85" spans="2:2" x14ac:dyDescent="0.25">
      <c r="B85" s="13">
        <v>2070</v>
      </c>
    </row>
  </sheetData>
  <mergeCells count="4">
    <mergeCell ref="D2:K2"/>
    <mergeCell ref="L2:S2"/>
    <mergeCell ref="T2:AA2"/>
    <mergeCell ref="AB2:A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</vt:lpstr>
      <vt:lpstr>Data_various</vt:lpstr>
      <vt:lpstr>Sheet7</vt:lpstr>
      <vt:lpstr>elprice</vt:lpstr>
      <vt:lpstr>prod_eks_imp</vt:lpstr>
      <vt:lpstr>forbruk</vt:lpstr>
      <vt:lpstr>Figurer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Jan Sandstad Næss</cp:lastModifiedBy>
  <dcterms:created xsi:type="dcterms:W3CDTF">2019-11-20T09:05:47Z</dcterms:created>
  <dcterms:modified xsi:type="dcterms:W3CDTF">2019-12-03T19:43:57Z</dcterms:modified>
</cp:coreProperties>
</file>