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00 PHD\Fag\IAM\Assignment\Data\Data\"/>
    </mc:Choice>
  </mc:AlternateContent>
  <bookViews>
    <workbookView xWindow="-15" yWindow="-15" windowWidth="19260" windowHeight="6255"/>
  </bookViews>
  <sheets>
    <sheet name="Ark1" sheetId="1" r:id="rId1"/>
    <sheet name="Sheet1" sheetId="2" r:id="rId2"/>
  </sheets>
  <definedNames>
    <definedName name="_xlnm._FilterDatabase" localSheetId="0" hidden="1">'Ark1'!$A$1:$J$33</definedName>
  </definedNames>
  <calcPr calcId="162913"/>
</workbook>
</file>

<file path=xl/calcChain.xml><?xml version="1.0" encoding="utf-8"?>
<calcChain xmlns="http://schemas.openxmlformats.org/spreadsheetml/2006/main">
  <c r="E4" i="2" l="1"/>
  <c r="F4" i="2"/>
  <c r="E5" i="2"/>
  <c r="F5" i="2"/>
  <c r="E6" i="2"/>
  <c r="F6" i="2"/>
  <c r="E7" i="2"/>
  <c r="F7" i="2"/>
  <c r="E8" i="2"/>
  <c r="F8" i="2"/>
  <c r="E9" i="2"/>
  <c r="F9" i="2"/>
  <c r="E10" i="2"/>
  <c r="F10" i="2"/>
  <c r="F3" i="2"/>
  <c r="E3" i="2"/>
  <c r="C10" i="2"/>
  <c r="E14" i="1"/>
  <c r="C9" i="2"/>
  <c r="C8" i="2"/>
  <c r="D8" i="2" s="1"/>
  <c r="D7" i="2"/>
  <c r="D3" i="2"/>
  <c r="D4" i="2"/>
  <c r="D5" i="2"/>
  <c r="D6" i="2"/>
  <c r="C7" i="2"/>
  <c r="C4" i="2"/>
  <c r="C3" i="2"/>
  <c r="D9" i="2" l="1"/>
  <c r="D10" i="2"/>
  <c r="E25" i="1"/>
  <c r="E15" i="1" l="1"/>
  <c r="E12" i="1"/>
  <c r="E6" i="1"/>
</calcChain>
</file>

<file path=xl/comments1.xml><?xml version="1.0" encoding="utf-8"?>
<comments xmlns="http://schemas.openxmlformats.org/spreadsheetml/2006/main">
  <authors>
    <author>Sidelnikova Maria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Sidelnikova Maria:</t>
        </r>
        <r>
          <rPr>
            <sz val="9"/>
            <color indexed="81"/>
            <rFont val="Tahoma"/>
            <family val="2"/>
          </rPr>
          <t xml:space="preserve">
Maksimal årlig produksjon er ikke det samme som faktisk/historisk kraftproduksjon</t>
        </r>
      </text>
    </comment>
  </commentList>
</comments>
</file>

<file path=xl/sharedStrings.xml><?xml version="1.0" encoding="utf-8"?>
<sst xmlns="http://schemas.openxmlformats.org/spreadsheetml/2006/main" count="181" uniqueCount="100">
  <si>
    <t>Østfold</t>
  </si>
  <si>
    <t>Bio-El Fredrikstad</t>
  </si>
  <si>
    <t>Fredrikstad</t>
  </si>
  <si>
    <t>FREVAR</t>
  </si>
  <si>
    <t>Klemetsrud</t>
  </si>
  <si>
    <t>Oslo</t>
  </si>
  <si>
    <t>Hamar</t>
  </si>
  <si>
    <t>Solør Bioenergi</t>
  </si>
  <si>
    <t>Grue</t>
  </si>
  <si>
    <t>Lindum</t>
  </si>
  <si>
    <t>Drammen</t>
  </si>
  <si>
    <t>Knivåsen</t>
  </si>
  <si>
    <t>Kristiansand</t>
  </si>
  <si>
    <t>Kvinesdal</t>
  </si>
  <si>
    <t>Bærheim/Forus</t>
  </si>
  <si>
    <t>Sandnes</t>
  </si>
  <si>
    <t>Rogaland</t>
  </si>
  <si>
    <t>Tysvær</t>
  </si>
  <si>
    <t>Kårstø terminalen</t>
  </si>
  <si>
    <t>Bø</t>
  </si>
  <si>
    <t>Karmøy</t>
  </si>
  <si>
    <t>Fana</t>
  </si>
  <si>
    <t>Bergen</t>
  </si>
  <si>
    <t>Bjølvefossen</t>
  </si>
  <si>
    <t>Kvam</t>
  </si>
  <si>
    <t>Mongstad</t>
  </si>
  <si>
    <t>Lindås</t>
  </si>
  <si>
    <t>Grautneset</t>
  </si>
  <si>
    <t>Ålesund</t>
  </si>
  <si>
    <t>Møre og Romsdal</t>
  </si>
  <si>
    <t>Tjeldbergodden</t>
  </si>
  <si>
    <t>Aure</t>
  </si>
  <si>
    <t>Thamshavn verk</t>
  </si>
  <si>
    <t>Orkdal</t>
  </si>
  <si>
    <t>Ecopro</t>
  </si>
  <si>
    <t>Verdal</t>
  </si>
  <si>
    <t>Senja Avfall</t>
  </si>
  <si>
    <t>Lenvik</t>
  </si>
  <si>
    <t>Troms</t>
  </si>
  <si>
    <t>Melkøya</t>
  </si>
  <si>
    <t>Hammerfest</t>
  </si>
  <si>
    <t>Finnmark</t>
  </si>
  <si>
    <t>Forus</t>
  </si>
  <si>
    <t>Norske Skog, Skogn</t>
  </si>
  <si>
    <t>Levanger</t>
  </si>
  <si>
    <t>Finnfjord</t>
  </si>
  <si>
    <t>Trehørningen energisentral</t>
  </si>
  <si>
    <t>Sylling</t>
  </si>
  <si>
    <t>Lier</t>
  </si>
  <si>
    <t>Kollsnes Kogenereringsanlegg</t>
  </si>
  <si>
    <t>Øygarden</t>
  </si>
  <si>
    <t>Aukra</t>
  </si>
  <si>
    <t>NO1</t>
  </si>
  <si>
    <t>NO5</t>
  </si>
  <si>
    <t>NO2</t>
  </si>
  <si>
    <t>NO4</t>
  </si>
  <si>
    <t>NO3</t>
  </si>
  <si>
    <t>Sløvåg kogen</t>
  </si>
  <si>
    <t>Trykstad</t>
  </si>
  <si>
    <t>Gulen</t>
  </si>
  <si>
    <t>Biogass</t>
  </si>
  <si>
    <t>Mosseporten Miljøenergi</t>
  </si>
  <si>
    <t>Moss</t>
  </si>
  <si>
    <t>Kogen Sund</t>
  </si>
  <si>
    <t>Sund</t>
  </si>
  <si>
    <t>Kraftverk</t>
  </si>
  <si>
    <t>Kommune</t>
  </si>
  <si>
    <t>Kommunenr.</t>
  </si>
  <si>
    <t>Fylke</t>
  </si>
  <si>
    <t>Installert effekt [MW]</t>
  </si>
  <si>
    <t>Idriftsettelsesår</t>
  </si>
  <si>
    <t>Brensel</t>
  </si>
  <si>
    <t>Elspotområde</t>
  </si>
  <si>
    <t>Kommentar</t>
  </si>
  <si>
    <t>Maksimal årlig kraftproduksjon [GWh]*</t>
  </si>
  <si>
    <t>Nyhamna reservekraftverk</t>
  </si>
  <si>
    <t>Tjeldbergodden reservekraftverk</t>
  </si>
  <si>
    <t>Biogass fra avfall</t>
  </si>
  <si>
    <t>Avfallsforbrenning</t>
  </si>
  <si>
    <t>Naturgass</t>
  </si>
  <si>
    <t>Ukjent</t>
  </si>
  <si>
    <t>Skal legges ned innen 31.12.2019</t>
  </si>
  <si>
    <t>Skal legges ned innen 31.12.2020</t>
  </si>
  <si>
    <t>Øye varmekraftverk/Kleven</t>
  </si>
  <si>
    <t>Returkraft/Langemyr</t>
  </si>
  <si>
    <t>Viken</t>
  </si>
  <si>
    <t>Vestland</t>
  </si>
  <si>
    <t>Trøndelag</t>
  </si>
  <si>
    <t>Innlandet</t>
  </si>
  <si>
    <t>Agder</t>
  </si>
  <si>
    <t>Gassturbinen på 145 MW skal etter planen legges ned 1.1.2020</t>
  </si>
  <si>
    <t>CO gass</t>
  </si>
  <si>
    <t>Varmegjenvinning</t>
  </si>
  <si>
    <t xml:space="preserve">Bark, returfiberavfall, slam, rivningsvirke og olje </t>
  </si>
  <si>
    <t>Flis fra impregnert tre, avfallsforbrenning</t>
  </si>
  <si>
    <t>Year constructed</t>
  </si>
  <si>
    <t>Installed new capacity</t>
  </si>
  <si>
    <t>Installed total capacity</t>
  </si>
  <si>
    <t>[MW]</t>
  </si>
  <si>
    <t>[GW]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</si>
</sst>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1" applyFont="1"/>
    <xf numFmtId="0" fontId="3" fillId="0" borderId="0" xfId="1" applyFont="1"/>
    <xf numFmtId="0" fontId="0" fillId="0" borderId="0" xfId="0" applyBorder="1"/>
    <xf numFmtId="1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 wrapText="1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6" fillId="2" borderId="3" xfId="0" applyFont="1" applyFill="1" applyBorder="1" applyAlignment="1">
      <alignment wrapText="1"/>
    </xf>
    <xf numFmtId="0" fontId="0" fillId="0" borderId="3" xfId="0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1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0" fillId="0" borderId="0" xfId="0" applyFont="1"/>
    <xf numFmtId="1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tabSelected="1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defaultColWidth="11.42578125" defaultRowHeight="15" x14ac:dyDescent="0.25"/>
  <cols>
    <col min="1" max="1" width="27.7109375" customWidth="1"/>
    <col min="2" max="2" width="22.7109375" customWidth="1"/>
    <col min="3" max="3" width="12.28515625" style="5" customWidth="1"/>
    <col min="4" max="4" width="14.42578125" customWidth="1"/>
    <col min="5" max="5" width="11.42578125" style="5"/>
    <col min="6" max="6" width="17.7109375" style="5" customWidth="1"/>
    <col min="7" max="7" width="18.85546875" style="5" customWidth="1"/>
    <col min="8" max="8" width="31.5703125" customWidth="1"/>
    <col min="9" max="9" width="11.42578125" style="5"/>
  </cols>
  <sheetData>
    <row r="1" spans="1:11" ht="69" customHeight="1" x14ac:dyDescent="0.25">
      <c r="A1" s="9" t="s">
        <v>65</v>
      </c>
      <c r="B1" s="10" t="s">
        <v>66</v>
      </c>
      <c r="C1" s="11" t="s">
        <v>67</v>
      </c>
      <c r="D1" s="10" t="s">
        <v>68</v>
      </c>
      <c r="E1" s="11" t="s">
        <v>69</v>
      </c>
      <c r="F1" s="11" t="s">
        <v>74</v>
      </c>
      <c r="G1" s="11" t="s">
        <v>70</v>
      </c>
      <c r="H1" s="10" t="s">
        <v>71</v>
      </c>
      <c r="I1" s="11" t="s">
        <v>72</v>
      </c>
      <c r="J1" s="14" t="s">
        <v>73</v>
      </c>
    </row>
    <row r="2" spans="1:11" x14ac:dyDescent="0.25">
      <c r="A2" s="17" t="s">
        <v>23</v>
      </c>
      <c r="B2" s="12" t="s">
        <v>24</v>
      </c>
      <c r="C2" s="16">
        <v>1238</v>
      </c>
      <c r="D2" s="12" t="s">
        <v>86</v>
      </c>
      <c r="E2" s="13">
        <v>11.5</v>
      </c>
      <c r="F2" s="13">
        <v>50</v>
      </c>
      <c r="G2" s="13">
        <v>1978</v>
      </c>
      <c r="H2" s="12" t="s">
        <v>92</v>
      </c>
      <c r="I2" s="13" t="s">
        <v>53</v>
      </c>
      <c r="J2" s="15"/>
      <c r="K2" s="25"/>
    </row>
    <row r="3" spans="1:11" x14ac:dyDescent="0.25">
      <c r="A3" s="17" t="s">
        <v>32</v>
      </c>
      <c r="B3" s="12" t="s">
        <v>33</v>
      </c>
      <c r="C3" s="16">
        <v>1638</v>
      </c>
      <c r="D3" s="12" t="s">
        <v>87</v>
      </c>
      <c r="E3" s="13">
        <v>24.8</v>
      </c>
      <c r="F3" s="13">
        <v>165</v>
      </c>
      <c r="G3" s="13">
        <v>1981</v>
      </c>
      <c r="H3" s="12" t="s">
        <v>92</v>
      </c>
      <c r="I3" s="13" t="s">
        <v>56</v>
      </c>
      <c r="J3" s="15"/>
      <c r="K3" s="25"/>
    </row>
    <row r="4" spans="1:11" x14ac:dyDescent="0.25">
      <c r="A4" s="17" t="s">
        <v>83</v>
      </c>
      <c r="B4" s="12" t="s">
        <v>13</v>
      </c>
      <c r="C4" s="16">
        <v>1037</v>
      </c>
      <c r="D4" s="12" t="s">
        <v>89</v>
      </c>
      <c r="E4" s="13">
        <v>14</v>
      </c>
      <c r="F4" s="13">
        <v>70</v>
      </c>
      <c r="G4" s="13">
        <v>1981</v>
      </c>
      <c r="H4" s="12" t="s">
        <v>91</v>
      </c>
      <c r="I4" s="13" t="s">
        <v>54</v>
      </c>
      <c r="J4" s="23"/>
      <c r="K4" s="25"/>
    </row>
    <row r="5" spans="1:11" x14ac:dyDescent="0.25">
      <c r="A5" s="17" t="s">
        <v>3</v>
      </c>
      <c r="B5" s="12" t="s">
        <v>2</v>
      </c>
      <c r="C5" s="13">
        <v>106</v>
      </c>
      <c r="D5" s="12" t="s">
        <v>0</v>
      </c>
      <c r="E5" s="13">
        <v>1.1000000000000001</v>
      </c>
      <c r="F5" s="13">
        <v>4.5</v>
      </c>
      <c r="G5" s="13">
        <v>1984</v>
      </c>
      <c r="H5" s="12" t="s">
        <v>78</v>
      </c>
      <c r="I5" s="13" t="s">
        <v>52</v>
      </c>
      <c r="J5" s="15"/>
      <c r="K5" s="25"/>
    </row>
    <row r="6" spans="1:11" x14ac:dyDescent="0.25">
      <c r="A6" s="17" t="s">
        <v>4</v>
      </c>
      <c r="B6" s="12" t="s">
        <v>5</v>
      </c>
      <c r="C6" s="13">
        <v>301</v>
      </c>
      <c r="D6" s="12" t="s">
        <v>5</v>
      </c>
      <c r="E6" s="13">
        <f>13+10.3+3.6</f>
        <v>26.900000000000002</v>
      </c>
      <c r="F6" s="13">
        <v>155</v>
      </c>
      <c r="G6" s="13">
        <v>1985</v>
      </c>
      <c r="H6" s="12" t="s">
        <v>78</v>
      </c>
      <c r="I6" s="13" t="s">
        <v>52</v>
      </c>
      <c r="J6" s="15"/>
      <c r="K6" s="25"/>
    </row>
    <row r="7" spans="1:11" x14ac:dyDescent="0.25">
      <c r="A7" s="17" t="s">
        <v>18</v>
      </c>
      <c r="B7" s="12" t="s">
        <v>17</v>
      </c>
      <c r="C7" s="16">
        <v>1146</v>
      </c>
      <c r="D7" s="12" t="s">
        <v>16</v>
      </c>
      <c r="E7" s="13">
        <v>35</v>
      </c>
      <c r="F7" s="13">
        <v>100</v>
      </c>
      <c r="G7" s="13">
        <v>1985</v>
      </c>
      <c r="H7" s="12" t="s">
        <v>79</v>
      </c>
      <c r="I7" s="13" t="s">
        <v>54</v>
      </c>
      <c r="J7" s="15"/>
      <c r="K7" s="25"/>
    </row>
    <row r="8" spans="1:11" x14ac:dyDescent="0.25">
      <c r="A8" s="17" t="s">
        <v>30</v>
      </c>
      <c r="B8" s="12" t="s">
        <v>31</v>
      </c>
      <c r="C8" s="16">
        <v>1576</v>
      </c>
      <c r="D8" s="12" t="s">
        <v>29</v>
      </c>
      <c r="E8" s="13">
        <v>22</v>
      </c>
      <c r="F8" s="13">
        <v>163</v>
      </c>
      <c r="G8" s="13">
        <v>1998</v>
      </c>
      <c r="H8" s="12" t="s">
        <v>92</v>
      </c>
      <c r="I8" s="13" t="s">
        <v>56</v>
      </c>
      <c r="J8" s="15"/>
      <c r="K8" s="25"/>
    </row>
    <row r="9" spans="1:11" x14ac:dyDescent="0.25">
      <c r="A9" s="17" t="s">
        <v>21</v>
      </c>
      <c r="B9" s="12" t="s">
        <v>22</v>
      </c>
      <c r="C9" s="16">
        <v>1201</v>
      </c>
      <c r="D9" s="12" t="s">
        <v>86</v>
      </c>
      <c r="E9" s="13">
        <v>27</v>
      </c>
      <c r="F9" s="13">
        <v>60</v>
      </c>
      <c r="G9" s="13">
        <v>1999</v>
      </c>
      <c r="H9" s="12" t="s">
        <v>78</v>
      </c>
      <c r="I9" s="13" t="s">
        <v>53</v>
      </c>
      <c r="J9" s="15"/>
      <c r="K9" s="25"/>
    </row>
    <row r="10" spans="1:11" x14ac:dyDescent="0.25">
      <c r="A10" s="17" t="s">
        <v>9</v>
      </c>
      <c r="B10" s="12" t="s">
        <v>10</v>
      </c>
      <c r="C10" s="13">
        <v>602</v>
      </c>
      <c r="D10" s="12" t="s">
        <v>85</v>
      </c>
      <c r="E10" s="13">
        <v>2.5</v>
      </c>
      <c r="F10" s="13">
        <v>8.8000000000000007</v>
      </c>
      <c r="G10" s="13">
        <v>2000</v>
      </c>
      <c r="H10" s="12" t="s">
        <v>77</v>
      </c>
      <c r="I10" s="13" t="s">
        <v>52</v>
      </c>
      <c r="J10" s="15"/>
      <c r="K10" s="25"/>
    </row>
    <row r="11" spans="1:11" s="8" customFormat="1" x14ac:dyDescent="0.25">
      <c r="A11" s="17" t="s">
        <v>19</v>
      </c>
      <c r="B11" s="12" t="s">
        <v>20</v>
      </c>
      <c r="C11" s="16">
        <v>1149</v>
      </c>
      <c r="D11" s="12" t="s">
        <v>16</v>
      </c>
      <c r="E11" s="13">
        <v>0.8</v>
      </c>
      <c r="F11" s="13">
        <v>1</v>
      </c>
      <c r="G11" s="13">
        <v>2001</v>
      </c>
      <c r="H11" s="12" t="s">
        <v>79</v>
      </c>
      <c r="I11" s="13" t="s">
        <v>54</v>
      </c>
      <c r="J11" s="15"/>
      <c r="K11" s="25"/>
    </row>
    <row r="12" spans="1:11" x14ac:dyDescent="0.25">
      <c r="A12" s="17" t="s">
        <v>49</v>
      </c>
      <c r="B12" s="12" t="s">
        <v>50</v>
      </c>
      <c r="C12" s="16">
        <v>1259</v>
      </c>
      <c r="D12" s="12" t="s">
        <v>86</v>
      </c>
      <c r="E12" s="13">
        <f>3.6+6.8</f>
        <v>10.4</v>
      </c>
      <c r="F12" s="13">
        <v>78.8</v>
      </c>
      <c r="G12" s="13">
        <v>2003</v>
      </c>
      <c r="H12" s="12" t="s">
        <v>79</v>
      </c>
      <c r="I12" s="13" t="s">
        <v>53</v>
      </c>
      <c r="J12" s="15"/>
      <c r="K12" s="25"/>
    </row>
    <row r="13" spans="1:11" x14ac:dyDescent="0.25">
      <c r="A13" s="17" t="s">
        <v>63</v>
      </c>
      <c r="B13" s="12" t="s">
        <v>64</v>
      </c>
      <c r="C13" s="16">
        <v>1254</v>
      </c>
      <c r="D13" s="12" t="s">
        <v>86</v>
      </c>
      <c r="E13" s="13">
        <v>0.15</v>
      </c>
      <c r="F13" s="13"/>
      <c r="G13" s="13">
        <v>2003</v>
      </c>
      <c r="H13" s="12" t="s">
        <v>79</v>
      </c>
      <c r="I13" s="13" t="s">
        <v>53</v>
      </c>
      <c r="J13" s="15"/>
      <c r="K13" s="25"/>
    </row>
    <row r="14" spans="1:11" x14ac:dyDescent="0.25">
      <c r="A14" s="17" t="s">
        <v>11</v>
      </c>
      <c r="B14" s="12" t="s">
        <v>10</v>
      </c>
      <c r="C14" s="16">
        <v>602</v>
      </c>
      <c r="D14" s="12" t="s">
        <v>85</v>
      </c>
      <c r="E14" s="13">
        <f>F14/(365*24)</f>
        <v>5.1369863013698625E-4</v>
      </c>
      <c r="F14" s="13">
        <v>4.5</v>
      </c>
      <c r="G14" s="13">
        <v>2006</v>
      </c>
      <c r="H14" s="12" t="s">
        <v>80</v>
      </c>
      <c r="I14" s="13" t="s">
        <v>52</v>
      </c>
      <c r="J14" s="15"/>
      <c r="K14" s="25"/>
    </row>
    <row r="15" spans="1:11" x14ac:dyDescent="0.25">
      <c r="A15" s="17" t="s">
        <v>39</v>
      </c>
      <c r="B15" s="12" t="s">
        <v>40</v>
      </c>
      <c r="C15" s="16">
        <v>2004</v>
      </c>
      <c r="D15" s="12" t="s">
        <v>41</v>
      </c>
      <c r="E15" s="13">
        <f>49.6*5</f>
        <v>248</v>
      </c>
      <c r="F15" s="13">
        <v>1700</v>
      </c>
      <c r="G15" s="13">
        <v>2007</v>
      </c>
      <c r="H15" s="12" t="s">
        <v>79</v>
      </c>
      <c r="I15" s="13" t="s">
        <v>55</v>
      </c>
      <c r="J15" s="15"/>
      <c r="K15" s="25"/>
    </row>
    <row r="16" spans="1:11" x14ac:dyDescent="0.25">
      <c r="A16" s="17" t="s">
        <v>36</v>
      </c>
      <c r="B16" s="12" t="s">
        <v>37</v>
      </c>
      <c r="C16" s="16">
        <v>1931</v>
      </c>
      <c r="D16" s="12" t="s">
        <v>38</v>
      </c>
      <c r="E16" s="13">
        <v>0.3</v>
      </c>
      <c r="F16" s="13">
        <v>2</v>
      </c>
      <c r="G16" s="13">
        <v>2007</v>
      </c>
      <c r="H16" s="12" t="s">
        <v>78</v>
      </c>
      <c r="I16" s="13" t="s">
        <v>55</v>
      </c>
      <c r="J16" s="15"/>
      <c r="K16" s="25"/>
    </row>
    <row r="17" spans="1:11" x14ac:dyDescent="0.25">
      <c r="A17" s="17" t="s">
        <v>57</v>
      </c>
      <c r="B17" s="12" t="s">
        <v>59</v>
      </c>
      <c r="C17" s="16">
        <v>1411</v>
      </c>
      <c r="D17" s="12" t="s">
        <v>86</v>
      </c>
      <c r="E17" s="13">
        <v>1</v>
      </c>
      <c r="F17" s="13"/>
      <c r="G17" s="13">
        <v>2007</v>
      </c>
      <c r="H17" s="12"/>
      <c r="I17" s="13" t="s">
        <v>53</v>
      </c>
      <c r="J17" s="15"/>
      <c r="K17" s="25"/>
    </row>
    <row r="18" spans="1:11" x14ac:dyDescent="0.25">
      <c r="A18" s="17" t="s">
        <v>7</v>
      </c>
      <c r="B18" s="12" t="s">
        <v>8</v>
      </c>
      <c r="C18" s="13">
        <v>423</v>
      </c>
      <c r="D18" s="12" t="s">
        <v>88</v>
      </c>
      <c r="E18" s="13">
        <v>2</v>
      </c>
      <c r="F18" s="13">
        <v>17</v>
      </c>
      <c r="G18" s="13">
        <v>2007</v>
      </c>
      <c r="H18" s="12" t="s">
        <v>94</v>
      </c>
      <c r="I18" s="13" t="s">
        <v>52</v>
      </c>
      <c r="J18" s="15"/>
      <c r="K18" s="25"/>
    </row>
    <row r="19" spans="1:11" s="24" customFormat="1" x14ac:dyDescent="0.25">
      <c r="A19" s="17" t="s">
        <v>1</v>
      </c>
      <c r="B19" s="12" t="s">
        <v>2</v>
      </c>
      <c r="C19" s="13">
        <v>106</v>
      </c>
      <c r="D19" s="12" t="s">
        <v>85</v>
      </c>
      <c r="E19" s="13">
        <v>5.5</v>
      </c>
      <c r="F19" s="13">
        <v>10</v>
      </c>
      <c r="G19" s="13">
        <v>2008</v>
      </c>
      <c r="H19" s="12" t="s">
        <v>78</v>
      </c>
      <c r="I19" s="13" t="s">
        <v>52</v>
      </c>
      <c r="J19" s="15"/>
      <c r="K19" s="25"/>
    </row>
    <row r="20" spans="1:11" x14ac:dyDescent="0.25">
      <c r="A20" s="17" t="s">
        <v>34</v>
      </c>
      <c r="B20" s="12" t="s">
        <v>35</v>
      </c>
      <c r="C20" s="16">
        <v>1721</v>
      </c>
      <c r="D20" s="12" t="s">
        <v>87</v>
      </c>
      <c r="E20" s="13">
        <v>1.25</v>
      </c>
      <c r="F20" s="13">
        <v>10</v>
      </c>
      <c r="G20" s="13">
        <v>2008</v>
      </c>
      <c r="H20" s="12" t="s">
        <v>77</v>
      </c>
      <c r="I20" s="13" t="s">
        <v>56</v>
      </c>
      <c r="J20" s="15"/>
      <c r="K20" s="25"/>
    </row>
    <row r="21" spans="1:11" x14ac:dyDescent="0.25">
      <c r="A21" s="17" t="s">
        <v>75</v>
      </c>
      <c r="B21" s="12" t="s">
        <v>51</v>
      </c>
      <c r="C21" s="16">
        <v>1547</v>
      </c>
      <c r="D21" s="12" t="s">
        <v>29</v>
      </c>
      <c r="E21" s="13">
        <v>150</v>
      </c>
      <c r="F21" s="13"/>
      <c r="G21" s="13">
        <v>2008</v>
      </c>
      <c r="H21" s="12" t="s">
        <v>79</v>
      </c>
      <c r="I21" s="13" t="s">
        <v>56</v>
      </c>
      <c r="J21" s="22" t="s">
        <v>81</v>
      </c>
      <c r="K21" s="25"/>
    </row>
    <row r="22" spans="1:11" ht="15" customHeight="1" x14ac:dyDescent="0.25">
      <c r="A22" s="17" t="s">
        <v>76</v>
      </c>
      <c r="B22" s="12" t="s">
        <v>31</v>
      </c>
      <c r="C22" s="16">
        <v>1576</v>
      </c>
      <c r="D22" s="12" t="s">
        <v>29</v>
      </c>
      <c r="E22" s="13">
        <v>150</v>
      </c>
      <c r="F22" s="13"/>
      <c r="G22" s="13">
        <v>2008</v>
      </c>
      <c r="H22" s="12" t="s">
        <v>79</v>
      </c>
      <c r="I22" s="13" t="s">
        <v>56</v>
      </c>
      <c r="J22" s="22" t="s">
        <v>82</v>
      </c>
      <c r="K22" s="25"/>
    </row>
    <row r="23" spans="1:11" x14ac:dyDescent="0.25">
      <c r="A23" s="17" t="s">
        <v>58</v>
      </c>
      <c r="B23" s="12" t="s">
        <v>35</v>
      </c>
      <c r="C23" s="16">
        <v>5038</v>
      </c>
      <c r="D23" s="12" t="s">
        <v>87</v>
      </c>
      <c r="E23" s="13">
        <v>0.15</v>
      </c>
      <c r="F23" s="13"/>
      <c r="G23" s="13">
        <v>2008</v>
      </c>
      <c r="H23" s="12" t="s">
        <v>60</v>
      </c>
      <c r="I23" s="13" t="s">
        <v>56</v>
      </c>
      <c r="J23" s="15"/>
      <c r="K23" s="25"/>
    </row>
    <row r="24" spans="1:11" x14ac:dyDescent="0.25">
      <c r="A24" s="17" t="s">
        <v>27</v>
      </c>
      <c r="B24" s="18" t="s">
        <v>28</v>
      </c>
      <c r="C24" s="19">
        <v>1504</v>
      </c>
      <c r="D24" s="18" t="s">
        <v>29</v>
      </c>
      <c r="E24" s="20">
        <v>4.8</v>
      </c>
      <c r="F24" s="20">
        <v>30</v>
      </c>
      <c r="G24" s="20">
        <v>2009</v>
      </c>
      <c r="H24" s="18" t="s">
        <v>78</v>
      </c>
      <c r="I24" s="20" t="s">
        <v>56</v>
      </c>
      <c r="J24" s="21"/>
      <c r="K24" s="25"/>
    </row>
    <row r="25" spans="1:11" x14ac:dyDescent="0.25">
      <c r="A25" s="17" t="s">
        <v>25</v>
      </c>
      <c r="B25" s="12" t="s">
        <v>26</v>
      </c>
      <c r="C25" s="16">
        <v>1263</v>
      </c>
      <c r="D25" s="12" t="s">
        <v>86</v>
      </c>
      <c r="E25" s="13">
        <f>145+34</f>
        <v>179</v>
      </c>
      <c r="F25" s="13">
        <v>1150</v>
      </c>
      <c r="G25" s="13">
        <v>2010</v>
      </c>
      <c r="H25" s="12" t="s">
        <v>79</v>
      </c>
      <c r="I25" s="13" t="s">
        <v>53</v>
      </c>
      <c r="J25" s="22" t="s">
        <v>90</v>
      </c>
      <c r="K25" s="25"/>
    </row>
    <row r="26" spans="1:11" x14ac:dyDescent="0.25">
      <c r="A26" s="17" t="s">
        <v>84</v>
      </c>
      <c r="B26" s="12" t="s">
        <v>12</v>
      </c>
      <c r="C26" s="16">
        <v>1001</v>
      </c>
      <c r="D26" s="12" t="s">
        <v>89</v>
      </c>
      <c r="E26" s="13">
        <v>14.3</v>
      </c>
      <c r="F26" s="13">
        <v>76</v>
      </c>
      <c r="G26" s="13">
        <v>2010</v>
      </c>
      <c r="H26" s="12" t="s">
        <v>78</v>
      </c>
      <c r="I26" s="13" t="s">
        <v>54</v>
      </c>
      <c r="J26" s="15"/>
      <c r="K26" s="25"/>
    </row>
    <row r="27" spans="1:11" x14ac:dyDescent="0.25">
      <c r="A27" s="17" t="s">
        <v>46</v>
      </c>
      <c r="B27" s="12" t="s">
        <v>6</v>
      </c>
      <c r="C27" s="13">
        <v>403</v>
      </c>
      <c r="D27" s="12" t="s">
        <v>88</v>
      </c>
      <c r="E27" s="13">
        <v>6.6</v>
      </c>
      <c r="F27" s="13">
        <v>32</v>
      </c>
      <c r="G27" s="13">
        <v>2011</v>
      </c>
      <c r="H27" s="12" t="s">
        <v>78</v>
      </c>
      <c r="I27" s="13" t="s">
        <v>52</v>
      </c>
      <c r="J27" s="15"/>
      <c r="K27" s="25"/>
    </row>
    <row r="28" spans="1:11" x14ac:dyDescent="0.25">
      <c r="A28" s="17" t="s">
        <v>14</v>
      </c>
      <c r="B28" s="12" t="s">
        <v>15</v>
      </c>
      <c r="C28" s="16">
        <v>1102</v>
      </c>
      <c r="D28" s="12" t="s">
        <v>16</v>
      </c>
      <c r="E28" s="13">
        <v>3</v>
      </c>
      <c r="F28" s="13">
        <v>12</v>
      </c>
      <c r="G28" s="13">
        <v>2012</v>
      </c>
      <c r="H28" s="12" t="s">
        <v>78</v>
      </c>
      <c r="I28" s="13" t="s">
        <v>54</v>
      </c>
      <c r="J28" s="15"/>
      <c r="K28" s="25"/>
    </row>
    <row r="29" spans="1:11" x14ac:dyDescent="0.25">
      <c r="A29" s="17" t="s">
        <v>45</v>
      </c>
      <c r="B29" s="12" t="s">
        <v>37</v>
      </c>
      <c r="C29" s="16">
        <v>1931</v>
      </c>
      <c r="D29" s="12" t="s">
        <v>38</v>
      </c>
      <c r="E29" s="13">
        <v>39.299999999999997</v>
      </c>
      <c r="F29" s="13">
        <v>340</v>
      </c>
      <c r="G29" s="13">
        <v>2012</v>
      </c>
      <c r="H29" s="12" t="s">
        <v>92</v>
      </c>
      <c r="I29" s="13" t="s">
        <v>55</v>
      </c>
      <c r="J29" s="15"/>
      <c r="K29" s="25"/>
    </row>
    <row r="30" spans="1:11" ht="15" customHeight="1" x14ac:dyDescent="0.25">
      <c r="A30" s="17" t="s">
        <v>42</v>
      </c>
      <c r="B30" s="12" t="s">
        <v>15</v>
      </c>
      <c r="C30" s="16">
        <v>1102</v>
      </c>
      <c r="D30" s="12" t="s">
        <v>16</v>
      </c>
      <c r="E30" s="13">
        <v>5</v>
      </c>
      <c r="F30" s="13">
        <v>33</v>
      </c>
      <c r="G30" s="13">
        <v>2012</v>
      </c>
      <c r="H30" s="12" t="s">
        <v>78</v>
      </c>
      <c r="I30" s="13" t="s">
        <v>54</v>
      </c>
      <c r="J30" s="15"/>
      <c r="K30" s="25"/>
    </row>
    <row r="31" spans="1:11" x14ac:dyDescent="0.25">
      <c r="A31" s="17" t="s">
        <v>61</v>
      </c>
      <c r="B31" s="12" t="s">
        <v>62</v>
      </c>
      <c r="C31" s="16">
        <v>104</v>
      </c>
      <c r="D31" s="12" t="s">
        <v>85</v>
      </c>
      <c r="E31" s="13">
        <v>1</v>
      </c>
      <c r="F31" s="13">
        <v>8</v>
      </c>
      <c r="G31" s="13">
        <v>2012</v>
      </c>
      <c r="H31" s="12" t="s">
        <v>77</v>
      </c>
      <c r="I31" s="13" t="s">
        <v>52</v>
      </c>
      <c r="J31" s="15"/>
      <c r="K31" s="25"/>
    </row>
    <row r="32" spans="1:11" x14ac:dyDescent="0.25">
      <c r="A32" s="17" t="s">
        <v>43</v>
      </c>
      <c r="B32" s="12" t="s">
        <v>44</v>
      </c>
      <c r="C32" s="16">
        <v>1719</v>
      </c>
      <c r="D32" s="12" t="s">
        <v>87</v>
      </c>
      <c r="E32" s="13">
        <v>11.5</v>
      </c>
      <c r="F32" s="13">
        <v>54</v>
      </c>
      <c r="G32" s="13">
        <v>2012</v>
      </c>
      <c r="H32" s="12" t="s">
        <v>93</v>
      </c>
      <c r="I32" s="13" t="s">
        <v>56</v>
      </c>
      <c r="J32" s="15"/>
      <c r="K32" s="25"/>
    </row>
    <row r="33" spans="1:11" s="7" customFormat="1" x14ac:dyDescent="0.25">
      <c r="A33" s="17" t="s">
        <v>47</v>
      </c>
      <c r="B33" s="12" t="s">
        <v>48</v>
      </c>
      <c r="C33" s="16">
        <v>626</v>
      </c>
      <c r="D33" s="12" t="s">
        <v>85</v>
      </c>
      <c r="E33" s="13">
        <v>0.4</v>
      </c>
      <c r="F33" s="13">
        <v>0.5</v>
      </c>
      <c r="G33" s="13"/>
      <c r="H33" s="12" t="s">
        <v>77</v>
      </c>
      <c r="I33" s="13" t="s">
        <v>52</v>
      </c>
      <c r="J33" s="15"/>
      <c r="K33" s="25"/>
    </row>
    <row r="34" spans="1:11" x14ac:dyDescent="0.25">
      <c r="A34" s="8"/>
      <c r="B34" s="3"/>
      <c r="C34" s="6"/>
      <c r="D34" s="4"/>
      <c r="E34" s="6"/>
      <c r="F34" s="6"/>
      <c r="H34" s="3"/>
    </row>
    <row r="35" spans="1:11" x14ac:dyDescent="0.25">
      <c r="A35" s="3"/>
      <c r="B35" s="3"/>
      <c r="C35" s="6"/>
      <c r="D35" s="4"/>
      <c r="E35" s="6"/>
      <c r="F35" s="6"/>
      <c r="G35" s="6"/>
      <c r="H35" s="3"/>
    </row>
    <row r="36" spans="1:11" x14ac:dyDescent="0.25">
      <c r="A36" s="2"/>
    </row>
    <row r="37" spans="1:11" x14ac:dyDescent="0.25">
      <c r="A37" s="1"/>
    </row>
    <row r="38" spans="1:11" x14ac:dyDescent="0.25">
      <c r="A38" s="1"/>
    </row>
    <row r="39" spans="1:11" x14ac:dyDescent="0.25">
      <c r="A39" s="1"/>
    </row>
    <row r="40" spans="1:11" x14ac:dyDescent="0.25">
      <c r="A40" s="1"/>
    </row>
    <row r="41" spans="1:11" x14ac:dyDescent="0.25">
      <c r="A41" s="1"/>
    </row>
    <row r="42" spans="1:11" x14ac:dyDescent="0.25">
      <c r="A42" s="1"/>
    </row>
  </sheetData>
  <autoFilter ref="A1:J33">
    <sortState ref="A2:J33">
      <sortCondition ref="G1:G33"/>
    </sortState>
  </autoFilter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H7" sqref="H7"/>
    </sheetView>
  </sheetViews>
  <sheetFormatPr defaultRowHeight="15" x14ac:dyDescent="0.25"/>
  <cols>
    <col min="2" max="2" width="14.5703125" customWidth="1"/>
    <col min="3" max="3" width="11.85546875" customWidth="1"/>
  </cols>
  <sheetData>
    <row r="1" spans="2:6" s="26" customFormat="1" ht="55.5" customHeight="1" x14ac:dyDescent="0.25">
      <c r="B1" s="26" t="s">
        <v>95</v>
      </c>
      <c r="C1" s="26" t="s">
        <v>96</v>
      </c>
      <c r="D1" s="26" t="s">
        <v>97</v>
      </c>
      <c r="E1" s="26" t="s">
        <v>96</v>
      </c>
      <c r="F1" s="26" t="s">
        <v>97</v>
      </c>
    </row>
    <row r="2" spans="2:6" s="26" customFormat="1" ht="17.25" customHeight="1" x14ac:dyDescent="0.25">
      <c r="C2" s="26" t="s">
        <v>98</v>
      </c>
      <c r="D2" s="26" t="s">
        <v>98</v>
      </c>
      <c r="E2" s="26" t="s">
        <v>99</v>
      </c>
      <c r="F2" s="26" t="s">
        <v>99</v>
      </c>
    </row>
    <row r="3" spans="2:6" x14ac:dyDescent="0.25">
      <c r="B3">
        <v>1980</v>
      </c>
      <c r="C3">
        <f>'Ark1'!E2</f>
        <v>11.5</v>
      </c>
      <c r="D3">
        <f>SUM($C$3:C3)</f>
        <v>11.5</v>
      </c>
      <c r="E3">
        <f>C3*10^-3</f>
        <v>1.15E-2</v>
      </c>
      <c r="F3">
        <f>D3*10^-3</f>
        <v>1.15E-2</v>
      </c>
    </row>
    <row r="4" spans="2:6" x14ac:dyDescent="0.25">
      <c r="B4">
        <v>1985</v>
      </c>
      <c r="C4">
        <f>'Ark1'!E3+'Ark1'!E4+'Ark1'!E5+'Ark1'!E6+'Ark1'!E7</f>
        <v>101.8</v>
      </c>
      <c r="D4">
        <f>SUM($C$3:C4)</f>
        <v>113.3</v>
      </c>
      <c r="E4">
        <f t="shared" ref="E4:E10" si="0">C4*10^-3</f>
        <v>0.1018</v>
      </c>
      <c r="F4">
        <f t="shared" ref="F4:F10" si="1">D4*10^-3</f>
        <v>0.1133</v>
      </c>
    </row>
    <row r="5" spans="2:6" x14ac:dyDescent="0.25">
      <c r="B5">
        <v>1990</v>
      </c>
      <c r="C5">
        <v>0</v>
      </c>
      <c r="D5">
        <f>SUM($C$3:C5)</f>
        <v>113.3</v>
      </c>
      <c r="E5">
        <f t="shared" si="0"/>
        <v>0</v>
      </c>
      <c r="F5">
        <f t="shared" si="1"/>
        <v>0.1133</v>
      </c>
    </row>
    <row r="6" spans="2:6" x14ac:dyDescent="0.25">
      <c r="B6">
        <v>1995</v>
      </c>
      <c r="C6">
        <v>0</v>
      </c>
      <c r="D6">
        <f>SUM($C$3:C6)</f>
        <v>113.3</v>
      </c>
      <c r="E6">
        <f t="shared" si="0"/>
        <v>0</v>
      </c>
      <c r="F6">
        <f t="shared" si="1"/>
        <v>0.1133</v>
      </c>
    </row>
    <row r="7" spans="2:6" x14ac:dyDescent="0.25">
      <c r="B7">
        <v>2000</v>
      </c>
      <c r="C7">
        <f>'Ark1'!E8+'Ark1'!E9+'Ark1'!E10</f>
        <v>51.5</v>
      </c>
      <c r="D7">
        <f>SUM($C$3:C7)</f>
        <v>164.8</v>
      </c>
      <c r="E7">
        <f t="shared" si="0"/>
        <v>5.1500000000000004E-2</v>
      </c>
      <c r="F7">
        <f t="shared" si="1"/>
        <v>0.1648</v>
      </c>
    </row>
    <row r="8" spans="2:6" x14ac:dyDescent="0.25">
      <c r="B8">
        <v>2005</v>
      </c>
      <c r="C8">
        <f>'Ark1'!E11+'Ark1'!E12+'Ark1'!E13</f>
        <v>11.350000000000001</v>
      </c>
      <c r="D8">
        <f>SUM($C$3:C8)</f>
        <v>176.15</v>
      </c>
      <c r="E8">
        <f t="shared" si="0"/>
        <v>1.1350000000000002E-2</v>
      </c>
      <c r="F8">
        <f t="shared" si="1"/>
        <v>0.17615</v>
      </c>
    </row>
    <row r="9" spans="2:6" x14ac:dyDescent="0.25">
      <c r="B9">
        <v>2010</v>
      </c>
      <c r="C9">
        <f>SUM('Ark1'!E14:E24)</f>
        <v>563.00051369863002</v>
      </c>
      <c r="D9">
        <f>SUM($C$3:C9)</f>
        <v>739.15051369862999</v>
      </c>
      <c r="E9">
        <f t="shared" si="0"/>
        <v>0.56300051369863002</v>
      </c>
      <c r="F9">
        <f t="shared" si="1"/>
        <v>0.73915051369863005</v>
      </c>
    </row>
    <row r="10" spans="2:6" x14ac:dyDescent="0.25">
      <c r="B10">
        <v>2015</v>
      </c>
      <c r="C10">
        <f>SUM('Ark1'!E27:E33)</f>
        <v>66.800000000000011</v>
      </c>
      <c r="D10">
        <f>SUM($C$3:C10)</f>
        <v>805.95051369862995</v>
      </c>
      <c r="E10">
        <f t="shared" si="0"/>
        <v>6.6800000000000012E-2</v>
      </c>
      <c r="F10">
        <f t="shared" si="1"/>
        <v>0.80595051369862991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Company>NVE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Sidelnikova</dc:creator>
  <cp:lastModifiedBy>Jan Sandstad Næss</cp:lastModifiedBy>
  <dcterms:created xsi:type="dcterms:W3CDTF">2014-02-12T12:54:21Z</dcterms:created>
  <dcterms:modified xsi:type="dcterms:W3CDTF">2019-12-01T13:51:30Z</dcterms:modified>
</cp:coreProperties>
</file>