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007ce3b4bd33ce2b/Desktop/Module Chalange/"/>
    </mc:Choice>
  </mc:AlternateContent>
  <xr:revisionPtr revIDLastSave="7" documentId="14_{D54DDD46-717F-4A80-AF06-BC11534E392C}" xr6:coauthVersionLast="47" xr6:coauthVersionMax="47" xr10:uidLastSave="{2A8E5ECC-739A-49DC-AFED-ACBFFCC01C77}"/>
  <bookViews>
    <workbookView xWindow="-108" yWindow="-108" windowWidth="23256" windowHeight="13896" activeTab="5" xr2:uid="{00000000-000D-0000-FFFF-FFFF00000000}"/>
  </bookViews>
  <sheets>
    <sheet name="Crowdfunding" sheetId="1" r:id="rId1"/>
    <sheet name="Category" sheetId="2" r:id="rId2"/>
    <sheet name="Sub-Category" sheetId="3" r:id="rId3"/>
    <sheet name="Outcome" sheetId="5" r:id="rId4"/>
    <sheet name="Goal Analysis" sheetId="6" r:id="rId5"/>
    <sheet name="Statistical Analysis" sheetId="14" r:id="rId6"/>
  </sheets>
  <definedNames>
    <definedName name="_xlnm._FilterDatabase" localSheetId="5" hidden="1">'Statistical Analysis'!$A$1:$A$1001</definedName>
    <definedName name="_xlcn.WorksheetConnection_CopyofCrowdfundingBook.xlsxCF1" hidden="1">CF[]</definedName>
  </definedNames>
  <calcPr calcId="191029"/>
  <pivotCaches>
    <pivotCache cacheId="9" r:id="rId7"/>
    <pivotCache cacheId="10" r:id="rId8"/>
    <pivotCache cacheId="11" r:id="rId9"/>
  </pivotCaches>
  <extLst>
    <ext xmlns:x15="http://schemas.microsoft.com/office/spreadsheetml/2010/11/main" uri="{FCE2AD5D-F65C-4FA6-A056-5C36A1767C68}">
      <x15:dataModel>
        <x15:modelTables>
          <x15:modelTable id="CF" name="CF" connection="WorksheetConnection_Copy of CrowdfundingBook.xlsx!CF"/>
        </x15:modelTables>
        <x15:extLst>
          <ext xmlns:x16="http://schemas.microsoft.com/office/spreadsheetml/2014/11/main" uri="{9835A34E-60A6-4A7C-AAB8-D5F71C897F49}">
            <x16:modelTimeGroupings>
              <x16:modelTimeGrouping tableName="CF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4" l="1" a="1"/>
  <c r="F2" i="14" s="1"/>
  <c r="D2" i="14" a="1"/>
  <c r="D2" i="14" s="1"/>
  <c r="J7" i="14" l="1"/>
  <c r="J4" i="14"/>
  <c r="L5" i="14"/>
  <c r="L3" i="14"/>
  <c r="L7" i="14"/>
  <c r="J6" i="14"/>
  <c r="J5" i="14"/>
  <c r="L6" i="14"/>
  <c r="L4" i="14"/>
  <c r="J3" i="14"/>
  <c r="L2" i="14"/>
  <c r="J2" i="14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D12" i="6" l="1"/>
  <c r="D11" i="6"/>
  <c r="D10" i="6"/>
  <c r="D9" i="6"/>
  <c r="D8" i="6"/>
  <c r="D7" i="6"/>
  <c r="C12" i="6"/>
  <c r="C11" i="6"/>
  <c r="C10" i="6"/>
  <c r="C9" i="6"/>
  <c r="C8" i="6"/>
  <c r="C7" i="6"/>
  <c r="B12" i="6"/>
  <c r="E12" i="6" s="1"/>
  <c r="B11" i="6"/>
  <c r="E11" i="6" s="1"/>
  <c r="B10" i="6"/>
  <c r="B9" i="6"/>
  <c r="E9" i="6" s="1"/>
  <c r="B8" i="6"/>
  <c r="B7" i="6"/>
  <c r="D6" i="6"/>
  <c r="C6" i="6"/>
  <c r="B6" i="6"/>
  <c r="D5" i="6"/>
  <c r="B5" i="6"/>
  <c r="C5" i="6"/>
  <c r="D4" i="6"/>
  <c r="B4" i="6"/>
  <c r="C4" i="6"/>
  <c r="D3" i="6"/>
  <c r="C3" i="6"/>
  <c r="B3" i="6"/>
  <c r="D13" i="6"/>
  <c r="C13" i="6"/>
  <c r="B13" i="6"/>
  <c r="B2" i="6"/>
  <c r="D2" i="6"/>
  <c r="C2" i="6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E3" i="6" l="1"/>
  <c r="E10" i="6"/>
  <c r="H10" i="6" s="1"/>
  <c r="E5" i="6"/>
  <c r="H5" i="6" s="1"/>
  <c r="G9" i="6"/>
  <c r="E6" i="6"/>
  <c r="H6" i="6" s="1"/>
  <c r="G11" i="6"/>
  <c r="G12" i="6"/>
  <c r="H3" i="6"/>
  <c r="E4" i="6"/>
  <c r="F4" i="6" s="1"/>
  <c r="G5" i="6"/>
  <c r="G3" i="6"/>
  <c r="H9" i="6"/>
  <c r="H11" i="6"/>
  <c r="H12" i="6"/>
  <c r="E13" i="6"/>
  <c r="F13" i="6" s="1"/>
  <c r="E8" i="6"/>
  <c r="H8" i="6" s="1"/>
  <c r="E7" i="6"/>
  <c r="G7" i="6" s="1"/>
  <c r="F5" i="6"/>
  <c r="F3" i="6"/>
  <c r="F12" i="6"/>
  <c r="F11" i="6"/>
  <c r="F10" i="6"/>
  <c r="F9" i="6"/>
  <c r="E2" i="6"/>
  <c r="F2" i="6" s="1"/>
  <c r="F6" i="6" l="1"/>
  <c r="G10" i="6"/>
  <c r="G6" i="6"/>
  <c r="G4" i="6"/>
  <c r="H4" i="6"/>
  <c r="F8" i="6"/>
  <c r="H7" i="6"/>
  <c r="F7" i="6"/>
  <c r="H13" i="6"/>
  <c r="G13" i="6"/>
  <c r="G8" i="6"/>
  <c r="H2" i="6"/>
  <c r="G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405EB-73F3-4466-9A9B-F03071A341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1D0CADF-AC42-4EB8-B220-30A6D86A46A6}" name="WorksheetConnection_Copy of CrowdfundingBook.xlsx!CF" type="102" refreshedVersion="8" minRefreshableVersion="5">
    <extLst>
      <ext xmlns:x15="http://schemas.microsoft.com/office/spreadsheetml/2010/11/main" uri="{DE250136-89BD-433C-8126-D09CA5730AF9}">
        <x15:connection id="CF" autoDelete="1">
          <x15:rangePr sourceName="_xlcn.WorksheetConnection_CopyofCrowdfundingBook.xlsxCF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CF].[Parent Category].[All]}"/>
    <s v="{[CF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<sst xmlns="http://schemas.openxmlformats.org/spreadsheetml/2006/main" count="9139" uniqueCount="2113">
  <si>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</si>
  <si>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</si>
  <si>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</si>
  <si>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</si>
  <si>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</si>
  <si>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</si>
  <si>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</si>
  <si>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</si>
  <si>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</si>
  <si>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</si>
  <si>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</si>
  <si>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</si>
  <si>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</si>
  <si>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</si>
  <si>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</si>
  <si>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</si>
  <si>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</si>
  <si>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</si>
  <si>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</si>
  <si>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</si>
  <si>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</si>
  <si>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</si>
  <si>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</si>
  <si>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</si>
  <si>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</si>
  <si>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</si>
  <si>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</si>
  <si>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</si>
  <si>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</si>
  <si>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</si>
  <si>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</si>
  <si>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</si>
  <si>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</si>
  <si>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</si>
  <si>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</si>
  <si>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</si>
  <si>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</si>
  <si>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</si>
  <si>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</si>
  <si>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</si>
  <si>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</si>
  <si>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</si>
  <si>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</si>
  <si>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</si>
  <si>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</si>
  <si>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</si>
  <si>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</si>
  <si>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</si>
  <si>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</si>
  <si>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</si>
  <si>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</si>
  <si>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</si>
  <si>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</si>
  <si>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</si>
  <si>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</si>
  <si>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</si>
  <si>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</si>
  <si>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</si>
  <si>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</si>
  <si>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</si>
  <si>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</si>
  <si>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</si>
  <si>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</si>
  <si>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</si>
  <si>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</si>
  <si>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</si>
  <si>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</si>
  <si>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</si>
  <si>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</si>
  <si>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</si>
  <si>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</si>
  <si>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</si>
  <si>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</si>
  <si>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</si>
  <si>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</si>
  <si>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</si>
  <si>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</si>
  <si>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</si>
  <si>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</si>
  <si>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</si>
  <si>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</si>
  <si>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</si>
  <si>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</si>
  <si>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</si>
  <si>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</si>
  <si>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</si>
  <si>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</si>
  <si>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</si>
  <si>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</si>
  <si>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</si>
  <si>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</si>
  <si>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</si>
  <si>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</si>
  <si>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</si>
  <si>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</si>
  <si>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</si>
  <si>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</si>
  <si>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</si>
  <si>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</si>
  <si>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</si>
  <si>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</si>
  <si>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</si>
  <si>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</si>
  <si>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</si>
  <si>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</si>
  <si>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</si>
  <si>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</si>
  <si>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</si>
  <si>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</si>
  <si>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</si>
  <si>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</si>
  <si>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</si>
  <si>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</si>
  <si>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</si>
  <si>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</si>
  <si>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</si>
  <si>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</si>
  <si>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</si>
  <si>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</si>
  <si>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</si>
  <si>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</si>
  <si>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</si>
  <si>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</si>
  <si>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</si>
  <si>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</si>
  <si>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</si>
  <si>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</si>
  <si>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</si>
  <si>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</si>
  <si>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</si>
  <si>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</si>
  <si>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</si>
  <si>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</si>
  <si>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</si>
  <si>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</si>
  <si>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</si>
  <si>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</si>
  <si>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</si>
  <si>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</si>
  <si>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</si>
  <si>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</si>
  <si>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</si>
  <si>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</si>
  <si>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</si>
  <si>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</si>
  <si>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</si>
  <si>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</si>
  <si>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</si>
  <si>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</si>
  <si>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</si>
  <si>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</si>
  <si>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</si>
  <si>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</si>
  <si>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</si>
  <si>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</si>
  <si>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</si>
  <si>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</si>
  <si>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</si>
  <si>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</si>
  <si>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</si>
  <si>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</si>
  <si>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</si>
  <si>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</si>
  <si>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</si>
  <si>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</si>
  <si>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</si>
  <si>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</si>
  <si>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</si>
  <si>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</si>
  <si>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</si>
  <si>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</si>
  <si>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</si>
  <si>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</si>
  <si>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</si>
  <si>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</si>
  <si>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</si>
  <si>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</si>
  <si>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</si>
  <si>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</si>
  <si>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</si>
  <si>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</si>
  <si>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</si>
  <si>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</si>
  <si>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</si>
  <si>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</si>
  <si>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</si>
  <si>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</si>
  <si>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</si>
  <si>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</si>
  <si>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</si>
  <si>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</si>
  <si>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</si>
  <si>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</si>
  <si>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</si>
  <si>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</si>
  <si>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</si>
  <si>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</si>
  <si>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</si>
  <si>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</si>
  <si>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</si>
  <si>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</si>
  <si>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</si>
  <si>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</si>
  <si>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</si>
  <si>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</si>
  <si>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</si>
  <si>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</si>
  <si>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</si>
  <si>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</si>
  <si>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</si>
  <si>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</si>
  <si>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</si>
  <si>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</si>
  <si>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</si>
  <si>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</si>
  <si>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</si>
  <si>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</si>
  <si>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</si>
  <si>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</si>
  <si>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</si>
  <si>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</si>
  <si>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</si>
  <si>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</si>
  <si>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</si>
  <si>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</si>
  <si>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</si>
  <si>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</si>
  <si>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</si>
  <si>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</si>
  <si>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</si>
  <si>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</si>
  <si>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</si>
  <si>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</si>
  <si>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</si>
  <si>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</si>
  <si>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</si>
  <si>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</si>
  <si>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</si>
  <si>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</si>
  <si>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</si>
  <si>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</si>
  <si>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</si>
  <si>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</si>
  <si>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</si>
  <si>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</si>
  <si>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</si>
  <si>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</si>
  <si>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</si>
  <si>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</si>
  <si>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</si>
  <si>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</si>
  <si>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</si>
  <si>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</si>
  <si>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</si>
  <si>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</si>
  <si>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</si>
  <si>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</si>
  <si>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</si>
  <si>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</si>
  <si>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</si>
  <si>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</si>
  <si>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</si>
  <si>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</si>
  <si>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</si>
  <si>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</si>
  <si>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</si>
  <si>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</si>
  <si>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</si>
  <si>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</si>
  <si>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</si>
  <si>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</si>
  <si>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</si>
  <si>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</si>
  <si>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</si>
  <si>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</si>
  <si>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</si>
  <si>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</si>
  <si>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</si>
  <si>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</si>
  <si>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</si>
  <si>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</si>
  <si>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</si>
  <si>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</si>
  <si>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</si>
  <si>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</si>
  <si>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</si>
  <si>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</si>
  <si>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</si>
  <si>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</si>
  <si>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</si>
  <si>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</si>
  <si>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</si>
  <si>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</si>
  <si>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</si>
  <si>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</si>
  <si>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</si>
  <si>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</si>
  <si>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</si>
  <si>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</si>
  <si>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</si>
  <si>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</si>
  <si>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</si>
  <si>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</si>
  <si>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</si>
  <si>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</si>
  <si>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</si>
  <si>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</si>
  <si>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</si>
  <si>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</si>
  <si>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</si>
  <si>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</si>
  <si>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</si>
  <si>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</si>
  <si>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</si>
  <si>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</si>
  <si>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</si>
  <si>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</si>
  <si>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</si>
  <si>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</si>
  <si>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</si>
  <si>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</si>
  <si>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</si>
  <si>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</si>
  <si>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</si>
  <si>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</si>
  <si>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</si>
  <si>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</si>
  <si>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</si>
  <si>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</si>
  <si>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</si>
  <si>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</si>
  <si>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</si>
  <si>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</si>
  <si>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</si>
  <si>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</si>
  <si>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</si>
  <si>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</si>
  <si>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</si>
  <si>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</si>
  <si>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</si>
  <si>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</si>
  <si>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</si>
  <si>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</si>
  <si>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</si>
  <si>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</si>
  <si>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</si>
  <si>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</si>
  <si>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</si>
  <si>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</si>
  <si>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</si>
  <si>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</si>
  <si>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</si>
  <si>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</si>
  <si>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</si>
  <si>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</si>
  <si>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</si>
  <si>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</si>
  <si>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</si>
  <si>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</si>
  <si>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</si>
  <si>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</si>
  <si>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</si>
  <si>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</si>
  <si>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</si>
  <si>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</si>
  <si>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</si>
  <si>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</si>
  <si>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</si>
  <si>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</si>
  <si>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</si>
  <si>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</si>
  <si>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</si>
  <si>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</si>
  <si>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</si>
  <si>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</si>
  <si>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</si>
  <si>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</si>
  <si>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</si>
  <si>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</si>
  <si>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</si>
  <si>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</si>
  <si>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</si>
  <si>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</si>
  <si>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</si>
  <si>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</si>
  <si>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</si>
  <si>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</si>
  <si>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</si>
  <si>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</si>
  <si>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</si>
  <si>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</si>
  <si>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</si>
  <si>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</si>
  <si>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</si>
  <si>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</si>
  <si>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</si>
  <si>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</si>
  <si>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</si>
  <si>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</si>
  <si>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</si>
  <si>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</si>
  <si>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</si>
  <si>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</si>
  <si>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</si>
  <si>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</si>
  <si>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</si>
  <si>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</si>
  <si>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</si>
  <si>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</si>
  <si>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</si>
  <si>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</si>
  <si>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</si>
  <si>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</si>
  <si>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</si>
  <si>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</si>
  <si>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</si>
  <si>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</si>
  <si>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</si>
  <si>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</si>
  <si>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</si>
  <si>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</si>
  <si>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</si>
  <si>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</si>
  <si>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</si>
  <si>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</si>
  <si>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</si>
  <si>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</si>
  <si>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</si>
  <si>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</si>
  <si>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</si>
  <si>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</si>
  <si>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</si>
  <si>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</si>
  <si>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</si>
  <si>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</si>
  <si>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</si>
  <si>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</si>
  <si>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</si>
  <si>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</si>
  <si>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</si>
  <si>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</si>
  <si>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</si>
  <si>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</si>
  <si>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</si>
  <si>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</si>
  <si>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</si>
  <si>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</si>
  <si>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</si>
  <si>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</si>
  <si>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</si>
  <si>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</si>
  <si>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</si>
  <si>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</si>
  <si>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</si>
  <si>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</si>
  <si>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</si>
  <si>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</si>
  <si>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</si>
  <si>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</si>
  <si>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</si>
  <si>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</si>
  <si>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</si>
  <si>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</si>
  <si>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</si>
  <si>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</si>
  <si>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</si>
  <si>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</si>
  <si>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</si>
  <si>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</si>
  <si>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</si>
  <si>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</si>
  <si>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</si>
  <si>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</si>
  <si>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</si>
  <si>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</si>
  <si>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</si>
  <si>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</si>
  <si>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</si>
  <si>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</si>
  <si>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</si>
  <si>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</si>
  <si>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</si>
  <si>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</si>
  <si>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</si>
  <si>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</si>
  <si>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</si>
  <si>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</si>
  <si>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</si>
  <si>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</si>
  <si>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</si>
  <si>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</si>
  <si>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</si>
  <si>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</si>
  <si>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</si>
  <si>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</si>
  <si>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</si>
  <si>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</si>
  <si>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</si>
  <si>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</si>
  <si>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</si>
  <si>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</si>
  <si>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</si>
  <si>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</si>
  <si>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</si>
  <si>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</si>
  <si>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</si>
  <si>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</si>
  <si>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</si>
  <si>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</si>
  <si>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</si>
  <si>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</si>
  <si>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</si>
  <si>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</si>
  <si>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</si>
  <si>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</si>
  <si>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</si>
  <si>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</si>
  <si>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</si>
  <si>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</si>
  <si>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</si>
  <si>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</si>
  <si>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</si>
  <si>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</si>
  <si>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</si>
  <si>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</si>
  <si>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</si>
  <si>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</si>
  <si>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</si>
  <si>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</si>
  <si>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</si>
  <si>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</si>
  <si>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</si>
  <si>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</si>
  <si>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</si>
  <si>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</si>
  <si>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</si>
  <si>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</si>
  <si>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</si>
  <si>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</si>
  <si>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</si>
  <si>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</si>
  <si>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</si>
  <si>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</si>
  <si>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</si>
  <si>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</si>
  <si>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</si>
  <si>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</si>
  <si>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</si>
  <si>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</si>
  <si>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</si>
  <si>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</si>
  <si>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</si>
  <si>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</si>
  <si>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</si>
  <si>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</si>
  <si>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</si>
  <si>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</si>
  <si>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</si>
  <si>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</si>
  <si>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</si>
  <si>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</si>
  <si>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</si>
  <si>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</si>
  <si>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</si>
  <si>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</si>
  <si>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</si>
  <si>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</si>
  <si>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</si>
  <si>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</si>
  <si>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</si>
  <si>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</si>
  <si>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</si>
  <si>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</si>
  <si>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</si>
  <si>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</si>
  <si>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</si>
  <si>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</si>
  <si>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</si>
  <si>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</si>
  <si>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</si>
  <si>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</si>
  <si>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</si>
  <si>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</si>
  <si>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</si>
  <si>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</si>
  <si>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</si>
  <si>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</si>
  <si>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</si>
  <si>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</si>
  <si>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</si>
  <si>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</si>
  <si>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</si>
  <si>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</si>
  <si>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</si>
  <si>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</si>
  <si>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</si>
  <si>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</si>
  <si>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</si>
  <si>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</si>
  <si>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</si>
  <si>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</si>
  <si>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</si>
  <si>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</si>
  <si>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</si>
  <si>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</si>
  <si>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</si>
  <si>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</si>
  <si>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</si>
  <si>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</si>
  <si>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</si>
  <si>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</si>
  <si>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</si>
  <si>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</si>
  <si>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</si>
  <si>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</si>
  <si>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</si>
  <si>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</si>
  <si>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</si>
  <si>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</si>
  <si>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</si>
  <si>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</si>
  <si>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</si>
  <si>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</si>
  <si>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</si>
  <si>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</si>
  <si>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</si>
  <si>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</si>
  <si>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</si>
  <si>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</si>
  <si>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</si>
  <si>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</si>
  <si>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</si>
  <si>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</si>
  <si>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</si>
  <si>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</si>
  <si>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</si>
  <si>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</si>
  <si>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</si>
  <si>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</si>
  <si>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</si>
  <si>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</si>
  <si>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</si>
  <si>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</si>
  <si>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</si>
  <si>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</si>
  <si>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</si>
  <si>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</si>
  <si>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</si>
  <si>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</si>
  <si>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</si>
  <si>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</si>
  <si>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</si>
  <si>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</si>
  <si>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</si>
  <si>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</si>
  <si>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</si>
  <si>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</si>
  <si>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</si>
  <si>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</si>
  <si>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</si>
  <si>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</si>
  <si>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</si>
  <si>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</si>
  <si>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</si>
  <si>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</si>
  <si>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</si>
  <si>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</si>
  <si>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</si>
  <si>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</si>
  <si>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</si>
  <si>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</si>
  <si>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</si>
  <si>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</si>
  <si>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</si>
  <si>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</si>
  <si>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</si>
  <si>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</si>
  <si>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</si>
  <si>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</si>
  <si>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</si>
  <si>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</si>
  <si>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</si>
  <si>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</si>
  <si>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</si>
  <si>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</si>
  <si>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</si>
  <si>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</si>
  <si>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</si>
  <si>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</si>
  <si>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</si>
  <si>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</si>
  <si>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</si>
  <si>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</si>
  <si>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</si>
  <si>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</si>
  <si>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</si>
  <si>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</si>
  <si>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</si>
  <si>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</si>
  <si>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</si>
  <si>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</si>
  <si>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</si>
  <si>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</si>
  <si>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</si>
  <si>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</si>
  <si>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</si>
  <si>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</si>
  <si>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</si>
  <si>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</si>
  <si>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</si>
  <si>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</si>
  <si>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</si>
  <si>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</si>
  <si>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</si>
  <si>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</si>
  <si>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</si>
  <si>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</si>
  <si>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</si>
  <si>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</si>
  <si>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</si>
  <si>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</si>
  <si>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</si>
  <si>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</si>
  <si>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</si>
  <si>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</si>
  <si>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</si>
  <si>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</si>
  <si>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</si>
  <si>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</si>
  <si>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</si>
  <si>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</si>
  <si>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</si>
  <si>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</si>
  <si>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</si>
  <si>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</si>
  <si>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</si>
  <si>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</si>
  <si>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</si>
  <si>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</si>
  <si>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</si>
  <si>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</si>
  <si>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</si>
  <si>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</si>
  <si>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</si>
  <si>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</si>
  <si>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</si>
  <si>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</si>
  <si>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</si>
  <si>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</si>
  <si>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</si>
  <si>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</si>
  <si>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</si>
  <si>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</si>
  <si>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</si>
  <si>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</si>
  <si>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</si>
  <si>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</si>
  <si>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</si>
  <si>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</si>
  <si>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</si>
  <si>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</si>
  <si>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</si>
  <si>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</si>
  <si>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</si>
  <si>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</si>
  <si>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</si>
  <si>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</si>
  <si>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</si>
  <si>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</si>
  <si>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</si>
  <si>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</si>
  <si>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</si>
  <si>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</si>
  <si>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</si>
  <si>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</si>
  <si>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</si>
  <si>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</si>
  <si>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</si>
  <si>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</si>
  <si>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</si>
  <si>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</si>
  <si>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</si>
  <si>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</si>
  <si>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</si>
  <si>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</si>
  <si>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</si>
  <si>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</si>
  <si>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</si>
  <si>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</si>
  <si>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</si>
  <si>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</si>
  <si>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</si>
  <si>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</si>
  <si>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</si>
  <si>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</si>
  <si>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</si>
  <si>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</si>
  <si>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</si>
  <si>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</si>
  <si>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</si>
  <si>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</si>
  <si>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</si>
  <si>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</si>
  <si>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</si>
  <si>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</si>
  <si>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</si>
  <si>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</si>
  <si>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</si>
  <si>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</si>
  <si>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</si>
  <si>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</si>
  <si>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</si>
  <si>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</si>
  <si>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</si>
  <si>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</si>
  <si>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</si>
  <si>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</si>
  <si>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</si>
  <si>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</si>
  <si>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</si>
  <si>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</si>
  <si>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</si>
  <si>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</si>
  <si>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</si>
  <si>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</si>
  <si>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</si>
  <si>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</si>
  <si>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</si>
  <si>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</si>
  <si>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</si>
  <si>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</si>
  <si>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</si>
  <si>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</si>
  <si>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</si>
  <si>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</si>
  <si>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</si>
  <si>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</si>
  <si>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</si>
  <si>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</si>
  <si>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</si>
  <si>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</si>
  <si>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</si>
  <si>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</si>
  <si>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</si>
  <si>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</si>
  <si>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</si>
  <si>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</si>
  <si>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</si>
  <si>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</si>
  <si>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</si>
  <si>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</si>
  <si>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</si>
  <si>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</si>
  <si>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</si>
  <si>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</si>
  <si>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</si>
  <si>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</si>
  <si>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</si>
  <si>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</si>
  <si>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</si>
  <si>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</si>
  <si>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</si>
  <si>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</si>
  <si>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</si>
  <si>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</si>
  <si>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</si>
  <si>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</si>
  <si>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</si>
  <si>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</si>
  <si>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</si>
  <si>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</si>
  <si>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</si>
  <si>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</si>
  <si>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</si>
  <si>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</si>
  <si>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</si>
  <si>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</si>
  <si>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</si>
  <si>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</si>
  <si>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</si>
  <si>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</si>
  <si>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</si>
  <si>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</si>
  <si>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</si>
  <si>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</si>
  <si>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</si>
  <si>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</si>
  <si>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</si>
  <si>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</si>
  <si>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</si>
  <si>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</si>
  <si>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</si>
  <si>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</si>
  <si>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</si>
  <si>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</si>
  <si>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</si>
  <si>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</si>
  <si>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</si>
  <si>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</si>
  <si>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</si>
  <si>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</si>
  <si>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</si>
  <si>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</si>
  <si>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</si>
  <si>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</si>
  <si>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</si>
  <si>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</si>
  <si>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</si>
  <si>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</si>
  <si>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</si>
  <si>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</si>
  <si>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</si>
  <si>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</si>
  <si>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</si>
  <si>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</si>
  <si>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</si>
  <si>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</si>
  <si>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</si>
  <si>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</si>
  <si>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</si>
  <si>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</si>
  <si>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</si>
  <si>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</si>
  <si>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</si>
  <si>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</si>
  <si>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</si>
  <si>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</si>
  <si>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</si>
  <si>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</si>
  <si>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</si>
  <si>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</si>
  <si>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</si>
  <si>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</si>
  <si>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</si>
  <si>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</si>
  <si>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</si>
  <si>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</si>
  <si>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</si>
  <si>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</si>
  <si>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</si>
  <si>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</si>
  <si>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</si>
  <si>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</si>
  <si>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</si>
  <si>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</si>
  <si>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</si>
  <si>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</si>
  <si>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</si>
  <si>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</si>
  <si>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</si>
  <si>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</si>
  <si>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</si>
  <si>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</si>
  <si>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</si>
  <si>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</si>
  <si>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</si>
  <si>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</si>
  <si>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</si>
  <si>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</si>
  <si>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</si>
  <si>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</si>
  <si>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</si>
  <si>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</si>
  <si>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</si>
  <si>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</si>
  <si>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</si>
  <si>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</si>
  <si>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</si>
  <si>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</si>
  <si>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</si>
  <si>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</si>
  <si>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</si>
  <si>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</si>
  <si>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</si>
  <si>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</si>
  <si>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</si>
  <si>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</si>
  <si>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</si>
  <si>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</si>
  <si>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</si>
  <si>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</si>
  <si>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</si>
  <si>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</si>
  <si>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</si>
  <si>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</si>
  <si>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</si>
  <si>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</si>
  <si>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</si>
  <si>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</si>
  <si>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</si>
  <si>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</si>
  <si>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</si>
  <si>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</si>
  <si>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</si>
  <si>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</si>
  <si>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</si>
  <si>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</si>
  <si>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</si>
  <si>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</si>
  <si>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</si>
  <si>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</si>
  <si>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</si>
  <si>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</si>
  <si>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</si>
  <si>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</si>
  <si>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</si>
  <si>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</si>
  <si>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</si>
  <si>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</si>
  <si>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</si>
  <si>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</si>
  <si>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</si>
  <si>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</si>
  <si>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</si>
  <si>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</si>
  <si>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</si>
  <si>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</si>
  <si>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</si>
  <si>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</si>
  <si>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</si>
  <si>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</si>
  <si>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</si>
  <si>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</si>
  <si>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</si>
  <si>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</si>
  <si>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</si>
  <si>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</si>
  <si>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</si>
  <si>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</si>
  <si>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</si>
  <si>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</si>
  <si>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</si>
  <si>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</si>
  <si>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</si>
  <si>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</si>
  <si>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</si>
  <si>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</si>
  <si>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</si>
  <si>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</si>
  <si>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</si>
  <si>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</si>
  <si>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</si>
  <si>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</si>
  <si>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</si>
  <si>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</si>
  <si>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</si>
  <si>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</si>
  <si>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</si>
  <si>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</si>
  <si>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</si>
  <si>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</si>
  <si>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</si>
  <si>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</si>
  <si>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</si>
  <si>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</si>
  <si>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</si>
  <si>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</si>
  <si>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</si>
  <si>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</si>
  <si>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</si>
  <si>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</si>
  <si>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</si>
  <si>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</si>
  <si>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</si>
  <si>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</si>
  <si>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</si>
  <si>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</si>
  <si>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</si>
  <si>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</si>
  <si>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</si>
  <si>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</si>
  <si>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</si>
  <si>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</si>
  <si>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</si>
  <si>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</si>
  <si>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</si>
  <si>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</si>
  <si>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</si>
  <si>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</si>
  <si>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</si>
  <si>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</si>
  <si>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</si>
  <si>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</si>
  <si>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</si>
  <si>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</si>
  <si>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</si>
  <si>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</si>
  <si>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</si>
  <si>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</si>
  <si>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</si>
  <si>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</si>
  <si>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</si>
  <si>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</si>
  <si>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</si>
  <si>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</si>
  <si>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</si>
  <si>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</si>
  <si>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</si>
  <si>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</si>
  <si>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</si>
  <si>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</si>
  <si>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</si>
  <si>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</si>
  <si>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</si>
  <si>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</si>
  <si>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</si>
  <si>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</si>
  <si>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</si>
  <si>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</si>
  <si>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</si>
  <si>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</si>
  <si>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</si>
  <si>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</si>
  <si>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</si>
  <si>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</si>
  <si>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</si>
  <si>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</si>
  <si>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</si>
  <si>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</si>
  <si>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</si>
  <si>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</si>
  <si>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</si>
  <si>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</si>
  <si>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</si>
  <si>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</si>
  <si>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</si>
  <si>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</si>
  <si>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</si>
  <si>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</si>
  <si>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</si>
  <si>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</si>
  <si>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</si>
  <si>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</si>
  <si>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</si>
  <si>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</si>
  <si>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</si>
  <si>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</si>
  <si>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</si>
  <si>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</si>
  <si>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</si>
  <si>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</si>
  <si>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</si>
  <si>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</si>
  <si>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</si>
  <si>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</si>
  <si>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</si>
  <si>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</si>
  <si>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</si>
  <si>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</si>
  <si>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</si>
  <si>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</si>
  <si>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</si>
  <si>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</si>
  <si>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</si>
  <si>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</si>
  <si>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</si>
  <si>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</si>
  <si>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</si>
  <si>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</si>
  <si>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</si>
  <si>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</si>
  <si>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</si>
  <si>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</si>
  <si>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</si>
  <si>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</si>
  <si>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</si>
  <si>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</si>
  <si>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</si>
  <si>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</si>
  <si>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</si>
  <si>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</si>
  <si>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</si>
  <si>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</si>
  <si>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</si>
  <si>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</si>
  <si>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</si>
  <si>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</si>
  <si>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</si>
  <si>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</si>
  <si>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</si>
  <si>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</si>
  <si>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</si>
  <si>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</si>
  <si>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</si>
  <si>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</si>
  <si>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</si>
  <si>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</si>
  <si>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</si>
  <si>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</si>
  <si>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</si>
  <si>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</si>
  <si>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</si>
  <si>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</si>
  <si>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</si>
  <si>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</si>
  <si>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</si>
  <si>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</si>
  <si>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</si>
  <si>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</si>
  <si>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</si>
  <si>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</si>
  <si>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</si>
  <si>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</si>
  <si>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</si>
  <si>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</si>
  <si>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</si>
  <si>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</si>
  <si>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</si>
  <si>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</si>
  <si>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</si>
  <si>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</si>
  <si>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</si>
  <si>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</si>
  <si>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</si>
  <si>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</si>
  <si>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</si>
  <si>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</si>
  <si>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</si>
  <si>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</si>
  <si>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</si>
  <si>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</si>
  <si>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</si>
  <si>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</si>
  <si>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</si>
  <si>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</si>
  <si>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</si>
  <si>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</si>
  <si>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</si>
  <si>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</si>
  <si>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</si>
  <si>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</si>
  <si>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</si>
  <si>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</si>
  <si>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</si>
  <si>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</si>
  <si>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</si>
  <si>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</si>
  <si>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</si>
  <si>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</si>
  <si>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</si>
  <si>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</si>
  <si>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</si>
  <si>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</si>
  <si>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</si>
  <si>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</si>
  <si>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</si>
  <si>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</si>
  <si>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</si>
  <si>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</si>
  <si>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</si>
  <si>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</si>
  <si>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</si>
  <si>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</si>
  <si>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</si>
  <si>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</si>
  <si>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</si>
  <si>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</si>
  <si>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</si>
  <si>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</si>
  <si>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</si>
  <si>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</si>
  <si>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</si>
  <si>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</si>
  <si>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</si>
  <si>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</si>
  <si>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</si>
  <si>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</si>
  <si>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</si>
  <si>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</si>
  <si>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</si>
  <si>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</si>
  <si>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</si>
  <si>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</si>
  <si>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</si>
  <si>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</si>
  <si>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</si>
  <si>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</si>
  <si>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</si>
  <si>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</si>
  <si>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</si>
  <si>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</si>
  <si>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</si>
  <si>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</si>
  <si>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</si>
  <si>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</si>
  <si>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</si>
  <si>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</si>
  <si>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</si>
  <si>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</si>
  <si>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</si>
  <si>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</si>
  <si>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</si>
  <si>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</si>
  <si>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</si>
  <si>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</si>
  <si>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</si>
  <si>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</si>
  <si>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</si>
  <si>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</si>
  <si>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</si>
  <si>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</si>
  <si>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</si>
  <si>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</si>
  <si>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</si>
  <si>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</si>
  <si>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</si>
  <si>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</si>
  <si>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</si>
  <si>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</si>
  <si>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</si>
  <si>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</si>
  <si>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</si>
  <si>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</si>
  <si>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</si>
  <si>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</si>
  <si>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</si>
  <si>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</si>
  <si>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</si>
  <si>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</si>
  <si>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</si>
  <si>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</si>
  <si>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</si>
  <si>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</si>
  <si>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</si>
  <si>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</si>
  <si>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</si>
  <si>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</si>
  <si>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</si>
  <si>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</si>
  <si>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</si>
  <si>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</si>
  <si>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</si>
  <si>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</si>
  <si>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</si>
  <si>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</si>
  <si>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</si>
  <si>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</si>
  <si>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</si>
  <si>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</si>
  <si>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</si>
  <si>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</si>
  <si>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</si>
  <si>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</si>
  <si>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</si>
  <si>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</si>
  <si>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</si>
  <si>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</si>
  <si>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</si>
  <si>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</si>
  <si>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</si>
  <si>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</si>
  <si>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</si>
  <si>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</si>
  <si>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</si>
  <si>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</si>
  <si>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</si>
  <si>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</si>
  <si>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</si>
  <si>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</si>
  <si>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</si>
  <si>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</si>
  <si>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</si>
  <si>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</si>
  <si>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</si>
  <si>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</si>
  <si>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</si>
  <si>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</si>
  <si>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</si>
  <si>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</si>
  <si>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</si>
  <si>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</si>
  <si>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</si>
  <si>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</si>
  <si>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</si>
  <si>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</si>
  <si>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</si>
  <si>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</si>
  <si>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</si>
  <si>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</si>
  <si>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</si>
  <si>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</si>
  <si>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</si>
  <si>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</si>
  <si>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</si>
  <si>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</si>
  <si>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</si>
  <si>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</si>
  <si>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</si>
  <si>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</si>
  <si>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</si>
  <si>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</si>
  <si>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</si>
  <si>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</si>
  <si>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</si>
  <si>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</si>
  <si>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</si>
  <si>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</si>
  <si>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</si>
  <si>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</si>
  <si>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</si>
  <si>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</si>
  <si>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</si>
  <si>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</si>
  <si>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</si>
  <si>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</si>
  <si>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</si>
  <si>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</si>
  <si>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</si>
  <si>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</si>
  <si>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</si>
  <si>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</si>
  <si>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</si>
  <si>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</si>
  <si>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</si>
  <si>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</si>
  <si>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</si>
  <si>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</si>
  <si>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</si>
  <si>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</si>
  <si>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</si>
  <si>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</si>
  <si>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</si>
  <si>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</si>
  <si>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</si>
  <si>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</si>
  <si>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</si>
  <si>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</si>
  <si>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</si>
  <si>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</si>
  <si>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</si>
  <si>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</si>
  <si>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</si>
  <si>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</si>
  <si>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</si>
  <si>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</si>
  <si>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</si>
  <si>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</si>
  <si>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</si>
  <si>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</si>
  <si>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</si>
  <si>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</si>
  <si>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</si>
  <si>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</si>
  <si>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</si>
  <si>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</si>
  <si>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</si>
  <si>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</si>
  <si>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</si>
  <si>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</si>
  <si>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</si>
  <si>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</si>
  <si>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</si>
  <si>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</si>
  <si>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</si>
  <si>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</si>
  <si>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</si>
  <si>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</si>
  <si>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</si>
  <si>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</si>
  <si>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</si>
  <si>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</si>
  <si>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</si>
  <si>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</si>
  <si>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</si>
  <si>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</si>
  <si>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</si>
  <si>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</si>
  <si>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</si>
  <si>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</si>
  <si>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</si>
  <si>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</si>
  <si>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</si>
  <si>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</si>
  <si>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</si>
  <si>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</si>
  <si>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</si>
  <si>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</si>
  <si>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</si>
  <si>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</si>
  <si>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</si>
  <si>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</si>
  <si>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</si>
  <si>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</si>
  <si>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</si>
  <si>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</si>
  <si>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</si>
  <si>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</si>
  <si>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</si>
  <si>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</si>
  <si>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</si>
  <si>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</si>
  <si>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</si>
  <si>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</si>
  <si>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</si>
  <si>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</si>
  <si>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</si>
  <si>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</si>
  <si>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</si>
  <si>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</si>
  <si>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</si>
  <si>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</si>
  <si>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</si>
  <si>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</si>
  <si>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</si>
  <si>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</si>
  <si>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</si>
  <si>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</si>
  <si>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</si>
  <si>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</si>
  <si>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</si>
  <si>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</si>
  <si>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</si>
  <si>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</si>
  <si>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</si>
  <si>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</si>
  <si>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</si>
  <si>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</si>
  <si>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</si>
  <si>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</si>
  <si>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</si>
  <si>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</si>
  <si>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</si>
  <si>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</si>
  <si>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</si>
  <si>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</si>
  <si>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</si>
  <si>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</si>
  <si>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</si>
  <si>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</si>
  <si>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</si>
  <si>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</si>
  <si>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</si>
  <si>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</si>
  <si>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</si>
  <si>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</si>
  <si>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</si>
  <si>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</si>
  <si>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</si>
  <si>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</si>
  <si>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</si>
  <si>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</si>
  <si>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</si>
  <si>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</si>
  <si>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</si>
  <si>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</si>
  <si>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</si>
  <si>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</si>
  <si>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</si>
  <si>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</si>
  <si>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</si>
  <si>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</si>
  <si>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</si>
  <si>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</si>
  <si>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</si>
  <si>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</si>
  <si>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</si>
  <si>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</si>
  <si>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</si>
  <si>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</si>
  <si>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</si>
  <si>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</si>
  <si>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</si>
  <si>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</si>
  <si>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</si>
  <si>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</si>
  <si>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</si>
  <si>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</si>
  <si>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</si>
  <si>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</si>
  <si>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</si>
  <si>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</si>
  <si>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</si>
  <si>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</si>
  <si>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</si>
  <si>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</si>
  <si>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</si>
  <si>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</si>
  <si>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</si>
  <si>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</si>
  <si>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</si>
  <si>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</si>
  <si>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</si>
  <si>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</si>
  <si>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</si>
  <si>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</si>
  <si>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</si>
  <si>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</si>
  <si>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</si>
  <si>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</si>
  <si>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</si>
  <si>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</si>
  <si>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</si>
  <si>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</si>
  <si>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</si>
  <si>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</si>
  <si>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</si>
  <si>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</si>
  <si>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</si>
  <si>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</si>
  <si>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</si>
  <si>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</si>
  <si>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</si>
  <si>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</si>
  <si>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</si>
  <si>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</si>
  <si>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</si>
  <si>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</si>
  <si>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</si>
  <si>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</si>
  <si>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</si>
  <si>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</si>
  <si>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</si>
  <si>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</si>
  <si>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</si>
  <si>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</si>
  <si>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</si>
  <si>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</si>
  <si>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</si>
  <si>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</si>
  <si>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</si>
  <si>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</si>
  <si>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</si>
  <si>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</si>
  <si>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</si>
  <si>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</si>
  <si>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</si>
  <si>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</si>
  <si>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</si>
  <si>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</si>
  <si>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</si>
  <si>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</si>
  <si>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</si>
  <si>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</si>
  <si>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</si>
  <si>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</si>
  <si>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</si>
  <si>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</si>
  <si>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</si>
  <si>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</si>
  <si>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</si>
  <si>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</si>
  <si>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</si>
  <si>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</si>
  <si>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</si>
  <si>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</si>
  <si>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</si>
  <si>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</si>
  <si>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</si>
  <si>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</si>
  <si>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</si>
  <si>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</si>
  <si>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</si>
  <si>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</si>
  <si>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</si>
  <si>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</si>
  <si>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</si>
  <si>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</si>
  <si>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</si>
  <si>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</si>
  <si>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</si>
  <si>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</si>
  <si>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</si>
  <si>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</si>
  <si>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</si>
  <si>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</si>
  <si>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</si>
  <si>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</si>
  <si>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</si>
  <si>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</si>
  <si>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</si>
  <si>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</si>
  <si>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</si>
  <si>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</si>
  <si>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</si>
  <si>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</si>
  <si>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</si>
  <si>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</si>
  <si>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</si>
  <si>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</si>
  <si>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</si>
  <si>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</si>
  <si>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</si>
  <si>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</si>
  <si>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</si>
  <si>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</si>
  <si>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</si>
  <si>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</si>
  <si>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</si>
  <si>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</si>
  <si>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</si>
  <si>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</si>
  <si>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</si>
  <si>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</si>
  <si>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</si>
  <si>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</si>
  <si>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</si>
  <si>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</si>
  <si>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</si>
  <si>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</si>
  <si>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</si>
  <si>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</si>
  <si>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</si>
  <si>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</si>
  <si>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</si>
  <si>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</si>
  <si>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</si>
  <si>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</si>
  <si>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</si>
  <si>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</si>
  <si>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</si>
  <si>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</si>
  <si>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</si>
  <si>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</si>
  <si>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</si>
  <si>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</si>
  <si>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</si>
  <si>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</si>
  <si>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</si>
  <si>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</si>
  <si>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</si>
  <si>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</si>
  <si>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</si>
  <si>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</si>
  <si>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</si>
  <si>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</si>
  <si>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</si>
  <si>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</si>
  <si>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</si>
  <si>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</si>
  <si>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</si>
  <si>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</si>
  <si>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</si>
  <si>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</si>
  <si>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</si>
  <si>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</si>
  <si>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</si>
  <si>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</si>
  <si>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</si>
  <si>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</si>
  <si>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</si>
  <si>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</si>
  <si>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</si>
  <si>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</si>
  <si>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</si>
  <si>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</si>
  <si>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</si>
  <si>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</si>
  <si>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</si>
  <si>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</si>
  <si>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</si>
  <si>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</si>
  <si>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</si>
  <si>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</si>
  <si>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</si>
  <si>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</si>
  <si>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</si>
  <si>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</si>
  <si>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</si>
  <si>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</si>
  <si>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</si>
  <si>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</si>
  <si>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</si>
  <si>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</si>
  <si>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</si>
  <si>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</si>
  <si>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</si>
  <si>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</si>
  <si>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</si>
  <si>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</si>
  <si>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</si>
  <si>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</si>
  <si>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</si>
  <si>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</si>
  <si>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</si>
  <si>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</si>
  <si>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</si>
  <si>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</si>
  <si>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</si>
  <si>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</si>
  <si>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</si>
  <si>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</si>
  <si>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</si>
  <si>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</si>
  <si>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</si>
  <si>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</si>
  <si>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</si>
  <si>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</si>
  <si>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</si>
  <si>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</si>
  <si>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</si>
  <si>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</si>
  <si>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</si>
  <si>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</si>
  <si>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</si>
  <si>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</si>
  <si>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</si>
  <si>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</si>
  <si>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</si>
  <si>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</si>
  <si>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</si>
  <si>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</si>
  <si>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</si>
  <si>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</si>
  <si>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</si>
  <si>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</si>
  <si>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</si>
  <si>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</si>
  <si>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</si>
  <si>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</si>
  <si>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</si>
  <si>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</si>
  <si>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</si>
  <si>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</si>
  <si>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</si>
  <si>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</si>
  <si>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</si>
  <si>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</si>
  <si>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</si>
  <si>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</si>
  <si>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</si>
  <si>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</si>
  <si>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</si>
  <si>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</si>
  <si>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</si>
  <si>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</si>
  <si>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</si>
  <si>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</si>
  <si>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</si>
  <si>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</si>
  <si>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</si>
  <si>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</si>
  <si>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</si>
  <si>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</si>
  <si>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</si>
  <si>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</si>
  <si>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</si>
  <si>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</si>
  <si>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</si>
  <si>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</si>
  <si>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</si>
  <si>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</si>
  <si>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</si>
  <si>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</si>
  <si>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</si>
  <si>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</si>
  <si>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</si>
  <si>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</si>
  <si>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</si>
  <si>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</si>
  <si>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</si>
  <si>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</si>
  <si>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</si>
  <si>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</si>
  <si>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</si>
  <si>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</si>
  <si>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</si>
  <si>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</si>
  <si>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</si>
  <si>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</si>
  <si>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</si>
  <si>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</si>
  <si>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</si>
  <si>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</si>
  <si>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</si>
  <si>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</si>
  <si>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</si>
  <si>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</si>
  <si>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</si>
  <si>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</si>
  <si>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</si>
  <si>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</si>
  <si>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</si>
  <si>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</si>
  <si>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</si>
  <si>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</si>
  <si>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</si>
  <si>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</si>
  <si>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</si>
  <si>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</si>
  <si>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</si>
  <si>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</si>
  <si>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</si>
  <si>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</si>
  <si>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</si>
  <si>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</si>
  <si>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</si>
  <si>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</si>
  <si>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</si>
  <si>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</si>
  <si>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</si>
  <si>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</si>
  <si>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</si>
  <si>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</si>
  <si>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</si>
  <si>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</si>
  <si>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</si>
  <si>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</si>
  <si>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</si>
  <si>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</si>
  <si>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</si>
  <si>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</si>
  <si>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</si>
  <si>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</si>
  <si>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</si>
  <si>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</si>
  <si>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</si>
  <si>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</si>
  <si>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</si>
  <si>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</si>
  <si>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</si>
  <si>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</si>
  <si>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</si>
  <si>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</si>
  <si>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</si>
  <si>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</si>
  <si>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</si>
  <si>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</si>
  <si>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</si>
  <si>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</si>
  <si>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</si>
  <si>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</si>
  <si>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</si>
  <si>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</si>
  <si>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</si>
  <si>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</si>
  <si>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</si>
  <si>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</si>
  <si>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</si>
  <si>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</si>
  <si>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</si>
  <si>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</si>
  <si>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</si>
  <si>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</si>
  <si>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</si>
  <si>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</si>
  <si>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</si>
  <si>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</si>
  <si>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</si>
  <si>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</si>
  <si>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</si>
  <si>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</si>
  <si>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</si>
  <si>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</si>
  <si>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</si>
  <si>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</si>
  <si>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</si>
  <si>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</si>
  <si>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</si>
  <si>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</si>
  <si>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</si>
  <si>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</si>
  <si>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</si>
  <si>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</si>
  <si>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</si>
  <si>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</si>
  <si>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</si>
  <si>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</si>
  <si>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</si>
  <si>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</si>
  <si>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</si>
  <si>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</si>
  <si>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</si>
  <si>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</si>
  <si>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</si>
  <si>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</si>
  <si>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</si>
  <si>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</si>
  <si>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</si>
  <si>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</si>
  <si>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</si>
  <si>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</si>
  <si>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</si>
  <si>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</si>
  <si>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</si>
  <si>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</si>
  <si>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</si>
  <si>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</si>
  <si>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</si>
  <si>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</si>
  <si>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</si>
  <si>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</si>
  <si>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</si>
  <si>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</si>
  <si>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</si>
  <si>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</si>
  <si>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</si>
  <si>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</si>
  <si>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</si>
  <si>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</si>
  <si>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</si>
  <si>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</si>
  <si>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</si>
  <si>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</si>
  <si>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</si>
  <si>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</si>
  <si>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</si>
  <si>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</si>
  <si>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</si>
  <si>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</si>
  <si>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</si>
  <si>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</si>
  <si>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</si>
  <si>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</si>
  <si>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</si>
  <si>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</si>
  <si>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</si>
  <si>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</si>
  <si>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</si>
  <si>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</si>
  <si>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</si>
  <si>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</si>
  <si>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</si>
  <si>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</si>
  <si>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</si>
  <si>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</si>
  <si>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</si>
  <si>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</si>
  <si>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</si>
  <si>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</si>
  <si>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</si>
  <si>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</si>
  <si>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</si>
  <si>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</si>
  <si>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</si>
  <si>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</si>
  <si>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</si>
  <si>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</si>
  <si>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</si>
  <si>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</si>
  <si>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</si>
  <si>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</si>
  <si>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</si>
  <si>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</si>
  <si>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</si>
  <si>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</si>
  <si>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</si>
  <si>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</si>
  <si>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</si>
  <si>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</si>
  <si>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</si>
  <si>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</si>
  <si>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</si>
  <si>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</si>
  <si>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</si>
  <si>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</si>
  <si>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</si>
  <si>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</si>
  <si>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</si>
  <si>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</si>
  <si>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</si>
  <si>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</si>
  <si>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</si>
  <si>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</si>
  <si>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</si>
  <si>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</si>
  <si>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</si>
  <si>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</si>
  <si>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</si>
  <si>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</si>
  <si>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</si>
  <si>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</si>
  <si>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</si>
  <si>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</si>
  <si>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</si>
  <si>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</si>
  <si>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</si>
  <si>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</si>
  <si>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</si>
  <si>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Sub Category</t>
  </si>
  <si>
    <t>Count of outcome</t>
  </si>
  <si>
    <t>(All)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</si>
  <si>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</si>
  <si>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</si>
  <si>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</si>
  <si>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</si>
  <si>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</si>
  <si>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</si>
  <si>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</si>
  <si>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</si>
  <si>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</si>
  <si>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</si>
  <si>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</si>
  <si>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</si>
  <si>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Years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</si>
  <si>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</si>
  <si>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</si>
  <si>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</si>
  <si>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</si>
  <si>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</si>
  <si>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</si>
  <si>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</si>
  <si>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</si>
  <si>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</si>
  <si>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</si>
  <si>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</si>
  <si>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</si>
  <si>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</si>
  <si>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</si>
  <si>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</si>
  <si>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</si>
  <si>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</si>
  <si>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</si>
  <si>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</si>
  <si>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</si>
  <si>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Number canceled</t>
  </si>
  <si>
    <t>Greater than 50000</t>
  </si>
  <si>
    <t>Less Than 1000</t>
  </si>
  <si>
    <t>Mean</t>
  </si>
  <si>
    <t>Median</t>
  </si>
  <si>
    <t>Standard Deviation</t>
  </si>
  <si>
    <t>Minimum</t>
  </si>
  <si>
    <t>Maximum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</si>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</sst>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" fontId="0" fillId="0" borderId="10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5" xfId="0" applyNumberFormat="1" applyBorder="1"/>
    <xf numFmtId="1" fontId="0" fillId="0" borderId="17" xfId="0" applyNumberFormat="1" applyBorder="1"/>
    <xf numFmtId="1" fontId="0" fillId="0" borderId="18" xfId="0" applyNumberFormat="1" applyBorder="1"/>
    <xf numFmtId="0" fontId="16" fillId="34" borderId="11" xfId="0" applyFont="1" applyFill="1" applyBorder="1"/>
    <xf numFmtId="0" fontId="0" fillId="35" borderId="14" xfId="0" applyFill="1" applyBorder="1"/>
    <xf numFmtId="0" fontId="0" fillId="35" borderId="10" xfId="0" applyFill="1" applyBorder="1"/>
    <xf numFmtId="0" fontId="0" fillId="36" borderId="14" xfId="0" applyFill="1" applyBorder="1"/>
    <xf numFmtId="0" fontId="0" fillId="36" borderId="10" xfId="0" applyFill="1" applyBorder="1"/>
    <xf numFmtId="0" fontId="0" fillId="37" borderId="14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8" borderId="14" xfId="0" applyFill="1" applyBorder="1"/>
    <xf numFmtId="0" fontId="0" fillId="39" borderId="14" xfId="0" applyFill="1" applyBorder="1"/>
    <xf numFmtId="0" fontId="0" fillId="39" borderId="10" xfId="0" applyFill="1" applyBorder="1"/>
    <xf numFmtId="0" fontId="0" fillId="40" borderId="16" xfId="0" applyFill="1" applyBorder="1"/>
    <xf numFmtId="0" fontId="0" fillId="40" borderId="17" xfId="0" applyFill="1" applyBorder="1"/>
    <xf numFmtId="0" fontId="16" fillId="41" borderId="12" xfId="0" applyFont="1" applyFill="1" applyBorder="1"/>
    <xf numFmtId="0" fontId="16" fillId="0" borderId="10" xfId="0" applyFont="1" applyBorder="1"/>
    <xf numFmtId="0" fontId="16" fillId="0" borderId="14" xfId="0" applyFont="1" applyBorder="1"/>
    <xf numFmtId="0" fontId="0" fillId="0" borderId="15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0" fillId="0" borderId="21" xfId="0" applyBorder="1"/>
    <xf numFmtId="0" fontId="16" fillId="33" borderId="22" xfId="0" applyFont="1" applyFill="1" applyBorder="1"/>
    <xf numFmtId="0" fontId="16" fillId="33" borderId="23" xfId="0" applyFont="1" applyFill="1" applyBorder="1"/>
    <xf numFmtId="0" fontId="16" fillId="33" borderId="2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theme="9"/>
        </patternFill>
      </fill>
    </dxf>
    <dxf>
      <fill>
        <patternFill>
          <bgColor rgb="FFFF3399"/>
        </patternFill>
      </fill>
    </dxf>
    <dxf>
      <fill>
        <patternFill>
          <bgColor rgb="FFFF339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3366FF"/>
        </patternFill>
      </fill>
    </dxf>
    <dxf>
      <fill>
        <patternFill>
          <bgColor rgb="FFFF3399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3366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[JankaGlennModule_Chalenge1.xlsx]Category!PivotTable1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6-448B-80D8-9E3F7E87FB3D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6-448B-80D8-9E3F7E87FB3D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6-448B-80D8-9E3F7E87FB3D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26-448B-80D8-9E3F7E87F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2250687"/>
        <c:axId val="397955823"/>
      </c:barChart>
      <c:catAx>
        <c:axId val="48225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55823"/>
        <c:crosses val="autoZero"/>
        <c:auto val="1"/>
        <c:lblAlgn val="ctr"/>
        <c:lblOffset val="100"/>
        <c:noMultiLvlLbl val="0"/>
      </c:catAx>
      <c:valAx>
        <c:axId val="3979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5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[JankaGlennModule_Chalenge1.xlsx]Sub-Category!PivotTable2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F-43CB-B95D-5F57EFFCF854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F-43CB-B95D-5F57EFFCF854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2F-43CB-B95D-5F57EFFCF854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2F-43CB-B95D-5F57EFFCF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2257647"/>
        <c:axId val="1792274287"/>
      </c:barChart>
      <c:catAx>
        <c:axId val="48225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74287"/>
        <c:crosses val="autoZero"/>
        <c:auto val="1"/>
        <c:lblAlgn val="ctr"/>
        <c:lblOffset val="100"/>
        <c:noMultiLvlLbl val="0"/>
      </c:catAx>
      <c:valAx>
        <c:axId val="179227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5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[JankaGlennModule_Chalenge1.xlsx]Outcome!PivotTable4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071488945237779E-2"/>
          <c:y val="3.3200531208499334E-2"/>
          <c:w val="0.75527843765292046"/>
          <c:h val="0.88645993454005501"/>
        </c:manualLayout>
      </c:layout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4-4357-96BC-B559058252AD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4-4357-96BC-B559058252AD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44-4357-96BC-B5590582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861544800"/>
        <c:axId val="167745472"/>
      </c:lineChart>
      <c:catAx>
        <c:axId val="8615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45472"/>
        <c:crosses val="autoZero"/>
        <c:auto val="1"/>
        <c:lblAlgn val="ctr"/>
        <c:lblOffset val="100"/>
        <c:noMultiLvlLbl val="0"/>
      </c:catAx>
      <c:valAx>
        <c:axId val="16774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448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D8-45F3-9978-810A1BBED53E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D8-45F3-9978-810A1BBED53E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D8-45F3-9978-810A1BBED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867824"/>
        <c:axId val="748836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8D8-45F3-9978-810A1BBED53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8D8-45F3-9978-810A1BBED53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8D8-45F3-9978-810A1BBED53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8D8-45F3-9978-810A1BBED53E}"/>
                  </c:ext>
                </c:extLst>
              </c15:ser>
            </c15:filteredLineSeries>
          </c:ext>
        </c:extLst>
      </c:lineChart>
      <c:catAx>
        <c:axId val="75086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836624"/>
        <c:crosses val="autoZero"/>
        <c:auto val="1"/>
        <c:lblAlgn val="ctr"/>
        <c:lblOffset val="100"/>
        <c:noMultiLvlLbl val="0"/>
      </c:catAx>
      <c:valAx>
        <c:axId val="7488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86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0</xdr:row>
      <xdr:rowOff>22860</xdr:rowOff>
    </xdr:from>
    <xdr:to>
      <xdr:col>10</xdr:col>
      <xdr:colOff>358140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8A6C2-0EE4-F441-16BB-1F98DA1E1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160020</xdr:rowOff>
    </xdr:from>
    <xdr:to>
      <xdr:col>16</xdr:col>
      <xdr:colOff>7620</xdr:colOff>
      <xdr:row>29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987E5-F018-398A-E452-F97588D1A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232410</xdr:colOff>
      <xdr:row>0</xdr:row>
      <xdr:rowOff>175260</xdr:rowOff>
    </xdr:from>
    <xdr:to>
      <xdr:col>13</xdr:col>
      <xdr:colOff>327660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0FB16-8E3B-10BB-FA19-937F1A66A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1051560</xdr:colOff>
      <xdr:row>13</xdr:row>
      <xdr:rowOff>171450</xdr:rowOff>
    </xdr:from>
    <xdr:to>
      <xdr:col>7</xdr:col>
      <xdr:colOff>998220</xdr:colOff>
      <xdr:row>27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3F33C-27F7-0DF4-42A9-D9FED3041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ka Glenn" refreshedDate="45153.986426620373" createdVersion="8" refreshedVersion="8" minRefreshableVersion="3" recordCount="1000" xr:uid="{6EE58289-ED30-43D4-A217-DE17F21FF89B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category &amp; sub-category2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ka Glenn" refreshedDate="45154.026200115739" createdVersion="8" refreshedVersion="8" minRefreshableVersion="3" recordCount="1000" xr:uid="{9E37870D-A4BC-438C-95F7-3817325885F5}">
  <cacheSource type="worksheet">
    <worksheetSource name="CF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anka Glenn" refreshedDate="45156.029591782404" backgroundQuery="1" createdVersion="8" refreshedVersion="8" minRefreshableVersion="3" recordCount="0" supportSubquery="1" supportAdvancedDrill="1" xr:uid="{D69B3F95-0428-4C27-B80B-81FD7630115C}">
  <cacheSource type="external" connectionId="1"/>
  <cacheFields count="5">
    <cacheField name="[CF].[outcome].[outcome]" caption="outcome" numFmtId="0" hierarchy="6" level="1">
      <sharedItems count="3">
        <s v="canceled"/>
        <s v="failed"/>
        <s v="successful"/>
      </sharedItems>
    </cacheField>
    <cacheField name="[CF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CF].[Date Created Conversion (Year)].[Date Created Conversion (Year)]" caption="Date Created Conversion (Year)" numFmtId="0" hierarchy="20" level="1">
      <sharedItems containsSemiMixedTypes="0" containsNonDate="0" containsString="0"/>
    </cacheField>
    <cacheField name="[CF].[Parent Category].[Parent Category]" caption="Parent Category" numFmtId="0" hierarchy="18" level="1">
      <sharedItems containsSemiMixedTypes="0" containsNonDate="0" containsString="0"/>
    </cacheField>
    <cacheField name="[Measures].[Count of outcome]" caption="Count of outcome" numFmtId="0" hierarchy="26" level="32767"/>
  </cacheFields>
  <cacheHierarchies count="27">
    <cacheHierarchy uniqueName="[CF].[id]" caption="id" attribute="1" defaultMemberUniqueName="[CF].[id].[All]" allUniqueName="[CF].[id].[All]" dimensionUniqueName="[CF]" displayFolder="" count="2" memberValueDatatype="20" unbalanced="0"/>
    <cacheHierarchy uniqueName="[CF].[name]" caption="name" attribute="1" defaultMemberUniqueName="[CF].[name].[All]" allUniqueName="[CF].[name].[All]" dimensionUniqueName="[CF]" displayFolder="" count="2" memberValueDatatype="130" unbalanced="0"/>
    <cacheHierarchy uniqueName="[CF].[blurb]" caption="blurb" attribute="1" defaultMemberUniqueName="[CF].[blurb].[All]" allUniqueName="[CF].[blurb].[All]" dimensionUniqueName="[CF]" displayFolder="" count="2" memberValueDatatype="130" unbalanced="0"/>
    <cacheHierarchy uniqueName="[CF].[goal]" caption="goal" attribute="1" defaultMemberUniqueName="[CF].[goal].[All]" allUniqueName="[CF].[goal].[All]" dimensionUniqueName="[CF]" displayFolder="" count="2" memberValueDatatype="20" unbalanced="0"/>
    <cacheHierarchy uniqueName="[CF].[pledged]" caption="pledged" attribute="1" defaultMemberUniqueName="[CF].[pledged].[All]" allUniqueName="[CF].[pledged].[All]" dimensionUniqueName="[CF]" displayFolder="" count="2" memberValueDatatype="20" unbalanced="0"/>
    <cacheHierarchy uniqueName="[CF].[Percent Funded]" caption="Percent Funded" attribute="1" defaultMemberUniqueName="[CF].[Percent Funded].[All]" allUniqueName="[CF].[Percent Funded].[All]" dimensionUniqueName="[CF]" displayFolder="" count="2" memberValueDatatype="5" unbalanced="0"/>
    <cacheHierarchy uniqueName="[CF].[outcome]" caption="outcome" attribute="1" defaultMemberUniqueName="[CF].[outcome].[All]" allUniqueName="[CF].[outcome].[All]" dimensionUniqueName="[CF]" displayFolder="" count="2" memberValueDatatype="130" unbalanced="0">
      <fieldsUsage count="2">
        <fieldUsage x="-1"/>
        <fieldUsage x="0"/>
      </fieldsUsage>
    </cacheHierarchy>
    <cacheHierarchy uniqueName="[CF].[backers_count]" caption="backers_count" attribute="1" defaultMemberUniqueName="[CF].[backers_count].[All]" allUniqueName="[CF].[backers_count].[All]" dimensionUniqueName="[CF]" displayFolder="" count="2" memberValueDatatype="20" unbalanced="0"/>
    <cacheHierarchy uniqueName="[CF].[Average Donation]" caption="Average Donation" attribute="1" defaultMemberUniqueName="[CF].[Average Donation].[All]" allUniqueName="[CF].[Average Donation].[All]" dimensionUniqueName="[CF]" displayFolder="" count="2" memberValueDatatype="130" unbalanced="0"/>
    <cacheHierarchy uniqueName="[CF].[country]" caption="country" attribute="1" defaultMemberUniqueName="[CF].[country].[All]" allUniqueName="[CF].[country].[All]" dimensionUniqueName="[CF]" displayFolder="" count="2" memberValueDatatype="130" unbalanced="0"/>
    <cacheHierarchy uniqueName="[CF].[currency]" caption="currency" attribute="1" defaultMemberUniqueName="[CF].[currency].[All]" allUniqueName="[CF].[currency].[All]" dimensionUniqueName="[CF]" displayFolder="" count="2" memberValueDatatype="130" unbalanced="0"/>
    <cacheHierarchy uniqueName="[CF].[launched_at]" caption="launched_at" attribute="1" defaultMemberUniqueName="[CF].[launched_at].[All]" allUniqueName="[CF].[launched_at].[All]" dimensionUniqueName="[CF]" displayFolder="" count="2" memberValueDatatype="20" unbalanced="0"/>
    <cacheHierarchy uniqueName="[CF].[deadline]" caption="deadline" attribute="1" defaultMemberUniqueName="[CF].[deadline].[All]" allUniqueName="[CF].[deadline].[All]" dimensionUniqueName="[CF]" displayFolder="" count="2" memberValueDatatype="20" unbalanced="0"/>
    <cacheHierarchy uniqueName="[CF].[Date Created Conversion]" caption="Date Created Conversion" attribute="1" time="1" defaultMemberUniqueName="[CF].[Date Created Conversion].[All]" allUniqueName="[CF].[Date Created Conversion].[All]" dimensionUniqueName="[CF]" displayFolder="" count="2" memberValueDatatype="7" unbalanced="0"/>
    <cacheHierarchy uniqueName="[CF].[Date Ended Conversion]" caption="Date Ended Conversion" attribute="1" time="1" defaultMemberUniqueName="[CF].[Date Ended Conversion].[All]" allUniqueName="[CF].[Date Ended Conversion].[All]" dimensionUniqueName="[CF]" displayFolder="" count="2" memberValueDatatype="7" unbalanced="0"/>
    <cacheHierarchy uniqueName="[CF].[staff_pick]" caption="staff_pick" attribute="1" defaultMemberUniqueName="[CF].[staff_pick].[All]" allUniqueName="[CF].[staff_pick].[All]" dimensionUniqueName="[CF]" displayFolder="" count="2" memberValueDatatype="11" unbalanced="0"/>
    <cacheHierarchy uniqueName="[CF].[spotlight]" caption="spotlight" attribute="1" defaultMemberUniqueName="[CF].[spotlight].[All]" allUniqueName="[CF].[spotlight].[All]" dimensionUniqueName="[CF]" displayFolder="" count="2" memberValueDatatype="11" unbalanced="0"/>
    <cacheHierarchy uniqueName="[CF].[category &amp; sub-category]" caption="category &amp; sub-category" attribute="1" defaultMemberUniqueName="[CF].[category &amp; sub-category].[All]" allUniqueName="[CF].[category &amp; sub-category].[All]" dimensionUniqueName="[CF]" displayFolder="" count="2" memberValueDatatype="130" unbalanced="0"/>
    <cacheHierarchy uniqueName="[CF].[Parent Category]" caption="Parent Category" attribute="1" defaultMemberUniqueName="[CF].[Parent Category].[All]" allUniqueName="[CF].[Parent Category].[All]" dimensionUniqueName="[CF]" displayFolder="" count="2" memberValueDatatype="130" unbalanced="0">
      <fieldsUsage count="2">
        <fieldUsage x="-1"/>
        <fieldUsage x="3"/>
      </fieldsUsage>
    </cacheHierarchy>
    <cacheHierarchy uniqueName="[CF].[Sub Category]" caption="Sub Category" attribute="1" defaultMemberUniqueName="[CF].[Sub Category].[All]" allUniqueName="[CF].[Sub Category].[All]" dimensionUniqueName="[CF]" displayFolder="" count="2" memberValueDatatype="130" unbalanced="0"/>
    <cacheHierarchy uniqueName="[CF].[Date Created Conversion (Year)]" caption="Date Created Conversion (Year)" attribute="1" defaultMemberUniqueName="[CF].[Date Created Conversion (Year)].[All]" allUniqueName="[CF].[Date Created Conversion (Year)].[All]" dimensionUniqueName="[CF]" displayFolder="" count="2" memberValueDatatype="130" unbalanced="0">
      <fieldsUsage count="2">
        <fieldUsage x="-1"/>
        <fieldUsage x="2"/>
      </fieldsUsage>
    </cacheHierarchy>
    <cacheHierarchy uniqueName="[CF].[Date Created Conversion (Quarter)]" caption="Date Created Conversion (Quarter)" attribute="1" defaultMemberUniqueName="[CF].[Date Created Conversion (Quarter)].[All]" allUniqueName="[CF].[Date Created Conversion (Quarter)].[All]" dimensionUniqueName="[CF]" displayFolder="" count="2" memberValueDatatype="130" unbalanced="0"/>
    <cacheHierarchy uniqueName="[CF].[Date Created Conversion (Month)]" caption="Date Created Conversion (Month)" attribute="1" defaultMemberUniqueName="[CF].[Date Created Conversion (Month)].[All]" allUniqueName="[CF].[Date Created Conversion (Month)].[All]" dimensionUniqueName="[CF]" displayFolder="" count="2" memberValueDatatype="130" unbalanced="0">
      <fieldsUsage count="2">
        <fieldUsage x="-1"/>
        <fieldUsage x="1"/>
      </fieldsUsage>
    </cacheHierarchy>
    <cacheHierarchy uniqueName="[CF].[Date Created Conversion (Month Index)]" caption="Date Created Conversion (Month Index)" attribute="1" defaultMemberUniqueName="[CF].[Date Created Conversion (Month Index)].[All]" allUniqueName="[CF].[Date Created Conversion (Month Index)].[All]" dimensionUniqueName="[CF]" displayFolder="" count="2" memberValueDatatype="20" unbalanced="0" hidden="1"/>
    <cacheHierarchy uniqueName="[Measures].[__XL_Count CF]" caption="__XL_Count CF" measure="1" displayFolder="" measureGroup="CF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CF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CF" uniqueName="[CF]" caption="CF"/>
    <dimension measure="1" name="Measures" uniqueName="[Measures]" caption="Measures"/>
  </dimensions>
  <measureGroups count="1">
    <measureGroup name="CF" caption="CF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523C4-1414-44D9-8650-34109C7EB1A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DCC309-9A42-499E-AD75-532AE4BA4C0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ED402-84D9-4A17-BF1E-2EF5DC17A681}" name="PivotTable4" cacheId="1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howAll="0" dataSourceSort="1" defaultAttributeDrillState="1">
      <items count="4">
        <item s="1" x="0"/>
        <item s="1" x="1"/>
        <item s="1" x="2"/>
        <item t="default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sortType="ascending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CF].[Parent Category].[All]" cap="All"/>
    <pageField fld="2" hier="20" name="[CF].[Date Created Conversion (Year)].[All]" cap="All"/>
  </pageFields>
  <dataFields count="1">
    <dataField name="Count of outcome" fld="4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py of CrowdfundingBook.xlsx!CF">
        <x15:activeTabTopLevelEntity name="[CF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F53BE-B33A-44F5-B07E-4050AD072199}" name="CF" displayName="CF" ref="A1:T1001" totalsRowShown="0" headerRowDxfId="20">
  <autoFilter ref="A1:T1001" xr:uid="{2C0F53BE-B33A-44F5-B07E-4050AD072199}"/>
  <tableColumns count="20">
    <tableColumn id="1" xr3:uid="{337A91BB-16D2-4B9A-A6DB-CB637D8DD9A8}" name="id"/>
    <tableColumn id="2" xr3:uid="{C07569D7-A365-465D-9F75-03F83167CE95}" name="name"/>
    <tableColumn id="3" xr3:uid="{1CEDA9F8-BA1B-4587-95EC-30013721D1FF}" name="blurb" dataDxfId="19"/>
    <tableColumn id="4" xr3:uid="{A550BB4A-8BD9-4958-B1B3-F5A900479B03}" name="goal"/>
    <tableColumn id="5" xr3:uid="{CCE3E10A-B42A-4B8F-B4C8-36ECE5F74C52}" name="pledged"/>
    <tableColumn id="6" xr3:uid="{AC9F509A-92DC-483A-BFE4-47CE9192FC2F}" name="Percent Funded" dataDxfId="18">
      <calculatedColumnFormula>E2/D2*100</calculatedColumnFormula>
    </tableColumn>
    <tableColumn id="7" xr3:uid="{3FDF026A-E1DE-44B7-8082-30B6081E91D9}" name="outcome" dataDxfId="17"/>
    <tableColumn id="8" xr3:uid="{8BF6AF8A-1820-45D2-9B31-48CA88A65986}" name="backers_count"/>
    <tableColumn id="9" xr3:uid="{DCBFA767-9E91-434D-BFB4-6C4F356A839C}" name="Average Donation" dataDxfId="16">
      <calculatedColumnFormula>IFERROR(ROUND(E2/H2,2),0)</calculatedColumnFormula>
    </tableColumn>
    <tableColumn id="10" xr3:uid="{59475BA3-1EFE-4506-867A-C7747D353AA8}" name="country"/>
    <tableColumn id="11" xr3:uid="{BAC949FE-D7DC-4797-B0A2-71D73BA7F69E}" name="currency"/>
    <tableColumn id="12" xr3:uid="{AF2161E6-DA3E-4872-A6A8-ED7B76BA83AC}" name="launched_at"/>
    <tableColumn id="13" xr3:uid="{76DB762C-59DF-4F12-8C3E-9BB6D4D162D4}" name="deadline"/>
    <tableColumn id="20" xr3:uid="{7E410F0D-9370-4DEA-B501-537F75D539A3}" name="Date Created Conversion" dataDxfId="15">
      <calculatedColumnFormula>(((L2/60)/60)/24)+DATE(1970,1,1)</calculatedColumnFormula>
    </tableColumn>
    <tableColumn id="19" xr3:uid="{E9FF81D9-6FD1-4EB7-A7E5-86A8A5CA4EDE}" name="Date Ended Conversion" dataDxfId="14">
      <calculatedColumnFormula>(((M2/60)/60)/24)+DATE(1970,1,1)</calculatedColumnFormula>
    </tableColumn>
    <tableColumn id="14" xr3:uid="{B93BA0FA-25F9-4A97-B025-D7B230F1FE98}" name="staff_pick"/>
    <tableColumn id="15" xr3:uid="{F4AAF765-ED96-4594-9B67-C2E1B50B4EDC}" name="spotlight"/>
    <tableColumn id="16" xr3:uid="{8F916F1F-FEAF-4185-8ACD-9E74E29DA0D8}" name="category &amp; sub-category"/>
    <tableColumn id="17" xr3:uid="{E2D68EDD-9B0B-4C2B-96E5-60B4C596CBDB}" name="Parent Category"/>
    <tableColumn id="18" xr3:uid="{F826E5AA-5676-4708-BAFB-3780688853F1}" name="Sub 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9F539C-3BFD-4B28-BD64-AFBDD41AEBE6}" name="Table7" displayName="Table7" ref="A1:B1048576" totalsRowShown="0" headerRowDxfId="13">
  <tableColumns count="2">
    <tableColumn id="1" xr3:uid="{49724C1C-C14A-4840-B7F6-A5104570C160}" name="outcome" dataDxfId="12"/>
    <tableColumn id="2" xr3:uid="{456E1E45-9976-47E1-8CD5-C7D11AD70528}" name="backer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0">
      <a:dk1>
        <a:sysClr val="windowText" lastClr="000000"/>
      </a:dk1>
      <a:lt1>
        <a:sysClr val="window" lastClr="FFFFFF"/>
      </a:lt1>
      <a:dk2>
        <a:srgbClr val="5B9BD5"/>
      </a:dk2>
      <a:lt2>
        <a:srgbClr val="E7E6E6"/>
      </a:lt2>
      <a:accent1>
        <a:srgbClr val="0563C1"/>
      </a:accent1>
      <a:accent2>
        <a:srgbClr val="FF0000"/>
      </a:accent2>
      <a:accent3>
        <a:srgbClr val="FFFF00"/>
      </a:accent3>
      <a:accent4>
        <a:srgbClr val="00B05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9.9978637043366805E-2"/>
  </sheetPr>
  <dimension ref="A1:T1001"/>
  <sheetViews>
    <sheetView workbookViewId="0">
      <selection activeCell="H1" sqref="H1:H1048576"/>
    </sheetView>
  </sheetViews>
  <sheetFormatPr defaultColWidth="11.296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796875" style="6" customWidth="1"/>
    <col min="7" max="7" width="11.296875" style="4"/>
    <col min="8" max="8" width="14.796875" customWidth="1"/>
    <col min="9" max="9" width="17.69921875" style="8" customWidth="1"/>
    <col min="12" max="12" width="13" customWidth="1"/>
    <col min="13" max="13" width="11.19921875" bestFit="1" customWidth="1"/>
    <col min="14" max="14" width="22.09765625" style="12" bestFit="1" customWidth="1"/>
    <col min="15" max="15" width="25.09765625" style="12" bestFit="1" customWidth="1"/>
    <col min="18" max="18" width="29.19921875" bestFit="1" customWidth="1"/>
    <col min="19" max="19" width="18.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2068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s="4" t="s">
        <v>14</v>
      </c>
      <c r="H2">
        <v>0</v>
      </c>
      <c r="I2" s="8">
        <f t="shared" ref="I2:I65" si="0">IFERROR(ROUND(E2/H2,2),0)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 t="shared" ref="N2:N65" si="1">(((L2/60)/60)/24)+DATE(1970,1,1)</f>
        <v>42336.25</v>
      </c>
      <c r="O2" s="12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E3/D3*100</f>
        <v>1040</v>
      </c>
      <c r="G3" s="4" t="s">
        <v>20</v>
      </c>
      <c r="H3">
        <v>158</v>
      </c>
      <c r="I3" s="8">
        <f t="shared" si="0"/>
        <v>92.15</v>
      </c>
      <c r="J3" t="s">
        <v>21</v>
      </c>
      <c r="K3" t="s">
        <v>22</v>
      </c>
      <c r="L3">
        <v>1408424400</v>
      </c>
      <c r="M3">
        <v>1408597200</v>
      </c>
      <c r="N3" s="12">
        <f t="shared" si="1"/>
        <v>41870.208333333336</v>
      </c>
      <c r="O3" s="12">
        <f t="shared" si="2"/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3">E4/D4*100</f>
        <v>131.4787822878229</v>
      </c>
      <c r="G4" s="4" t="s">
        <v>20</v>
      </c>
      <c r="H4">
        <v>1425</v>
      </c>
      <c r="I4" s="8">
        <f t="shared" si="0"/>
        <v>100.02</v>
      </c>
      <c r="J4" t="s">
        <v>26</v>
      </c>
      <c r="K4" t="s">
        <v>27</v>
      </c>
      <c r="L4">
        <v>1384668000</v>
      </c>
      <c r="M4">
        <v>1384840800</v>
      </c>
      <c r="N4" s="12">
        <f t="shared" si="1"/>
        <v>41595.25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3"/>
        <v>58.976190476190467</v>
      </c>
      <c r="G5" s="4" t="s">
        <v>14</v>
      </c>
      <c r="H5">
        <v>24</v>
      </c>
      <c r="I5" s="8">
        <f t="shared" si="0"/>
        <v>103.21</v>
      </c>
      <c r="J5" t="s">
        <v>21</v>
      </c>
      <c r="K5" t="s">
        <v>22</v>
      </c>
      <c r="L5">
        <v>1565499600</v>
      </c>
      <c r="M5">
        <v>1568955600</v>
      </c>
      <c r="N5" s="12">
        <f t="shared" si="1"/>
        <v>43688.208333333328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3"/>
        <v>69.276315789473685</v>
      </c>
      <c r="G6" s="4" t="s">
        <v>14</v>
      </c>
      <c r="H6">
        <v>53</v>
      </c>
      <c r="I6" s="8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12">
        <f t="shared" si="1"/>
        <v>43485.25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173.61842105263159</v>
      </c>
      <c r="G7" s="4" t="s">
        <v>20</v>
      </c>
      <c r="H7">
        <v>174</v>
      </c>
      <c r="I7" s="8">
        <f t="shared" si="0"/>
        <v>75.83</v>
      </c>
      <c r="J7" t="s">
        <v>36</v>
      </c>
      <c r="K7" t="s">
        <v>37</v>
      </c>
      <c r="L7">
        <v>1346130000</v>
      </c>
      <c r="M7">
        <v>1347080400</v>
      </c>
      <c r="N7" s="12">
        <f t="shared" si="1"/>
        <v>41149.208333333336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20.961538461538463</v>
      </c>
      <c r="G8" s="4" t="s">
        <v>14</v>
      </c>
      <c r="H8">
        <v>18</v>
      </c>
      <c r="I8" s="8">
        <f t="shared" si="0"/>
        <v>60.56</v>
      </c>
      <c r="J8" t="s">
        <v>40</v>
      </c>
      <c r="K8" t="s">
        <v>41</v>
      </c>
      <c r="L8">
        <v>1505278800</v>
      </c>
      <c r="M8">
        <v>1505365200</v>
      </c>
      <c r="N8" s="12">
        <f t="shared" si="1"/>
        <v>42991.208333333328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327.57777777777778</v>
      </c>
      <c r="G9" s="4" t="s">
        <v>20</v>
      </c>
      <c r="H9">
        <v>227</v>
      </c>
      <c r="I9" s="8">
        <f t="shared" si="0"/>
        <v>64.94</v>
      </c>
      <c r="J9" t="s">
        <v>36</v>
      </c>
      <c r="K9" t="s">
        <v>37</v>
      </c>
      <c r="L9">
        <v>1439442000</v>
      </c>
      <c r="M9">
        <v>1439614800</v>
      </c>
      <c r="N9" s="12">
        <f t="shared" si="1"/>
        <v>42229.208333333328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3"/>
        <v>19.932788374205266</v>
      </c>
      <c r="G10" s="4" t="s">
        <v>47</v>
      </c>
      <c r="H10">
        <v>708</v>
      </c>
      <c r="I10" s="8">
        <f t="shared" si="0"/>
        <v>31</v>
      </c>
      <c r="J10" t="s">
        <v>36</v>
      </c>
      <c r="K10" t="s">
        <v>37</v>
      </c>
      <c r="L10">
        <v>1281330000</v>
      </c>
      <c r="M10">
        <v>1281502800</v>
      </c>
      <c r="N10" s="12">
        <f t="shared" si="1"/>
        <v>40399.208333333336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3"/>
        <v>51.741935483870968</v>
      </c>
      <c r="G11" s="4" t="s">
        <v>14</v>
      </c>
      <c r="H11">
        <v>44</v>
      </c>
      <c r="I11" s="8">
        <f t="shared" si="0"/>
        <v>72.91</v>
      </c>
      <c r="J11" t="s">
        <v>21</v>
      </c>
      <c r="K11" t="s">
        <v>22</v>
      </c>
      <c r="L11">
        <v>1379566800</v>
      </c>
      <c r="M11">
        <v>1383804000</v>
      </c>
      <c r="N11" s="12">
        <f t="shared" si="1"/>
        <v>41536.208333333336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266.11538461538464</v>
      </c>
      <c r="G12" s="4" t="s">
        <v>20</v>
      </c>
      <c r="H12">
        <v>220</v>
      </c>
      <c r="I12" s="8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 t="shared" si="1"/>
        <v>40404.208333333336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48.095238095238095</v>
      </c>
      <c r="G13" s="4" t="s">
        <v>14</v>
      </c>
      <c r="H13">
        <v>27</v>
      </c>
      <c r="I13" s="8">
        <f t="shared" si="0"/>
        <v>112.22</v>
      </c>
      <c r="J13" t="s">
        <v>21</v>
      </c>
      <c r="K13" t="s">
        <v>22</v>
      </c>
      <c r="L13">
        <v>1285045200</v>
      </c>
      <c r="M13">
        <v>1285563600</v>
      </c>
      <c r="N13" s="12">
        <f t="shared" si="1"/>
        <v>40442.208333333336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89.349206349206341</v>
      </c>
      <c r="G14" s="4" t="s">
        <v>14</v>
      </c>
      <c r="H14">
        <v>55</v>
      </c>
      <c r="I14" s="8">
        <f t="shared" si="0"/>
        <v>102.35</v>
      </c>
      <c r="J14" t="s">
        <v>21</v>
      </c>
      <c r="K14" t="s">
        <v>22</v>
      </c>
      <c r="L14">
        <v>1571720400</v>
      </c>
      <c r="M14">
        <v>1572411600</v>
      </c>
      <c r="N14" s="12">
        <f t="shared" si="1"/>
        <v>43760.208333333328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245.11904761904765</v>
      </c>
      <c r="G15" s="4" t="s">
        <v>20</v>
      </c>
      <c r="H15">
        <v>98</v>
      </c>
      <c r="I15" s="8">
        <f t="shared" si="0"/>
        <v>105.05</v>
      </c>
      <c r="J15" t="s">
        <v>21</v>
      </c>
      <c r="K15" t="s">
        <v>22</v>
      </c>
      <c r="L15">
        <v>1465621200</v>
      </c>
      <c r="M15">
        <v>1466658000</v>
      </c>
      <c r="N15" s="12">
        <f t="shared" si="1"/>
        <v>42532.208333333328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66.769503546099301</v>
      </c>
      <c r="G16" s="4" t="s">
        <v>14</v>
      </c>
      <c r="H16">
        <v>200</v>
      </c>
      <c r="I16" s="8">
        <f t="shared" si="0"/>
        <v>94.15</v>
      </c>
      <c r="J16" t="s">
        <v>21</v>
      </c>
      <c r="K16" t="s">
        <v>22</v>
      </c>
      <c r="L16">
        <v>1331013600</v>
      </c>
      <c r="M16">
        <v>1333342800</v>
      </c>
      <c r="N16" s="12">
        <f t="shared" si="1"/>
        <v>40974.25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47.307881773399011</v>
      </c>
      <c r="G17" s="4" t="s">
        <v>14</v>
      </c>
      <c r="H17">
        <v>452</v>
      </c>
      <c r="I17" s="8">
        <f t="shared" si="0"/>
        <v>84.99</v>
      </c>
      <c r="J17" t="s">
        <v>21</v>
      </c>
      <c r="K17" t="s">
        <v>22</v>
      </c>
      <c r="L17">
        <v>1575957600</v>
      </c>
      <c r="M17">
        <v>1576303200</v>
      </c>
      <c r="N17" s="12">
        <f t="shared" si="1"/>
        <v>43809.25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649.47058823529414</v>
      </c>
      <c r="G18" s="4" t="s">
        <v>20</v>
      </c>
      <c r="H18">
        <v>100</v>
      </c>
      <c r="I18" s="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 t="shared" si="1"/>
        <v>41661.25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159.39125295508273</v>
      </c>
      <c r="G19" s="4" t="s">
        <v>20</v>
      </c>
      <c r="H19">
        <v>1249</v>
      </c>
      <c r="I19" s="8">
        <f t="shared" si="0"/>
        <v>107.96</v>
      </c>
      <c r="J19" t="s">
        <v>21</v>
      </c>
      <c r="K19" t="s">
        <v>22</v>
      </c>
      <c r="L19">
        <v>1294812000</v>
      </c>
      <c r="M19">
        <v>1294898400</v>
      </c>
      <c r="N19" s="12">
        <f t="shared" si="1"/>
        <v>40555.25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66.912087912087912</v>
      </c>
      <c r="G20" s="4" t="s">
        <v>74</v>
      </c>
      <c r="H20">
        <v>135</v>
      </c>
      <c r="I20" s="8">
        <f t="shared" si="0"/>
        <v>45.1</v>
      </c>
      <c r="J20" t="s">
        <v>21</v>
      </c>
      <c r="K20" t="s">
        <v>22</v>
      </c>
      <c r="L20">
        <v>1536382800</v>
      </c>
      <c r="M20">
        <v>1537074000</v>
      </c>
      <c r="N20" s="12">
        <f t="shared" si="1"/>
        <v>43351.208333333328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48.529600000000002</v>
      </c>
      <c r="G21" s="4" t="s">
        <v>14</v>
      </c>
      <c r="H21">
        <v>674</v>
      </c>
      <c r="I21" s="8">
        <f t="shared" si="0"/>
        <v>45</v>
      </c>
      <c r="J21" t="s">
        <v>21</v>
      </c>
      <c r="K21" t="s">
        <v>22</v>
      </c>
      <c r="L21">
        <v>1551679200</v>
      </c>
      <c r="M21">
        <v>1553490000</v>
      </c>
      <c r="N21" s="12">
        <f t="shared" si="1"/>
        <v>43528.25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112.24279210925646</v>
      </c>
      <c r="G22" s="4" t="s">
        <v>20</v>
      </c>
      <c r="H22">
        <v>1396</v>
      </c>
      <c r="I22" s="8">
        <f t="shared" si="0"/>
        <v>105.97</v>
      </c>
      <c r="J22" t="s">
        <v>21</v>
      </c>
      <c r="K22" t="s">
        <v>22</v>
      </c>
      <c r="L22">
        <v>1406523600</v>
      </c>
      <c r="M22">
        <v>1406523600</v>
      </c>
      <c r="N22" s="12">
        <f t="shared" si="1"/>
        <v>41848.208333333336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40.992553191489364</v>
      </c>
      <c r="G23" s="4" t="s">
        <v>14</v>
      </c>
      <c r="H23">
        <v>558</v>
      </c>
      <c r="I23" s="8">
        <f t="shared" si="0"/>
        <v>69.06</v>
      </c>
      <c r="J23" t="s">
        <v>21</v>
      </c>
      <c r="K23" t="s">
        <v>22</v>
      </c>
      <c r="L23">
        <v>1313384400</v>
      </c>
      <c r="M23">
        <v>1316322000</v>
      </c>
      <c r="N23" s="12">
        <f t="shared" si="1"/>
        <v>40770.208333333336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128.07106598984771</v>
      </c>
      <c r="G24" s="4" t="s">
        <v>20</v>
      </c>
      <c r="H24">
        <v>890</v>
      </c>
      <c r="I24" s="8">
        <f t="shared" si="0"/>
        <v>85.04</v>
      </c>
      <c r="J24" t="s">
        <v>21</v>
      </c>
      <c r="K24" t="s">
        <v>22</v>
      </c>
      <c r="L24">
        <v>1522731600</v>
      </c>
      <c r="M24">
        <v>1524027600</v>
      </c>
      <c r="N24" s="12">
        <f t="shared" si="1"/>
        <v>43193.208333333328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332.04444444444448</v>
      </c>
      <c r="G25" s="4" t="s">
        <v>20</v>
      </c>
      <c r="H25">
        <v>142</v>
      </c>
      <c r="I25" s="8">
        <f t="shared" si="0"/>
        <v>105.23</v>
      </c>
      <c r="J25" t="s">
        <v>40</v>
      </c>
      <c r="K25" t="s">
        <v>41</v>
      </c>
      <c r="L25">
        <v>1550124000</v>
      </c>
      <c r="M25">
        <v>1554699600</v>
      </c>
      <c r="N25" s="12">
        <f t="shared" si="1"/>
        <v>43510.25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112.83225108225108</v>
      </c>
      <c r="G26" s="4" t="s">
        <v>20</v>
      </c>
      <c r="H26">
        <v>2673</v>
      </c>
      <c r="I26" s="8">
        <f t="shared" si="0"/>
        <v>39</v>
      </c>
      <c r="J26" t="s">
        <v>21</v>
      </c>
      <c r="K26" t="s">
        <v>22</v>
      </c>
      <c r="L26">
        <v>1403326800</v>
      </c>
      <c r="M26">
        <v>1403499600</v>
      </c>
      <c r="N26" s="12">
        <f t="shared" si="1"/>
        <v>41811.208333333336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216.43636363636364</v>
      </c>
      <c r="G27" s="4" t="s">
        <v>20</v>
      </c>
      <c r="H27">
        <v>163</v>
      </c>
      <c r="I27" s="8">
        <f t="shared" si="0"/>
        <v>73.03</v>
      </c>
      <c r="J27" t="s">
        <v>21</v>
      </c>
      <c r="K27" t="s">
        <v>22</v>
      </c>
      <c r="L27">
        <v>1305694800</v>
      </c>
      <c r="M27">
        <v>1307422800</v>
      </c>
      <c r="N27" s="12">
        <f t="shared" si="1"/>
        <v>40681.208333333336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48.199069767441863</v>
      </c>
      <c r="G28" s="4" t="s">
        <v>74</v>
      </c>
      <c r="H28">
        <v>1480</v>
      </c>
      <c r="I28" s="8">
        <f t="shared" si="0"/>
        <v>35.01</v>
      </c>
      <c r="J28" t="s">
        <v>21</v>
      </c>
      <c r="K28" t="s">
        <v>22</v>
      </c>
      <c r="L28">
        <v>1533013200</v>
      </c>
      <c r="M28">
        <v>1535346000</v>
      </c>
      <c r="N28" s="12">
        <f t="shared" si="1"/>
        <v>43312.208333333328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79.95</v>
      </c>
      <c r="G29" s="4" t="s">
        <v>14</v>
      </c>
      <c r="H29">
        <v>15</v>
      </c>
      <c r="I29" s="8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 t="shared" si="1"/>
        <v>42280.208333333328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105.22553516819573</v>
      </c>
      <c r="G30" s="4" t="s">
        <v>20</v>
      </c>
      <c r="H30">
        <v>2220</v>
      </c>
      <c r="I30" s="8">
        <f t="shared" si="0"/>
        <v>62</v>
      </c>
      <c r="J30" t="s">
        <v>21</v>
      </c>
      <c r="K30" t="s">
        <v>22</v>
      </c>
      <c r="L30">
        <v>1265695200</v>
      </c>
      <c r="M30">
        <v>1267682400</v>
      </c>
      <c r="N30" s="12">
        <f t="shared" si="1"/>
        <v>40218.25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328.89978213507629</v>
      </c>
      <c r="G31" s="4" t="s">
        <v>20</v>
      </c>
      <c r="H31">
        <v>1606</v>
      </c>
      <c r="I31" s="8">
        <f t="shared" si="0"/>
        <v>94</v>
      </c>
      <c r="J31" t="s">
        <v>98</v>
      </c>
      <c r="K31" t="s">
        <v>99</v>
      </c>
      <c r="L31">
        <v>1532062800</v>
      </c>
      <c r="M31">
        <v>1535518800</v>
      </c>
      <c r="N31" s="12">
        <f t="shared" si="1"/>
        <v>43301.208333333328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160.61111111111111</v>
      </c>
      <c r="G32" s="4" t="s">
        <v>20</v>
      </c>
      <c r="H32">
        <v>129</v>
      </c>
      <c r="I32" s="8">
        <f t="shared" si="0"/>
        <v>112.05</v>
      </c>
      <c r="J32" t="s">
        <v>21</v>
      </c>
      <c r="K32" t="s">
        <v>22</v>
      </c>
      <c r="L32">
        <v>1558674000</v>
      </c>
      <c r="M32">
        <v>1559106000</v>
      </c>
      <c r="N32" s="12">
        <f t="shared" si="1"/>
        <v>43609.208333333328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310</v>
      </c>
      <c r="G33" s="4" t="s">
        <v>20</v>
      </c>
      <c r="H33">
        <v>226</v>
      </c>
      <c r="I33" s="8">
        <f t="shared" si="0"/>
        <v>48.01</v>
      </c>
      <c r="J33" t="s">
        <v>40</v>
      </c>
      <c r="K33" t="s">
        <v>41</v>
      </c>
      <c r="L33">
        <v>1451973600</v>
      </c>
      <c r="M33">
        <v>1454392800</v>
      </c>
      <c r="N33" s="12">
        <f t="shared" si="1"/>
        <v>42374.25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86.807920792079202</v>
      </c>
      <c r="G34" s="4" t="s">
        <v>14</v>
      </c>
      <c r="H34">
        <v>2307</v>
      </c>
      <c r="I34" s="8">
        <f t="shared" si="0"/>
        <v>38</v>
      </c>
      <c r="J34" t="s">
        <v>107</v>
      </c>
      <c r="K34" t="s">
        <v>108</v>
      </c>
      <c r="L34">
        <v>1515564000</v>
      </c>
      <c r="M34">
        <v>1517896800</v>
      </c>
      <c r="N34" s="12">
        <f t="shared" si="1"/>
        <v>43110.25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377.82071713147411</v>
      </c>
      <c r="G35" s="4" t="s">
        <v>20</v>
      </c>
      <c r="H35">
        <v>5419</v>
      </c>
      <c r="I35" s="8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12">
        <f t="shared" si="1"/>
        <v>41917.208333333336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150.80645161290323</v>
      </c>
      <c r="G36" s="4" t="s">
        <v>20</v>
      </c>
      <c r="H36">
        <v>165</v>
      </c>
      <c r="I36" s="8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 t="shared" si="1"/>
        <v>42817.208333333328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150.30119521912351</v>
      </c>
      <c r="G37" s="4" t="s">
        <v>20</v>
      </c>
      <c r="H37">
        <v>1965</v>
      </c>
      <c r="I37" s="8">
        <f t="shared" si="0"/>
        <v>95.99</v>
      </c>
      <c r="J37" t="s">
        <v>36</v>
      </c>
      <c r="K37" t="s">
        <v>37</v>
      </c>
      <c r="L37">
        <v>1547877600</v>
      </c>
      <c r="M37">
        <v>1551506400</v>
      </c>
      <c r="N37" s="12">
        <f t="shared" si="1"/>
        <v>43484.25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157.28571428571431</v>
      </c>
      <c r="G38" s="4" t="s">
        <v>20</v>
      </c>
      <c r="H38">
        <v>16</v>
      </c>
      <c r="I38" s="8">
        <f t="shared" si="0"/>
        <v>68.81</v>
      </c>
      <c r="J38" t="s">
        <v>21</v>
      </c>
      <c r="K38" t="s">
        <v>22</v>
      </c>
      <c r="L38">
        <v>1298700000</v>
      </c>
      <c r="M38">
        <v>1300856400</v>
      </c>
      <c r="N38" s="12">
        <f t="shared" si="1"/>
        <v>40600.25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139.98765432098764</v>
      </c>
      <c r="G39" s="4" t="s">
        <v>20</v>
      </c>
      <c r="H39">
        <v>107</v>
      </c>
      <c r="I39" s="8">
        <f t="shared" si="0"/>
        <v>105.97</v>
      </c>
      <c r="J39" t="s">
        <v>21</v>
      </c>
      <c r="K39" t="s">
        <v>22</v>
      </c>
      <c r="L39">
        <v>1570338000</v>
      </c>
      <c r="M39">
        <v>1573192800</v>
      </c>
      <c r="N39" s="12">
        <f t="shared" si="1"/>
        <v>43744.208333333328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325.32258064516128</v>
      </c>
      <c r="G40" s="4" t="s">
        <v>20</v>
      </c>
      <c r="H40">
        <v>134</v>
      </c>
      <c r="I40" s="8">
        <f t="shared" si="0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2">
        <f t="shared" si="1"/>
        <v>40469.208333333336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50.777777777777779</v>
      </c>
      <c r="G41" s="4" t="s">
        <v>14</v>
      </c>
      <c r="H41">
        <v>88</v>
      </c>
      <c r="I41" s="8">
        <f t="shared" si="0"/>
        <v>57.13</v>
      </c>
      <c r="J41" t="s">
        <v>36</v>
      </c>
      <c r="K41" t="s">
        <v>37</v>
      </c>
      <c r="L41">
        <v>1361772000</v>
      </c>
      <c r="M41">
        <v>1362978000</v>
      </c>
      <c r="N41" s="12">
        <f t="shared" si="1"/>
        <v>41330.25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169.06818181818181</v>
      </c>
      <c r="G42" s="4" t="s">
        <v>20</v>
      </c>
      <c r="H42">
        <v>198</v>
      </c>
      <c r="I42" s="8">
        <f t="shared" si="0"/>
        <v>75.14</v>
      </c>
      <c r="J42" t="s">
        <v>21</v>
      </c>
      <c r="K42" t="s">
        <v>22</v>
      </c>
      <c r="L42">
        <v>1275714000</v>
      </c>
      <c r="M42">
        <v>1277355600</v>
      </c>
      <c r="N42" s="12">
        <f t="shared" si="1"/>
        <v>40334.208333333336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212.92857142857144</v>
      </c>
      <c r="G43" s="4" t="s">
        <v>20</v>
      </c>
      <c r="H43">
        <v>111</v>
      </c>
      <c r="I43" s="8">
        <f t="shared" si="0"/>
        <v>107.42</v>
      </c>
      <c r="J43" t="s">
        <v>107</v>
      </c>
      <c r="K43" t="s">
        <v>108</v>
      </c>
      <c r="L43">
        <v>1346734800</v>
      </c>
      <c r="M43">
        <v>1348981200</v>
      </c>
      <c r="N43" s="12">
        <f t="shared" si="1"/>
        <v>41156.208333333336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443.94444444444446</v>
      </c>
      <c r="G44" s="4" t="s">
        <v>20</v>
      </c>
      <c r="H44">
        <v>222</v>
      </c>
      <c r="I44" s="8">
        <f t="shared" si="0"/>
        <v>36</v>
      </c>
      <c r="J44" t="s">
        <v>21</v>
      </c>
      <c r="K44" t="s">
        <v>22</v>
      </c>
      <c r="L44">
        <v>1309755600</v>
      </c>
      <c r="M44">
        <v>1310533200</v>
      </c>
      <c r="N44" s="12">
        <f t="shared" si="1"/>
        <v>40728.208333333336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185.9390243902439</v>
      </c>
      <c r="G45" s="4" t="s">
        <v>20</v>
      </c>
      <c r="H45">
        <v>6212</v>
      </c>
      <c r="I45" s="8">
        <f t="shared" si="0"/>
        <v>27</v>
      </c>
      <c r="J45" t="s">
        <v>21</v>
      </c>
      <c r="K45" t="s">
        <v>22</v>
      </c>
      <c r="L45">
        <v>1406178000</v>
      </c>
      <c r="M45">
        <v>1407560400</v>
      </c>
      <c r="N45" s="12">
        <f t="shared" si="1"/>
        <v>41844.208333333336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658.8125</v>
      </c>
      <c r="G46" s="4" t="s">
        <v>20</v>
      </c>
      <c r="H46">
        <v>98</v>
      </c>
      <c r="I46" s="8">
        <f t="shared" si="0"/>
        <v>107.56</v>
      </c>
      <c r="J46" t="s">
        <v>36</v>
      </c>
      <c r="K46" t="s">
        <v>37</v>
      </c>
      <c r="L46">
        <v>1552798800</v>
      </c>
      <c r="M46">
        <v>1552885200</v>
      </c>
      <c r="N46" s="12">
        <f t="shared" si="1"/>
        <v>43541.208333333328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47.684210526315788</v>
      </c>
      <c r="G47" s="4" t="s">
        <v>14</v>
      </c>
      <c r="H47">
        <v>48</v>
      </c>
      <c r="I47" s="8">
        <f t="shared" si="0"/>
        <v>94.38</v>
      </c>
      <c r="J47" t="s">
        <v>21</v>
      </c>
      <c r="K47" t="s">
        <v>22</v>
      </c>
      <c r="L47">
        <v>1478062800</v>
      </c>
      <c r="M47">
        <v>1479362400</v>
      </c>
      <c r="N47" s="12">
        <f t="shared" si="1"/>
        <v>42676.208333333328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114.78378378378378</v>
      </c>
      <c r="G48" s="4" t="s">
        <v>20</v>
      </c>
      <c r="H48">
        <v>92</v>
      </c>
      <c r="I48" s="8">
        <f t="shared" si="0"/>
        <v>46.16</v>
      </c>
      <c r="J48" t="s">
        <v>21</v>
      </c>
      <c r="K48" t="s">
        <v>22</v>
      </c>
      <c r="L48">
        <v>1278565200</v>
      </c>
      <c r="M48">
        <v>1280552400</v>
      </c>
      <c r="N48" s="12">
        <f t="shared" si="1"/>
        <v>40367.208333333336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475.26666666666665</v>
      </c>
      <c r="G49" s="4" t="s">
        <v>20</v>
      </c>
      <c r="H49">
        <v>149</v>
      </c>
      <c r="I49" s="8">
        <f t="shared" si="0"/>
        <v>47.85</v>
      </c>
      <c r="J49" t="s">
        <v>21</v>
      </c>
      <c r="K49" t="s">
        <v>22</v>
      </c>
      <c r="L49">
        <v>1396069200</v>
      </c>
      <c r="M49">
        <v>1398661200</v>
      </c>
      <c r="N49" s="12">
        <f t="shared" si="1"/>
        <v>41727.208333333336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386.97297297297297</v>
      </c>
      <c r="G50" s="4" t="s">
        <v>20</v>
      </c>
      <c r="H50">
        <v>2431</v>
      </c>
      <c r="I50" s="8">
        <f t="shared" si="0"/>
        <v>53.01</v>
      </c>
      <c r="J50" t="s">
        <v>21</v>
      </c>
      <c r="K50" t="s">
        <v>22</v>
      </c>
      <c r="L50">
        <v>1435208400</v>
      </c>
      <c r="M50">
        <v>1436245200</v>
      </c>
      <c r="N50" s="12">
        <f t="shared" si="1"/>
        <v>42180.208333333328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189.625</v>
      </c>
      <c r="G51" s="4" t="s">
        <v>20</v>
      </c>
      <c r="H51">
        <v>303</v>
      </c>
      <c r="I51" s="8">
        <f t="shared" si="0"/>
        <v>45.06</v>
      </c>
      <c r="J51" t="s">
        <v>21</v>
      </c>
      <c r="K51" t="s">
        <v>22</v>
      </c>
      <c r="L51">
        <v>1571547600</v>
      </c>
      <c r="M51">
        <v>1575439200</v>
      </c>
      <c r="N51" s="12">
        <f t="shared" si="1"/>
        <v>43758.208333333328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2</v>
      </c>
      <c r="G52" s="4" t="s">
        <v>14</v>
      </c>
      <c r="H52">
        <v>1</v>
      </c>
      <c r="I52" s="8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 t="shared" si="1"/>
        <v>41487.208333333336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91.867805186590772</v>
      </c>
      <c r="G53" s="4" t="s">
        <v>14</v>
      </c>
      <c r="H53">
        <v>1467</v>
      </c>
      <c r="I53" s="8">
        <f t="shared" si="0"/>
        <v>99.01</v>
      </c>
      <c r="J53" t="s">
        <v>40</v>
      </c>
      <c r="K53" t="s">
        <v>41</v>
      </c>
      <c r="L53">
        <v>1332824400</v>
      </c>
      <c r="M53">
        <v>1334206800</v>
      </c>
      <c r="N53" s="12">
        <f t="shared" si="1"/>
        <v>40995.208333333336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34.152777777777779</v>
      </c>
      <c r="G54" s="4" t="s">
        <v>14</v>
      </c>
      <c r="H54">
        <v>75</v>
      </c>
      <c r="I54" s="8">
        <f t="shared" si="0"/>
        <v>32.79</v>
      </c>
      <c r="J54" t="s">
        <v>21</v>
      </c>
      <c r="K54" t="s">
        <v>22</v>
      </c>
      <c r="L54">
        <v>1284526800</v>
      </c>
      <c r="M54">
        <v>1284872400</v>
      </c>
      <c r="N54" s="12">
        <f t="shared" si="1"/>
        <v>40436.208333333336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140.40909090909091</v>
      </c>
      <c r="G55" s="4" t="s">
        <v>20</v>
      </c>
      <c r="H55">
        <v>209</v>
      </c>
      <c r="I55" s="8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12">
        <f t="shared" si="1"/>
        <v>41779.208333333336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89.86666666666666</v>
      </c>
      <c r="G56" s="4" t="s">
        <v>14</v>
      </c>
      <c r="H56">
        <v>120</v>
      </c>
      <c r="I56" s="8">
        <f t="shared" si="0"/>
        <v>44.93</v>
      </c>
      <c r="J56" t="s">
        <v>21</v>
      </c>
      <c r="K56" t="s">
        <v>22</v>
      </c>
      <c r="L56">
        <v>1520748000</v>
      </c>
      <c r="M56">
        <v>1521262800</v>
      </c>
      <c r="N56" s="12">
        <f t="shared" si="1"/>
        <v>43170.25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177.96969696969697</v>
      </c>
      <c r="G57" s="4" t="s">
        <v>20</v>
      </c>
      <c r="H57">
        <v>131</v>
      </c>
      <c r="I57" s="8">
        <f t="shared" si="0"/>
        <v>89.66</v>
      </c>
      <c r="J57" t="s">
        <v>21</v>
      </c>
      <c r="K57" t="s">
        <v>22</v>
      </c>
      <c r="L57">
        <v>1532926800</v>
      </c>
      <c r="M57">
        <v>1533358800</v>
      </c>
      <c r="N57" s="12">
        <f t="shared" si="1"/>
        <v>43311.208333333328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143.66249999999999</v>
      </c>
      <c r="G58" s="4" t="s">
        <v>20</v>
      </c>
      <c r="H58">
        <v>164</v>
      </c>
      <c r="I58" s="8">
        <f t="shared" si="0"/>
        <v>70.08</v>
      </c>
      <c r="J58" t="s">
        <v>21</v>
      </c>
      <c r="K58" t="s">
        <v>22</v>
      </c>
      <c r="L58">
        <v>1420869600</v>
      </c>
      <c r="M58">
        <v>1421474400</v>
      </c>
      <c r="N58" s="12">
        <f t="shared" si="1"/>
        <v>42014.25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215.27586206896552</v>
      </c>
      <c r="G59" s="4" t="s">
        <v>20</v>
      </c>
      <c r="H59">
        <v>201</v>
      </c>
      <c r="I59" s="8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12">
        <f t="shared" si="1"/>
        <v>42979.208333333328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227.11111111111114</v>
      </c>
      <c r="G60" s="4" t="s">
        <v>20</v>
      </c>
      <c r="H60">
        <v>211</v>
      </c>
      <c r="I60" s="8">
        <f t="shared" si="0"/>
        <v>29.06</v>
      </c>
      <c r="J60" t="s">
        <v>21</v>
      </c>
      <c r="K60" t="s">
        <v>22</v>
      </c>
      <c r="L60">
        <v>1442811600</v>
      </c>
      <c r="M60">
        <v>1443934800</v>
      </c>
      <c r="N60" s="12">
        <f t="shared" si="1"/>
        <v>42268.208333333328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275.07142857142861</v>
      </c>
      <c r="G61" s="4" t="s">
        <v>20</v>
      </c>
      <c r="H61">
        <v>128</v>
      </c>
      <c r="I61" s="8">
        <f t="shared" si="0"/>
        <v>30.09</v>
      </c>
      <c r="J61" t="s">
        <v>21</v>
      </c>
      <c r="K61" t="s">
        <v>22</v>
      </c>
      <c r="L61">
        <v>1497243600</v>
      </c>
      <c r="M61">
        <v>1498539600</v>
      </c>
      <c r="N61" s="12">
        <f t="shared" si="1"/>
        <v>42898.208333333328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144.37048832271762</v>
      </c>
      <c r="G62" s="4" t="s">
        <v>20</v>
      </c>
      <c r="H62">
        <v>1600</v>
      </c>
      <c r="I62" s="8">
        <f t="shared" si="0"/>
        <v>85</v>
      </c>
      <c r="J62" t="s">
        <v>15</v>
      </c>
      <c r="K62" t="s">
        <v>16</v>
      </c>
      <c r="L62">
        <v>1342501200</v>
      </c>
      <c r="M62">
        <v>1342760400</v>
      </c>
      <c r="N62" s="12">
        <f t="shared" si="1"/>
        <v>41107.208333333336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92.74598393574297</v>
      </c>
      <c r="G63" s="4" t="s">
        <v>14</v>
      </c>
      <c r="H63">
        <v>2253</v>
      </c>
      <c r="I63" s="8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12">
        <f t="shared" si="1"/>
        <v>40595.25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722.6</v>
      </c>
      <c r="G64" s="4" t="s">
        <v>20</v>
      </c>
      <c r="H64">
        <v>249</v>
      </c>
      <c r="I64" s="8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12">
        <f t="shared" si="1"/>
        <v>42160.208333333328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11.851063829787234</v>
      </c>
      <c r="G65" s="4" t="s">
        <v>14</v>
      </c>
      <c r="H65">
        <v>5</v>
      </c>
      <c r="I65" s="8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 t="shared" si="1"/>
        <v>42853.208333333328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97.642857142857139</v>
      </c>
      <c r="G66" s="4" t="s">
        <v>14</v>
      </c>
      <c r="H66">
        <v>38</v>
      </c>
      <c r="I66" s="8">
        <f t="shared" ref="I66:I129" si="4">IFERROR(ROUND(E66/H66,2),0)</f>
        <v>71.95</v>
      </c>
      <c r="J66" t="s">
        <v>21</v>
      </c>
      <c r="K66" t="s">
        <v>22</v>
      </c>
      <c r="L66">
        <v>1530507600</v>
      </c>
      <c r="M66">
        <v>1531803600</v>
      </c>
      <c r="N66" s="12">
        <f t="shared" ref="N66:N129" si="5">(((L66/60)/60)/24)+DATE(1970,1,1)</f>
        <v>43283.208333333328</v>
      </c>
      <c r="O66" s="12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236.14754098360655</v>
      </c>
      <c r="G67" s="4" t="s">
        <v>20</v>
      </c>
      <c r="H67">
        <v>236</v>
      </c>
      <c r="I67" s="8">
        <f t="shared" si="4"/>
        <v>61.04</v>
      </c>
      <c r="J67" t="s">
        <v>21</v>
      </c>
      <c r="K67" t="s">
        <v>22</v>
      </c>
      <c r="L67">
        <v>1296108000</v>
      </c>
      <c r="M67">
        <v>1296712800</v>
      </c>
      <c r="N67" s="12">
        <f t="shared" si="5"/>
        <v>40570.25</v>
      </c>
      <c r="O67" s="12">
        <f t="shared" si="6"/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7">E68/D68*100</f>
        <v>45.068965517241381</v>
      </c>
      <c r="G68" s="4" t="s">
        <v>14</v>
      </c>
      <c r="H68">
        <v>12</v>
      </c>
      <c r="I68" s="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12">
        <f t="shared" si="5"/>
        <v>42102.208333333328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7"/>
        <v>162.38567493112947</v>
      </c>
      <c r="G69" s="4" t="s">
        <v>20</v>
      </c>
      <c r="H69">
        <v>4065</v>
      </c>
      <c r="I69" s="8">
        <f t="shared" si="4"/>
        <v>29</v>
      </c>
      <c r="J69" t="s">
        <v>40</v>
      </c>
      <c r="K69" t="s">
        <v>41</v>
      </c>
      <c r="L69">
        <v>1264399200</v>
      </c>
      <c r="M69">
        <v>1264831200</v>
      </c>
      <c r="N69" s="12">
        <f t="shared" si="5"/>
        <v>40203.25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7"/>
        <v>254.52631578947367</v>
      </c>
      <c r="G70" s="4" t="s">
        <v>20</v>
      </c>
      <c r="H70">
        <v>246</v>
      </c>
      <c r="I70" s="8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s="12">
        <f t="shared" si="5"/>
        <v>42943.208333333328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7"/>
        <v>24.063291139240505</v>
      </c>
      <c r="G71" s="4" t="s">
        <v>74</v>
      </c>
      <c r="H71">
        <v>17</v>
      </c>
      <c r="I71" s="8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s="12">
        <f t="shared" si="5"/>
        <v>40531.25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7"/>
        <v>123.74140625000001</v>
      </c>
      <c r="G72" s="4" t="s">
        <v>20</v>
      </c>
      <c r="H72">
        <v>2475</v>
      </c>
      <c r="I72" s="8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s="12">
        <f t="shared" si="5"/>
        <v>40484.208333333336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7"/>
        <v>108.06666666666666</v>
      </c>
      <c r="G73" s="4" t="s">
        <v>20</v>
      </c>
      <c r="H73">
        <v>76</v>
      </c>
      <c r="I73" s="8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s="12">
        <f t="shared" si="5"/>
        <v>43799.25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7"/>
        <v>670.33333333333326</v>
      </c>
      <c r="G74" s="4" t="s">
        <v>20</v>
      </c>
      <c r="H74">
        <v>54</v>
      </c>
      <c r="I74" s="8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s="12">
        <f t="shared" si="5"/>
        <v>42186.208333333328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7"/>
        <v>660.92857142857144</v>
      </c>
      <c r="G75" s="4" t="s">
        <v>20</v>
      </c>
      <c r="H75">
        <v>88</v>
      </c>
      <c r="I75" s="8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s="12">
        <f t="shared" si="5"/>
        <v>42701.25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7"/>
        <v>122.46153846153847</v>
      </c>
      <c r="G76" s="4" t="s">
        <v>20</v>
      </c>
      <c r="H76">
        <v>85</v>
      </c>
      <c r="I76" s="8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s="12">
        <f t="shared" si="5"/>
        <v>42456.208333333328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7"/>
        <v>150.57731958762886</v>
      </c>
      <c r="G77" s="4" t="s">
        <v>20</v>
      </c>
      <c r="H77">
        <v>170</v>
      </c>
      <c r="I77" s="8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s="12">
        <f t="shared" si="5"/>
        <v>43296.208333333328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7"/>
        <v>78.106590724165997</v>
      </c>
      <c r="G78" s="4" t="s">
        <v>14</v>
      </c>
      <c r="H78">
        <v>1684</v>
      </c>
      <c r="I78" s="8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s="12">
        <f t="shared" si="5"/>
        <v>42027.25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7"/>
        <v>46.94736842105263</v>
      </c>
      <c r="G79" s="4" t="s">
        <v>14</v>
      </c>
      <c r="H79">
        <v>56</v>
      </c>
      <c r="I79" s="8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s="12">
        <f t="shared" si="5"/>
        <v>40448.208333333336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7"/>
        <v>300.8</v>
      </c>
      <c r="G80" s="4" t="s">
        <v>20</v>
      </c>
      <c r="H80">
        <v>330</v>
      </c>
      <c r="I80" s="8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s="12">
        <f t="shared" si="5"/>
        <v>43206.208333333328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7"/>
        <v>69.598615916955026</v>
      </c>
      <c r="G81" s="4" t="s">
        <v>14</v>
      </c>
      <c r="H81">
        <v>838</v>
      </c>
      <c r="I81" s="8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s="12">
        <f t="shared" si="5"/>
        <v>43267.208333333328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7"/>
        <v>637.4545454545455</v>
      </c>
      <c r="G82" s="4" t="s">
        <v>20</v>
      </c>
      <c r="H82">
        <v>127</v>
      </c>
      <c r="I82" s="8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s="12">
        <f t="shared" si="5"/>
        <v>42976.208333333328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7"/>
        <v>225.33928571428569</v>
      </c>
      <c r="G83" s="4" t="s">
        <v>20</v>
      </c>
      <c r="H83">
        <v>411</v>
      </c>
      <c r="I83" s="8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s="12">
        <f t="shared" si="5"/>
        <v>43062.25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7"/>
        <v>1497.3000000000002</v>
      </c>
      <c r="G84" s="4" t="s">
        <v>20</v>
      </c>
      <c r="H84">
        <v>180</v>
      </c>
      <c r="I84" s="8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s="12">
        <f t="shared" si="5"/>
        <v>43482.25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7"/>
        <v>37.590225563909776</v>
      </c>
      <c r="G85" s="4" t="s">
        <v>14</v>
      </c>
      <c r="H85">
        <v>1000</v>
      </c>
      <c r="I85" s="8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s="12">
        <f t="shared" si="5"/>
        <v>42579.208333333328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7"/>
        <v>132.36942675159236</v>
      </c>
      <c r="G86" s="4" t="s">
        <v>20</v>
      </c>
      <c r="H86">
        <v>374</v>
      </c>
      <c r="I86" s="8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s="12">
        <f t="shared" si="5"/>
        <v>41118.208333333336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7"/>
        <v>131.22448979591837</v>
      </c>
      <c r="G87" s="4" t="s">
        <v>20</v>
      </c>
      <c r="H87">
        <v>71</v>
      </c>
      <c r="I87" s="8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s="12">
        <f t="shared" si="5"/>
        <v>40797.208333333336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7"/>
        <v>167.63513513513513</v>
      </c>
      <c r="G88" s="4" t="s">
        <v>20</v>
      </c>
      <c r="H88">
        <v>203</v>
      </c>
      <c r="I88" s="8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s="12">
        <f t="shared" si="5"/>
        <v>42128.208333333328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7"/>
        <v>61.984886649874063</v>
      </c>
      <c r="G89" s="4" t="s">
        <v>14</v>
      </c>
      <c r="H89">
        <v>1482</v>
      </c>
      <c r="I89" s="8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s="12">
        <f t="shared" si="5"/>
        <v>40610.25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7"/>
        <v>260.75</v>
      </c>
      <c r="G90" s="4" t="s">
        <v>20</v>
      </c>
      <c r="H90">
        <v>113</v>
      </c>
      <c r="I90" s="8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s="12">
        <f t="shared" si="5"/>
        <v>42110.208333333328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7"/>
        <v>252.58823529411765</v>
      </c>
      <c r="G91" s="4" t="s">
        <v>20</v>
      </c>
      <c r="H91">
        <v>96</v>
      </c>
      <c r="I91" s="8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s="12">
        <f t="shared" si="5"/>
        <v>40283.208333333336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7"/>
        <v>78.615384615384613</v>
      </c>
      <c r="G92" s="4" t="s">
        <v>14</v>
      </c>
      <c r="H92">
        <v>106</v>
      </c>
      <c r="I92" s="8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s="12">
        <f t="shared" si="5"/>
        <v>42425.25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7"/>
        <v>48.404406999351913</v>
      </c>
      <c r="G93" s="4" t="s">
        <v>14</v>
      </c>
      <c r="H93">
        <v>679</v>
      </c>
      <c r="I93" s="8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s="12">
        <f t="shared" si="5"/>
        <v>42588.208333333328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7"/>
        <v>258.875</v>
      </c>
      <c r="G94" s="4" t="s">
        <v>20</v>
      </c>
      <c r="H94">
        <v>498</v>
      </c>
      <c r="I94" s="8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s="12">
        <f t="shared" si="5"/>
        <v>40352.208333333336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7"/>
        <v>60.548713235294116</v>
      </c>
      <c r="G95" s="4" t="s">
        <v>74</v>
      </c>
      <c r="H95">
        <v>610</v>
      </c>
      <c r="I95" s="8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s="12">
        <f t="shared" si="5"/>
        <v>41202.208333333336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7"/>
        <v>303.68965517241378</v>
      </c>
      <c r="G96" s="4" t="s">
        <v>20</v>
      </c>
      <c r="H96">
        <v>180</v>
      </c>
      <c r="I96" s="8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s="12">
        <f t="shared" si="5"/>
        <v>43562.208333333328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7"/>
        <v>112.99999999999999</v>
      </c>
      <c r="G97" s="4" t="s">
        <v>20</v>
      </c>
      <c r="H97">
        <v>27</v>
      </c>
      <c r="I97" s="8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s="12">
        <f t="shared" si="5"/>
        <v>43752.208333333328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7"/>
        <v>217.37876614060258</v>
      </c>
      <c r="G98" s="4" t="s">
        <v>20</v>
      </c>
      <c r="H98">
        <v>2331</v>
      </c>
      <c r="I98" s="8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s="12">
        <f t="shared" si="5"/>
        <v>40612.25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7"/>
        <v>926.69230769230762</v>
      </c>
      <c r="G99" s="4" t="s">
        <v>20</v>
      </c>
      <c r="H99">
        <v>113</v>
      </c>
      <c r="I99" s="8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s="12">
        <f t="shared" si="5"/>
        <v>42180.208333333328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7"/>
        <v>33.692229038854805</v>
      </c>
      <c r="G100" s="4" t="s">
        <v>14</v>
      </c>
      <c r="H100">
        <v>1220</v>
      </c>
      <c r="I100" s="8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s="12">
        <f t="shared" si="5"/>
        <v>42212.208333333328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7"/>
        <v>196.7236842105263</v>
      </c>
      <c r="G101" s="4" t="s">
        <v>20</v>
      </c>
      <c r="H101">
        <v>164</v>
      </c>
      <c r="I101" s="8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s="12">
        <f t="shared" si="5"/>
        <v>41968.25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7"/>
        <v>1</v>
      </c>
      <c r="G102" s="4" t="s">
        <v>14</v>
      </c>
      <c r="H102">
        <v>1</v>
      </c>
      <c r="I102" s="8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 t="shared" si="5"/>
        <v>40835.208333333336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7"/>
        <v>1021.4444444444445</v>
      </c>
      <c r="G103" s="4" t="s">
        <v>20</v>
      </c>
      <c r="H103">
        <v>164</v>
      </c>
      <c r="I103" s="8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s="12">
        <f t="shared" si="5"/>
        <v>42056.25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7"/>
        <v>281.67567567567568</v>
      </c>
      <c r="G104" s="4" t="s">
        <v>20</v>
      </c>
      <c r="H104">
        <v>336</v>
      </c>
      <c r="I104" s="8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s="12">
        <f t="shared" si="5"/>
        <v>43234.208333333328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7"/>
        <v>24.610000000000003</v>
      </c>
      <c r="G105" s="4" t="s">
        <v>14</v>
      </c>
      <c r="H105">
        <v>37</v>
      </c>
      <c r="I105" s="8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2">
        <f t="shared" si="5"/>
        <v>40475.208333333336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7"/>
        <v>143.14010067114094</v>
      </c>
      <c r="G106" s="4" t="s">
        <v>20</v>
      </c>
      <c r="H106">
        <v>1917</v>
      </c>
      <c r="I106" s="8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s="12">
        <f t="shared" si="5"/>
        <v>42878.208333333328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7"/>
        <v>144.54411764705884</v>
      </c>
      <c r="G107" s="4" t="s">
        <v>20</v>
      </c>
      <c r="H107">
        <v>95</v>
      </c>
      <c r="I107" s="8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s="12">
        <f t="shared" si="5"/>
        <v>41366.208333333336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7"/>
        <v>359.12820512820514</v>
      </c>
      <c r="G108" s="4" t="s">
        <v>20</v>
      </c>
      <c r="H108">
        <v>147</v>
      </c>
      <c r="I108" s="8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s="12">
        <f t="shared" si="5"/>
        <v>43716.208333333328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7"/>
        <v>186.48571428571427</v>
      </c>
      <c r="G109" s="4" t="s">
        <v>20</v>
      </c>
      <c r="H109">
        <v>86</v>
      </c>
      <c r="I109" s="8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2">
        <f t="shared" si="5"/>
        <v>43213.208333333328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7"/>
        <v>595.26666666666665</v>
      </c>
      <c r="G110" s="4" t="s">
        <v>20</v>
      </c>
      <c r="H110">
        <v>83</v>
      </c>
      <c r="I110" s="8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s="12">
        <f t="shared" si="5"/>
        <v>41005.208333333336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7"/>
        <v>59.21153846153846</v>
      </c>
      <c r="G111" s="4" t="s">
        <v>14</v>
      </c>
      <c r="H111">
        <v>60</v>
      </c>
      <c r="I111" s="8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s="12">
        <f t="shared" si="5"/>
        <v>41651.25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7"/>
        <v>14.962780898876405</v>
      </c>
      <c r="G112" s="4" t="s">
        <v>14</v>
      </c>
      <c r="H112">
        <v>296</v>
      </c>
      <c r="I112" s="8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s="12">
        <f t="shared" si="5"/>
        <v>43354.208333333328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7"/>
        <v>119.95602605863192</v>
      </c>
      <c r="G113" s="4" t="s">
        <v>20</v>
      </c>
      <c r="H113">
        <v>676</v>
      </c>
      <c r="I113" s="8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s="12">
        <f t="shared" si="5"/>
        <v>41174.208333333336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7"/>
        <v>268.82978723404256</v>
      </c>
      <c r="G114" s="4" t="s">
        <v>20</v>
      </c>
      <c r="H114">
        <v>361</v>
      </c>
      <c r="I114" s="8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 t="shared" si="5"/>
        <v>41875.208333333336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7"/>
        <v>376.87878787878788</v>
      </c>
      <c r="G115" s="4" t="s">
        <v>20</v>
      </c>
      <c r="H115">
        <v>131</v>
      </c>
      <c r="I115" s="8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s="12">
        <f t="shared" si="5"/>
        <v>42990.208333333328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7"/>
        <v>727.15789473684208</v>
      </c>
      <c r="G116" s="4" t="s">
        <v>20</v>
      </c>
      <c r="H116">
        <v>126</v>
      </c>
      <c r="I116" s="8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s="12">
        <f t="shared" si="5"/>
        <v>43564.208333333328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7"/>
        <v>87.211757648470297</v>
      </c>
      <c r="G117" s="4" t="s">
        <v>14</v>
      </c>
      <c r="H117">
        <v>3304</v>
      </c>
      <c r="I117" s="8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s="12">
        <f t="shared" si="5"/>
        <v>43056.25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7"/>
        <v>88</v>
      </c>
      <c r="G118" s="4" t="s">
        <v>14</v>
      </c>
      <c r="H118">
        <v>73</v>
      </c>
      <c r="I118" s="8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s="12">
        <f t="shared" si="5"/>
        <v>42265.208333333328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7"/>
        <v>173.9387755102041</v>
      </c>
      <c r="G119" s="4" t="s">
        <v>20</v>
      </c>
      <c r="H119">
        <v>275</v>
      </c>
      <c r="I119" s="8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s="12">
        <f t="shared" si="5"/>
        <v>40808.208333333336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7"/>
        <v>117.61111111111111</v>
      </c>
      <c r="G120" s="4" t="s">
        <v>20</v>
      </c>
      <c r="H120">
        <v>67</v>
      </c>
      <c r="I120" s="8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s="12">
        <f t="shared" si="5"/>
        <v>41665.25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7"/>
        <v>214.96</v>
      </c>
      <c r="G121" s="4" t="s">
        <v>20</v>
      </c>
      <c r="H121">
        <v>154</v>
      </c>
      <c r="I121" s="8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2">
        <f t="shared" si="5"/>
        <v>41806.208333333336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7"/>
        <v>149.49667110519306</v>
      </c>
      <c r="G122" s="4" t="s">
        <v>20</v>
      </c>
      <c r="H122">
        <v>1782</v>
      </c>
      <c r="I122" s="8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s="12">
        <f t="shared" si="5"/>
        <v>42111.208333333328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7"/>
        <v>219.33995584988963</v>
      </c>
      <c r="G123" s="4" t="s">
        <v>20</v>
      </c>
      <c r="H123">
        <v>903</v>
      </c>
      <c r="I123" s="8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s="12">
        <f t="shared" si="5"/>
        <v>41917.208333333336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7"/>
        <v>64.367690058479525</v>
      </c>
      <c r="G124" s="4" t="s">
        <v>14</v>
      </c>
      <c r="H124">
        <v>3387</v>
      </c>
      <c r="I124" s="8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s="12">
        <f t="shared" si="5"/>
        <v>41970.25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7"/>
        <v>18.622397298818232</v>
      </c>
      <c r="G125" s="4" t="s">
        <v>14</v>
      </c>
      <c r="H125">
        <v>662</v>
      </c>
      <c r="I125" s="8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s="12">
        <f t="shared" si="5"/>
        <v>42332.25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7"/>
        <v>367.76923076923077</v>
      </c>
      <c r="G126" s="4" t="s">
        <v>20</v>
      </c>
      <c r="H126">
        <v>94</v>
      </c>
      <c r="I126" s="8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2">
        <f t="shared" si="5"/>
        <v>43598.208333333328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7"/>
        <v>159.90566037735849</v>
      </c>
      <c r="G127" s="4" t="s">
        <v>20</v>
      </c>
      <c r="H127">
        <v>180</v>
      </c>
      <c r="I127" s="8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s="12">
        <f t="shared" si="5"/>
        <v>43362.208333333328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7"/>
        <v>38.633185349611544</v>
      </c>
      <c r="G128" s="4" t="s">
        <v>14</v>
      </c>
      <c r="H128">
        <v>774</v>
      </c>
      <c r="I128" s="8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s="12">
        <f t="shared" si="5"/>
        <v>42596.208333333328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7"/>
        <v>51.42151162790698</v>
      </c>
      <c r="G129" s="4" t="s">
        <v>14</v>
      </c>
      <c r="H129">
        <v>672</v>
      </c>
      <c r="I129" s="8">
        <f t="shared" si="4"/>
        <v>78.97</v>
      </c>
      <c r="J129" t="s">
        <v>15</v>
      </c>
      <c r="K129" t="s">
        <v>16</v>
      </c>
      <c r="L129">
        <v>1273640400</v>
      </c>
      <c r="M129">
        <v>1273899600</v>
      </c>
      <c r="N129" s="12">
        <f t="shared" si="5"/>
        <v>40310.208333333336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7"/>
        <v>60.334277620396605</v>
      </c>
      <c r="G130" s="4" t="s">
        <v>74</v>
      </c>
      <c r="H130">
        <v>532</v>
      </c>
      <c r="I130" s="8">
        <f t="shared" ref="I130:I193" si="8">IFERROR(ROUND(E130/H130,2),0)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2">
        <f t="shared" ref="N130:N193" si="9">(((L130/60)/60)/24)+DATE(1970,1,1)</f>
        <v>40417.208333333336</v>
      </c>
      <c r="O130" s="12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7"/>
        <v>3.202693602693603</v>
      </c>
      <c r="G131" s="4" t="s">
        <v>74</v>
      </c>
      <c r="H131">
        <v>55</v>
      </c>
      <c r="I131" s="8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12">
        <f t="shared" si="9"/>
        <v>42038.25</v>
      </c>
      <c r="O131" s="12">
        <f t="shared" si="10"/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11">E132/D132*100</f>
        <v>155.46875</v>
      </c>
      <c r="G132" s="4" t="s">
        <v>20</v>
      </c>
      <c r="H132">
        <v>533</v>
      </c>
      <c r="I132" s="8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12">
        <f t="shared" si="9"/>
        <v>40842.208333333336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1"/>
        <v>100.85974499089254</v>
      </c>
      <c r="G133" s="4" t="s">
        <v>20</v>
      </c>
      <c r="H133">
        <v>2443</v>
      </c>
      <c r="I133" s="8">
        <f t="shared" si="8"/>
        <v>68</v>
      </c>
      <c r="J133" t="s">
        <v>40</v>
      </c>
      <c r="K133" t="s">
        <v>41</v>
      </c>
      <c r="L133">
        <v>1385704800</v>
      </c>
      <c r="M133">
        <v>1386828000</v>
      </c>
      <c r="N133" s="12">
        <f t="shared" si="9"/>
        <v>41607.25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1"/>
        <v>116.18181818181819</v>
      </c>
      <c r="G134" s="4" t="s">
        <v>20</v>
      </c>
      <c r="H134">
        <v>89</v>
      </c>
      <c r="I134" s="8">
        <f t="shared" si="8"/>
        <v>43.08</v>
      </c>
      <c r="J134" t="s">
        <v>21</v>
      </c>
      <c r="K134" t="s">
        <v>22</v>
      </c>
      <c r="L134">
        <v>1515736800</v>
      </c>
      <c r="M134">
        <v>1517119200</v>
      </c>
      <c r="N134" s="12">
        <f t="shared" si="9"/>
        <v>43112.25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1"/>
        <v>310.77777777777777</v>
      </c>
      <c r="G135" s="4" t="s">
        <v>20</v>
      </c>
      <c r="H135">
        <v>159</v>
      </c>
      <c r="I135" s="8">
        <f t="shared" si="8"/>
        <v>87.96</v>
      </c>
      <c r="J135" t="s">
        <v>21</v>
      </c>
      <c r="K135" t="s">
        <v>22</v>
      </c>
      <c r="L135">
        <v>1313125200</v>
      </c>
      <c r="M135">
        <v>1315026000</v>
      </c>
      <c r="N135" s="12">
        <f t="shared" si="9"/>
        <v>40767.208333333336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1"/>
        <v>89.73668341708543</v>
      </c>
      <c r="G136" s="4" t="s">
        <v>14</v>
      </c>
      <c r="H136">
        <v>940</v>
      </c>
      <c r="I136" s="8">
        <f t="shared" si="8"/>
        <v>94.99</v>
      </c>
      <c r="J136" t="s">
        <v>98</v>
      </c>
      <c r="K136" t="s">
        <v>99</v>
      </c>
      <c r="L136">
        <v>1308459600</v>
      </c>
      <c r="M136">
        <v>1312693200</v>
      </c>
      <c r="N136" s="12">
        <f t="shared" si="9"/>
        <v>40713.208333333336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1"/>
        <v>71.27272727272728</v>
      </c>
      <c r="G137" s="4" t="s">
        <v>14</v>
      </c>
      <c r="H137">
        <v>117</v>
      </c>
      <c r="I137" s="8">
        <f t="shared" si="8"/>
        <v>46.91</v>
      </c>
      <c r="J137" t="s">
        <v>21</v>
      </c>
      <c r="K137" t="s">
        <v>22</v>
      </c>
      <c r="L137">
        <v>1362636000</v>
      </c>
      <c r="M137">
        <v>1363064400</v>
      </c>
      <c r="N137" s="12">
        <f t="shared" si="9"/>
        <v>41340.25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1"/>
        <v>3.2862318840579712</v>
      </c>
      <c r="G138" s="4" t="s">
        <v>74</v>
      </c>
      <c r="H138">
        <v>58</v>
      </c>
      <c r="I138" s="8">
        <f t="shared" si="8"/>
        <v>46.91</v>
      </c>
      <c r="J138" t="s">
        <v>21</v>
      </c>
      <c r="K138" t="s">
        <v>22</v>
      </c>
      <c r="L138">
        <v>1402117200</v>
      </c>
      <c r="M138">
        <v>1403154000</v>
      </c>
      <c r="N138" s="12">
        <f t="shared" si="9"/>
        <v>41797.208333333336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1"/>
        <v>261.77777777777777</v>
      </c>
      <c r="G139" s="4" t="s">
        <v>20</v>
      </c>
      <c r="H139">
        <v>50</v>
      </c>
      <c r="I139" s="8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 t="shared" si="9"/>
        <v>40457.208333333336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1"/>
        <v>96</v>
      </c>
      <c r="G140" s="4" t="s">
        <v>14</v>
      </c>
      <c r="H140">
        <v>115</v>
      </c>
      <c r="I140" s="8">
        <f t="shared" si="8"/>
        <v>80.14</v>
      </c>
      <c r="J140" t="s">
        <v>21</v>
      </c>
      <c r="K140" t="s">
        <v>22</v>
      </c>
      <c r="L140">
        <v>1348808400</v>
      </c>
      <c r="M140">
        <v>1349326800</v>
      </c>
      <c r="N140" s="12">
        <f t="shared" si="9"/>
        <v>41180.208333333336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1"/>
        <v>20.896851248642779</v>
      </c>
      <c r="G141" s="4" t="s">
        <v>14</v>
      </c>
      <c r="H141">
        <v>326</v>
      </c>
      <c r="I141" s="8">
        <f t="shared" si="8"/>
        <v>59.04</v>
      </c>
      <c r="J141" t="s">
        <v>21</v>
      </c>
      <c r="K141" t="s">
        <v>22</v>
      </c>
      <c r="L141">
        <v>1429592400</v>
      </c>
      <c r="M141">
        <v>1430974800</v>
      </c>
      <c r="N141" s="12">
        <f t="shared" si="9"/>
        <v>42115.208333333328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1"/>
        <v>223.16363636363636</v>
      </c>
      <c r="G142" s="4" t="s">
        <v>20</v>
      </c>
      <c r="H142">
        <v>186</v>
      </c>
      <c r="I142" s="8">
        <f t="shared" si="8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2">
        <f t="shared" si="9"/>
        <v>43156.25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1"/>
        <v>101.59097978227061</v>
      </c>
      <c r="G143" s="4" t="s">
        <v>20</v>
      </c>
      <c r="H143">
        <v>1071</v>
      </c>
      <c r="I143" s="8">
        <f t="shared" si="8"/>
        <v>60.99</v>
      </c>
      <c r="J143" t="s">
        <v>21</v>
      </c>
      <c r="K143" t="s">
        <v>22</v>
      </c>
      <c r="L143">
        <v>1434085200</v>
      </c>
      <c r="M143">
        <v>1434603600</v>
      </c>
      <c r="N143" s="12">
        <f t="shared" si="9"/>
        <v>42167.208333333328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1"/>
        <v>230.03999999999996</v>
      </c>
      <c r="G144" s="4" t="s">
        <v>20</v>
      </c>
      <c r="H144">
        <v>117</v>
      </c>
      <c r="I144" s="8">
        <f t="shared" si="8"/>
        <v>98.31</v>
      </c>
      <c r="J144" t="s">
        <v>21</v>
      </c>
      <c r="K144" t="s">
        <v>22</v>
      </c>
      <c r="L144">
        <v>1333688400</v>
      </c>
      <c r="M144">
        <v>1337230800</v>
      </c>
      <c r="N144" s="12">
        <f t="shared" si="9"/>
        <v>41005.208333333336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1"/>
        <v>135.59259259259261</v>
      </c>
      <c r="G145" s="4" t="s">
        <v>20</v>
      </c>
      <c r="H145">
        <v>70</v>
      </c>
      <c r="I145" s="8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 t="shared" si="9"/>
        <v>40357.208333333336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1"/>
        <v>129.1</v>
      </c>
      <c r="G146" s="4" t="s">
        <v>20</v>
      </c>
      <c r="H146">
        <v>135</v>
      </c>
      <c r="I146" s="8">
        <f t="shared" si="8"/>
        <v>86.07</v>
      </c>
      <c r="J146" t="s">
        <v>21</v>
      </c>
      <c r="K146" t="s">
        <v>22</v>
      </c>
      <c r="L146">
        <v>1560747600</v>
      </c>
      <c r="M146">
        <v>1561438800</v>
      </c>
      <c r="N146" s="12">
        <f t="shared" si="9"/>
        <v>43633.208333333328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1"/>
        <v>236.512</v>
      </c>
      <c r="G147" s="4" t="s">
        <v>20</v>
      </c>
      <c r="H147">
        <v>768</v>
      </c>
      <c r="I147" s="8">
        <f t="shared" si="8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2">
        <f t="shared" si="9"/>
        <v>41889.208333333336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1"/>
        <v>17.25</v>
      </c>
      <c r="G148" s="4" t="s">
        <v>74</v>
      </c>
      <c r="H148">
        <v>51</v>
      </c>
      <c r="I148" s="8">
        <f t="shared" si="8"/>
        <v>29.76</v>
      </c>
      <c r="J148" t="s">
        <v>21</v>
      </c>
      <c r="K148" t="s">
        <v>22</v>
      </c>
      <c r="L148">
        <v>1320732000</v>
      </c>
      <c r="M148">
        <v>1322460000</v>
      </c>
      <c r="N148" s="12">
        <f t="shared" si="9"/>
        <v>40855.25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1"/>
        <v>112.49397590361446</v>
      </c>
      <c r="G149" s="4" t="s">
        <v>20</v>
      </c>
      <c r="H149">
        <v>199</v>
      </c>
      <c r="I149" s="8">
        <f t="shared" si="8"/>
        <v>46.92</v>
      </c>
      <c r="J149" t="s">
        <v>21</v>
      </c>
      <c r="K149" t="s">
        <v>22</v>
      </c>
      <c r="L149">
        <v>1465794000</v>
      </c>
      <c r="M149">
        <v>1466312400</v>
      </c>
      <c r="N149" s="12">
        <f t="shared" si="9"/>
        <v>42534.208333333328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1"/>
        <v>121.02150537634408</v>
      </c>
      <c r="G150" s="4" t="s">
        <v>20</v>
      </c>
      <c r="H150">
        <v>107</v>
      </c>
      <c r="I150" s="8">
        <f t="shared" si="8"/>
        <v>105.19</v>
      </c>
      <c r="J150" t="s">
        <v>21</v>
      </c>
      <c r="K150" t="s">
        <v>22</v>
      </c>
      <c r="L150">
        <v>1500958800</v>
      </c>
      <c r="M150">
        <v>1501736400</v>
      </c>
      <c r="N150" s="12">
        <f t="shared" si="9"/>
        <v>42941.208333333328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1"/>
        <v>219.87096774193549</v>
      </c>
      <c r="G151" s="4" t="s">
        <v>20</v>
      </c>
      <c r="H151">
        <v>195</v>
      </c>
      <c r="I151" s="8">
        <f t="shared" si="8"/>
        <v>69.91</v>
      </c>
      <c r="J151" t="s">
        <v>21</v>
      </c>
      <c r="K151" t="s">
        <v>22</v>
      </c>
      <c r="L151">
        <v>1357020000</v>
      </c>
      <c r="M151">
        <v>1361512800</v>
      </c>
      <c r="N151" s="12">
        <f t="shared" si="9"/>
        <v>41275.25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1"/>
        <v>1</v>
      </c>
      <c r="G152" s="4" t="s">
        <v>14</v>
      </c>
      <c r="H152">
        <v>1</v>
      </c>
      <c r="I152" s="8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 t="shared" si="9"/>
        <v>43450.25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1"/>
        <v>64.166909620991248</v>
      </c>
      <c r="G153" s="4" t="s">
        <v>14</v>
      </c>
      <c r="H153">
        <v>1467</v>
      </c>
      <c r="I153" s="8">
        <f t="shared" si="8"/>
        <v>60.01</v>
      </c>
      <c r="J153" t="s">
        <v>21</v>
      </c>
      <c r="K153" t="s">
        <v>22</v>
      </c>
      <c r="L153">
        <v>1402290000</v>
      </c>
      <c r="M153">
        <v>1406696400</v>
      </c>
      <c r="N153" s="12">
        <f t="shared" si="9"/>
        <v>41799.208333333336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1"/>
        <v>423.06746987951806</v>
      </c>
      <c r="G154" s="4" t="s">
        <v>20</v>
      </c>
      <c r="H154">
        <v>3376</v>
      </c>
      <c r="I154" s="8">
        <f t="shared" si="8"/>
        <v>52.01</v>
      </c>
      <c r="J154" t="s">
        <v>21</v>
      </c>
      <c r="K154" t="s">
        <v>22</v>
      </c>
      <c r="L154">
        <v>1487311200</v>
      </c>
      <c r="M154">
        <v>1487916000</v>
      </c>
      <c r="N154" s="12">
        <f t="shared" si="9"/>
        <v>42783.25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1"/>
        <v>92.984160506863773</v>
      </c>
      <c r="G155" s="4" t="s">
        <v>14</v>
      </c>
      <c r="H155">
        <v>5681</v>
      </c>
      <c r="I155" s="8">
        <f t="shared" si="8"/>
        <v>31</v>
      </c>
      <c r="J155" t="s">
        <v>21</v>
      </c>
      <c r="K155" t="s">
        <v>22</v>
      </c>
      <c r="L155">
        <v>1350622800</v>
      </c>
      <c r="M155">
        <v>1351141200</v>
      </c>
      <c r="N155" s="12">
        <f t="shared" si="9"/>
        <v>41201.208333333336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1"/>
        <v>58.756567425569173</v>
      </c>
      <c r="G156" s="4" t="s">
        <v>14</v>
      </c>
      <c r="H156">
        <v>1059</v>
      </c>
      <c r="I156" s="8">
        <f t="shared" si="8"/>
        <v>95.04</v>
      </c>
      <c r="J156" t="s">
        <v>21</v>
      </c>
      <c r="K156" t="s">
        <v>22</v>
      </c>
      <c r="L156">
        <v>1463029200</v>
      </c>
      <c r="M156">
        <v>1465016400</v>
      </c>
      <c r="N156" s="12">
        <f t="shared" si="9"/>
        <v>42502.208333333328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1"/>
        <v>65.022222222222226</v>
      </c>
      <c r="G157" s="4" t="s">
        <v>14</v>
      </c>
      <c r="H157">
        <v>1194</v>
      </c>
      <c r="I157" s="8">
        <f t="shared" si="8"/>
        <v>75.97</v>
      </c>
      <c r="J157" t="s">
        <v>21</v>
      </c>
      <c r="K157" t="s">
        <v>22</v>
      </c>
      <c r="L157">
        <v>1269493200</v>
      </c>
      <c r="M157">
        <v>1270789200</v>
      </c>
      <c r="N157" s="12">
        <f t="shared" si="9"/>
        <v>40262.208333333336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1"/>
        <v>73.939560439560438</v>
      </c>
      <c r="G158" s="4" t="s">
        <v>74</v>
      </c>
      <c r="H158">
        <v>379</v>
      </c>
      <c r="I158" s="8">
        <f t="shared" si="8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2">
        <f t="shared" si="9"/>
        <v>43743.208333333328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1"/>
        <v>52.666666666666664</v>
      </c>
      <c r="G159" s="4" t="s">
        <v>14</v>
      </c>
      <c r="H159">
        <v>30</v>
      </c>
      <c r="I159" s="8">
        <f t="shared" si="8"/>
        <v>73.73</v>
      </c>
      <c r="J159" t="s">
        <v>26</v>
      </c>
      <c r="K159" t="s">
        <v>27</v>
      </c>
      <c r="L159">
        <v>1388383200</v>
      </c>
      <c r="M159">
        <v>1389420000</v>
      </c>
      <c r="N159" s="12">
        <f t="shared" si="9"/>
        <v>41638.25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1"/>
        <v>220.95238095238096</v>
      </c>
      <c r="G160" s="4" t="s">
        <v>20</v>
      </c>
      <c r="H160">
        <v>41</v>
      </c>
      <c r="I160" s="8">
        <f t="shared" si="8"/>
        <v>113.17</v>
      </c>
      <c r="J160" t="s">
        <v>21</v>
      </c>
      <c r="K160" t="s">
        <v>22</v>
      </c>
      <c r="L160">
        <v>1449554400</v>
      </c>
      <c r="M160">
        <v>1449640800</v>
      </c>
      <c r="N160" s="12">
        <f t="shared" si="9"/>
        <v>42346.25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1"/>
        <v>100.01150627615063</v>
      </c>
      <c r="G161" s="4" t="s">
        <v>20</v>
      </c>
      <c r="H161">
        <v>1821</v>
      </c>
      <c r="I161" s="8">
        <f t="shared" si="8"/>
        <v>105.01</v>
      </c>
      <c r="J161" t="s">
        <v>21</v>
      </c>
      <c r="K161" t="s">
        <v>22</v>
      </c>
      <c r="L161">
        <v>1553662800</v>
      </c>
      <c r="M161">
        <v>1555218000</v>
      </c>
      <c r="N161" s="12">
        <f t="shared" si="9"/>
        <v>43551.208333333328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1"/>
        <v>162.3125</v>
      </c>
      <c r="G162" s="4" t="s">
        <v>20</v>
      </c>
      <c r="H162">
        <v>164</v>
      </c>
      <c r="I162" s="8">
        <f t="shared" si="8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2">
        <f t="shared" si="9"/>
        <v>43582.208333333328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1"/>
        <v>78.181818181818187</v>
      </c>
      <c r="G163" s="4" t="s">
        <v>14</v>
      </c>
      <c r="H163">
        <v>75</v>
      </c>
      <c r="I163" s="8">
        <f t="shared" si="8"/>
        <v>57.33</v>
      </c>
      <c r="J163" t="s">
        <v>21</v>
      </c>
      <c r="K163" t="s">
        <v>22</v>
      </c>
      <c r="L163">
        <v>1442984400</v>
      </c>
      <c r="M163">
        <v>1443502800</v>
      </c>
      <c r="N163" s="12">
        <f t="shared" si="9"/>
        <v>42270.208333333328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1"/>
        <v>149.73770491803279</v>
      </c>
      <c r="G164" s="4" t="s">
        <v>20</v>
      </c>
      <c r="H164">
        <v>157</v>
      </c>
      <c r="I164" s="8">
        <f t="shared" si="8"/>
        <v>58.18</v>
      </c>
      <c r="J164" t="s">
        <v>98</v>
      </c>
      <c r="K164" t="s">
        <v>99</v>
      </c>
      <c r="L164">
        <v>1544248800</v>
      </c>
      <c r="M164">
        <v>1546840800</v>
      </c>
      <c r="N164" s="12">
        <f t="shared" si="9"/>
        <v>43442.25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1"/>
        <v>253.25714285714284</v>
      </c>
      <c r="G165" s="4" t="s">
        <v>20</v>
      </c>
      <c r="H165">
        <v>246</v>
      </c>
      <c r="I165" s="8">
        <f t="shared" si="8"/>
        <v>36.03</v>
      </c>
      <c r="J165" t="s">
        <v>21</v>
      </c>
      <c r="K165" t="s">
        <v>22</v>
      </c>
      <c r="L165">
        <v>1508475600</v>
      </c>
      <c r="M165">
        <v>1512712800</v>
      </c>
      <c r="N165" s="12">
        <f t="shared" si="9"/>
        <v>43028.208333333328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1"/>
        <v>100.16943521594683</v>
      </c>
      <c r="G166" s="4" t="s">
        <v>20</v>
      </c>
      <c r="H166">
        <v>1396</v>
      </c>
      <c r="I166" s="8">
        <f t="shared" si="8"/>
        <v>107.99</v>
      </c>
      <c r="J166" t="s">
        <v>21</v>
      </c>
      <c r="K166" t="s">
        <v>22</v>
      </c>
      <c r="L166">
        <v>1507438800</v>
      </c>
      <c r="M166">
        <v>1507525200</v>
      </c>
      <c r="N166" s="12">
        <f t="shared" si="9"/>
        <v>43016.208333333328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1"/>
        <v>121.99004424778761</v>
      </c>
      <c r="G167" s="4" t="s">
        <v>20</v>
      </c>
      <c r="H167">
        <v>2506</v>
      </c>
      <c r="I167" s="8">
        <f t="shared" si="8"/>
        <v>44.01</v>
      </c>
      <c r="J167" t="s">
        <v>21</v>
      </c>
      <c r="K167" t="s">
        <v>22</v>
      </c>
      <c r="L167">
        <v>1501563600</v>
      </c>
      <c r="M167">
        <v>1504328400</v>
      </c>
      <c r="N167" s="12">
        <f t="shared" si="9"/>
        <v>42948.208333333328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1"/>
        <v>137.13265306122449</v>
      </c>
      <c r="G168" s="4" t="s">
        <v>20</v>
      </c>
      <c r="H168">
        <v>244</v>
      </c>
      <c r="I168" s="8">
        <f t="shared" si="8"/>
        <v>55.08</v>
      </c>
      <c r="J168" t="s">
        <v>21</v>
      </c>
      <c r="K168" t="s">
        <v>22</v>
      </c>
      <c r="L168">
        <v>1292997600</v>
      </c>
      <c r="M168">
        <v>1293343200</v>
      </c>
      <c r="N168" s="12">
        <f t="shared" si="9"/>
        <v>40534.25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1"/>
        <v>415.53846153846149</v>
      </c>
      <c r="G169" s="4" t="s">
        <v>20</v>
      </c>
      <c r="H169">
        <v>146</v>
      </c>
      <c r="I169" s="8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 t="shared" si="9"/>
        <v>41435.208333333336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1"/>
        <v>31.30913348946136</v>
      </c>
      <c r="G170" s="4" t="s">
        <v>14</v>
      </c>
      <c r="H170">
        <v>955</v>
      </c>
      <c r="I170" s="8">
        <f t="shared" si="8"/>
        <v>42</v>
      </c>
      <c r="J170" t="s">
        <v>36</v>
      </c>
      <c r="K170" t="s">
        <v>37</v>
      </c>
      <c r="L170">
        <v>1550815200</v>
      </c>
      <c r="M170">
        <v>1552798800</v>
      </c>
      <c r="N170" s="12">
        <f t="shared" si="9"/>
        <v>43518.25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1"/>
        <v>424.08154506437768</v>
      </c>
      <c r="G171" s="4" t="s">
        <v>20</v>
      </c>
      <c r="H171">
        <v>1267</v>
      </c>
      <c r="I171" s="8">
        <f t="shared" si="8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2">
        <f t="shared" si="9"/>
        <v>41077.208333333336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1"/>
        <v>2.93886230728336</v>
      </c>
      <c r="G172" s="4" t="s">
        <v>14</v>
      </c>
      <c r="H172">
        <v>67</v>
      </c>
      <c r="I172" s="8">
        <f t="shared" si="8"/>
        <v>82.51</v>
      </c>
      <c r="J172" t="s">
        <v>21</v>
      </c>
      <c r="K172" t="s">
        <v>22</v>
      </c>
      <c r="L172">
        <v>1501736400</v>
      </c>
      <c r="M172">
        <v>1502341200</v>
      </c>
      <c r="N172" s="12">
        <f t="shared" si="9"/>
        <v>42950.208333333328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1"/>
        <v>10.63265306122449</v>
      </c>
      <c r="G173" s="4" t="s">
        <v>14</v>
      </c>
      <c r="H173">
        <v>5</v>
      </c>
      <c r="I173" s="8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 t="shared" si="9"/>
        <v>41718.208333333336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1"/>
        <v>82.875</v>
      </c>
      <c r="G174" s="4" t="s">
        <v>14</v>
      </c>
      <c r="H174">
        <v>26</v>
      </c>
      <c r="I174" s="8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 t="shared" si="9"/>
        <v>41839.208333333336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1"/>
        <v>163.01447776628748</v>
      </c>
      <c r="G175" s="4" t="s">
        <v>20</v>
      </c>
      <c r="H175">
        <v>1561</v>
      </c>
      <c r="I175" s="8">
        <f t="shared" si="8"/>
        <v>100.98</v>
      </c>
      <c r="J175" t="s">
        <v>21</v>
      </c>
      <c r="K175" t="s">
        <v>22</v>
      </c>
      <c r="L175">
        <v>1368853200</v>
      </c>
      <c r="M175">
        <v>1369371600</v>
      </c>
      <c r="N175" s="12">
        <f t="shared" si="9"/>
        <v>41412.208333333336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1"/>
        <v>894.66666666666674</v>
      </c>
      <c r="G176" s="4" t="s">
        <v>20</v>
      </c>
      <c r="H176">
        <v>48</v>
      </c>
      <c r="I176" s="8">
        <f t="shared" si="8"/>
        <v>111.83</v>
      </c>
      <c r="J176" t="s">
        <v>21</v>
      </c>
      <c r="K176" t="s">
        <v>22</v>
      </c>
      <c r="L176">
        <v>1444021200</v>
      </c>
      <c r="M176">
        <v>1444107600</v>
      </c>
      <c r="N176" s="12">
        <f t="shared" si="9"/>
        <v>42282.208333333328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1"/>
        <v>26.191501103752756</v>
      </c>
      <c r="G177" s="4" t="s">
        <v>14</v>
      </c>
      <c r="H177">
        <v>1130</v>
      </c>
      <c r="I177" s="8">
        <f t="shared" si="8"/>
        <v>42</v>
      </c>
      <c r="J177" t="s">
        <v>21</v>
      </c>
      <c r="K177" t="s">
        <v>22</v>
      </c>
      <c r="L177">
        <v>1472619600</v>
      </c>
      <c r="M177">
        <v>1474261200</v>
      </c>
      <c r="N177" s="12">
        <f t="shared" si="9"/>
        <v>42613.208333333328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1"/>
        <v>74.834782608695647</v>
      </c>
      <c r="G178" s="4" t="s">
        <v>14</v>
      </c>
      <c r="H178">
        <v>782</v>
      </c>
      <c r="I178" s="8">
        <f t="shared" si="8"/>
        <v>110.05</v>
      </c>
      <c r="J178" t="s">
        <v>21</v>
      </c>
      <c r="K178" t="s">
        <v>22</v>
      </c>
      <c r="L178">
        <v>1472878800</v>
      </c>
      <c r="M178">
        <v>1473656400</v>
      </c>
      <c r="N178" s="12">
        <f t="shared" si="9"/>
        <v>42616.208333333328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1"/>
        <v>416.47680412371136</v>
      </c>
      <c r="G179" s="4" t="s">
        <v>20</v>
      </c>
      <c r="H179">
        <v>2739</v>
      </c>
      <c r="I179" s="8">
        <f t="shared" si="8"/>
        <v>59</v>
      </c>
      <c r="J179" t="s">
        <v>21</v>
      </c>
      <c r="K179" t="s">
        <v>22</v>
      </c>
      <c r="L179">
        <v>1289800800</v>
      </c>
      <c r="M179">
        <v>1291960800</v>
      </c>
      <c r="N179" s="12">
        <f t="shared" si="9"/>
        <v>40497.25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1"/>
        <v>96.208333333333329</v>
      </c>
      <c r="G180" s="4" t="s">
        <v>14</v>
      </c>
      <c r="H180">
        <v>210</v>
      </c>
      <c r="I180" s="8">
        <f t="shared" si="8"/>
        <v>32.99</v>
      </c>
      <c r="J180" t="s">
        <v>21</v>
      </c>
      <c r="K180" t="s">
        <v>22</v>
      </c>
      <c r="L180">
        <v>1505970000</v>
      </c>
      <c r="M180">
        <v>1506747600</v>
      </c>
      <c r="N180" s="12">
        <f t="shared" si="9"/>
        <v>42999.208333333328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1"/>
        <v>357.71910112359546</v>
      </c>
      <c r="G181" s="4" t="s">
        <v>20</v>
      </c>
      <c r="H181">
        <v>3537</v>
      </c>
      <c r="I181" s="8">
        <f t="shared" si="8"/>
        <v>45.01</v>
      </c>
      <c r="J181" t="s">
        <v>15</v>
      </c>
      <c r="K181" t="s">
        <v>16</v>
      </c>
      <c r="L181">
        <v>1363496400</v>
      </c>
      <c r="M181">
        <v>1363582800</v>
      </c>
      <c r="N181" s="12">
        <f t="shared" si="9"/>
        <v>41350.208333333336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1"/>
        <v>308.45714285714286</v>
      </c>
      <c r="G182" s="4" t="s">
        <v>20</v>
      </c>
      <c r="H182">
        <v>2107</v>
      </c>
      <c r="I182" s="8">
        <f t="shared" si="8"/>
        <v>81.98</v>
      </c>
      <c r="J182" t="s">
        <v>26</v>
      </c>
      <c r="K182" t="s">
        <v>27</v>
      </c>
      <c r="L182">
        <v>1269234000</v>
      </c>
      <c r="M182">
        <v>1269666000</v>
      </c>
      <c r="N182" s="12">
        <f t="shared" si="9"/>
        <v>40259.208333333336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1"/>
        <v>61.802325581395344</v>
      </c>
      <c r="G183" s="4" t="s">
        <v>14</v>
      </c>
      <c r="H183">
        <v>136</v>
      </c>
      <c r="I183" s="8">
        <f t="shared" si="8"/>
        <v>39.08</v>
      </c>
      <c r="J183" t="s">
        <v>21</v>
      </c>
      <c r="K183" t="s">
        <v>22</v>
      </c>
      <c r="L183">
        <v>1507093200</v>
      </c>
      <c r="M183">
        <v>1508648400</v>
      </c>
      <c r="N183" s="12">
        <f t="shared" si="9"/>
        <v>43012.208333333328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1"/>
        <v>722.32472324723244</v>
      </c>
      <c r="G184" s="4" t="s">
        <v>20</v>
      </c>
      <c r="H184">
        <v>3318</v>
      </c>
      <c r="I184" s="8">
        <f t="shared" si="8"/>
        <v>59</v>
      </c>
      <c r="J184" t="s">
        <v>36</v>
      </c>
      <c r="K184" t="s">
        <v>37</v>
      </c>
      <c r="L184">
        <v>1560574800</v>
      </c>
      <c r="M184">
        <v>1561957200</v>
      </c>
      <c r="N184" s="12">
        <f t="shared" si="9"/>
        <v>43631.208333333328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1"/>
        <v>69.117647058823522</v>
      </c>
      <c r="G185" s="4" t="s">
        <v>14</v>
      </c>
      <c r="H185">
        <v>86</v>
      </c>
      <c r="I185" s="8">
        <f t="shared" si="8"/>
        <v>40.99</v>
      </c>
      <c r="J185" t="s">
        <v>15</v>
      </c>
      <c r="K185" t="s">
        <v>16</v>
      </c>
      <c r="L185">
        <v>1284008400</v>
      </c>
      <c r="M185">
        <v>1285131600</v>
      </c>
      <c r="N185" s="12">
        <f t="shared" si="9"/>
        <v>40430.208333333336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1"/>
        <v>293.05555555555554</v>
      </c>
      <c r="G186" s="4" t="s">
        <v>20</v>
      </c>
      <c r="H186">
        <v>340</v>
      </c>
      <c r="I186" s="8">
        <f t="shared" si="8"/>
        <v>31.03</v>
      </c>
      <c r="J186" t="s">
        <v>21</v>
      </c>
      <c r="K186" t="s">
        <v>22</v>
      </c>
      <c r="L186">
        <v>1556859600</v>
      </c>
      <c r="M186">
        <v>1556946000</v>
      </c>
      <c r="N186" s="12">
        <f t="shared" si="9"/>
        <v>43588.208333333328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1"/>
        <v>71.8</v>
      </c>
      <c r="G187" s="4" t="s">
        <v>14</v>
      </c>
      <c r="H187">
        <v>19</v>
      </c>
      <c r="I187" s="8">
        <f t="shared" si="8"/>
        <v>37.79</v>
      </c>
      <c r="J187" t="s">
        <v>21</v>
      </c>
      <c r="K187" t="s">
        <v>22</v>
      </c>
      <c r="L187">
        <v>1526187600</v>
      </c>
      <c r="M187">
        <v>1527138000</v>
      </c>
      <c r="N187" s="12">
        <f t="shared" si="9"/>
        <v>43233.208333333328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1"/>
        <v>31.934684684684683</v>
      </c>
      <c r="G188" s="4" t="s">
        <v>14</v>
      </c>
      <c r="H188">
        <v>886</v>
      </c>
      <c r="I188" s="8">
        <f t="shared" si="8"/>
        <v>32.01</v>
      </c>
      <c r="J188" t="s">
        <v>21</v>
      </c>
      <c r="K188" t="s">
        <v>22</v>
      </c>
      <c r="L188">
        <v>1400821200</v>
      </c>
      <c r="M188">
        <v>1402117200</v>
      </c>
      <c r="N188" s="12">
        <f t="shared" si="9"/>
        <v>41782.208333333336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1"/>
        <v>229.87375415282392</v>
      </c>
      <c r="G189" s="4" t="s">
        <v>20</v>
      </c>
      <c r="H189">
        <v>1442</v>
      </c>
      <c r="I189" s="8">
        <f t="shared" si="8"/>
        <v>95.97</v>
      </c>
      <c r="J189" t="s">
        <v>15</v>
      </c>
      <c r="K189" t="s">
        <v>16</v>
      </c>
      <c r="L189">
        <v>1361599200</v>
      </c>
      <c r="M189">
        <v>1364014800</v>
      </c>
      <c r="N189" s="12">
        <f t="shared" si="9"/>
        <v>41328.25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1"/>
        <v>32.012195121951223</v>
      </c>
      <c r="G190" s="4" t="s">
        <v>14</v>
      </c>
      <c r="H190">
        <v>35</v>
      </c>
      <c r="I190" s="8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 t="shared" si="9"/>
        <v>41975.25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1"/>
        <v>23.525352848928385</v>
      </c>
      <c r="G191" s="4" t="s">
        <v>74</v>
      </c>
      <c r="H191">
        <v>441</v>
      </c>
      <c r="I191" s="8">
        <f t="shared" si="8"/>
        <v>102.05</v>
      </c>
      <c r="J191" t="s">
        <v>21</v>
      </c>
      <c r="K191" t="s">
        <v>22</v>
      </c>
      <c r="L191">
        <v>1457071200</v>
      </c>
      <c r="M191">
        <v>1457071200</v>
      </c>
      <c r="N191" s="12">
        <f t="shared" si="9"/>
        <v>42433.25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1"/>
        <v>68.594594594594597</v>
      </c>
      <c r="G192" s="4" t="s">
        <v>14</v>
      </c>
      <c r="H192">
        <v>24</v>
      </c>
      <c r="I192" s="8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 t="shared" si="9"/>
        <v>41429.208333333336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1"/>
        <v>37.952380952380956</v>
      </c>
      <c r="G193" s="4" t="s">
        <v>14</v>
      </c>
      <c r="H193">
        <v>86</v>
      </c>
      <c r="I193" s="8">
        <f t="shared" si="8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2">
        <f t="shared" si="9"/>
        <v>43536.208333333328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1"/>
        <v>19.992957746478872</v>
      </c>
      <c r="G194" s="4" t="s">
        <v>14</v>
      </c>
      <c r="H194">
        <v>243</v>
      </c>
      <c r="I194" s="8">
        <f t="shared" ref="I194:I257" si="12">IFERROR(ROUND(E194/H194,2),0)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2">
        <f t="shared" ref="N194:N257" si="13">(((L194/60)/60)/24)+DATE(1970,1,1)</f>
        <v>41817.208333333336</v>
      </c>
      <c r="O194" s="12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1"/>
        <v>45.636363636363633</v>
      </c>
      <c r="G195" s="4" t="s">
        <v>14</v>
      </c>
      <c r="H195">
        <v>65</v>
      </c>
      <c r="I195" s="8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12">
        <f t="shared" si="13"/>
        <v>43198.208333333328</v>
      </c>
      <c r="O195" s="12">
        <f t="shared" si="14"/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5">E196/D196*100</f>
        <v>122.7605633802817</v>
      </c>
      <c r="G196" s="4" t="s">
        <v>20</v>
      </c>
      <c r="H196">
        <v>126</v>
      </c>
      <c r="I196" s="8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12">
        <f t="shared" si="13"/>
        <v>42261.208333333328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5"/>
        <v>361.75316455696202</v>
      </c>
      <c r="G197" s="4" t="s">
        <v>20</v>
      </c>
      <c r="H197">
        <v>524</v>
      </c>
      <c r="I197" s="8">
        <f t="shared" si="12"/>
        <v>109.08</v>
      </c>
      <c r="J197" t="s">
        <v>21</v>
      </c>
      <c r="K197" t="s">
        <v>22</v>
      </c>
      <c r="L197">
        <v>1532840400</v>
      </c>
      <c r="M197">
        <v>1533445200</v>
      </c>
      <c r="N197" s="12">
        <f t="shared" si="13"/>
        <v>43310.208333333328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5"/>
        <v>63.146341463414636</v>
      </c>
      <c r="G198" s="4" t="s">
        <v>14</v>
      </c>
      <c r="H198">
        <v>100</v>
      </c>
      <c r="I198" s="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 t="shared" si="13"/>
        <v>42616.208333333328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5"/>
        <v>298.20475319926874</v>
      </c>
      <c r="G199" s="4" t="s">
        <v>20</v>
      </c>
      <c r="H199">
        <v>1989</v>
      </c>
      <c r="I199" s="8">
        <f t="shared" si="12"/>
        <v>82.01</v>
      </c>
      <c r="J199" t="s">
        <v>21</v>
      </c>
      <c r="K199" t="s">
        <v>22</v>
      </c>
      <c r="L199">
        <v>1498194000</v>
      </c>
      <c r="M199">
        <v>1499403600</v>
      </c>
      <c r="N199" s="12">
        <f t="shared" si="13"/>
        <v>42909.208333333328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5"/>
        <v>9.5585443037974684</v>
      </c>
      <c r="G200" s="4" t="s">
        <v>14</v>
      </c>
      <c r="H200">
        <v>168</v>
      </c>
      <c r="I200" s="8">
        <f t="shared" si="12"/>
        <v>35.96</v>
      </c>
      <c r="J200" t="s">
        <v>21</v>
      </c>
      <c r="K200" t="s">
        <v>22</v>
      </c>
      <c r="L200">
        <v>1281070800</v>
      </c>
      <c r="M200">
        <v>1283576400</v>
      </c>
      <c r="N200" s="12">
        <f t="shared" si="13"/>
        <v>40396.208333333336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5"/>
        <v>53.777777777777779</v>
      </c>
      <c r="G201" s="4" t="s">
        <v>14</v>
      </c>
      <c r="H201">
        <v>13</v>
      </c>
      <c r="I201" s="8">
        <f t="shared" si="1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2">
        <f t="shared" si="13"/>
        <v>42192.208333333328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5"/>
        <v>2</v>
      </c>
      <c r="G202" s="4" t="s">
        <v>14</v>
      </c>
      <c r="H202">
        <v>1</v>
      </c>
      <c r="I202" s="8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 t="shared" si="13"/>
        <v>40262.208333333336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5"/>
        <v>681.19047619047615</v>
      </c>
      <c r="G203" s="4" t="s">
        <v>20</v>
      </c>
      <c r="H203">
        <v>157</v>
      </c>
      <c r="I203" s="8">
        <f t="shared" si="12"/>
        <v>91.11</v>
      </c>
      <c r="J203" t="s">
        <v>21</v>
      </c>
      <c r="K203" t="s">
        <v>22</v>
      </c>
      <c r="L203">
        <v>1406264400</v>
      </c>
      <c r="M203">
        <v>1407819600</v>
      </c>
      <c r="N203" s="12">
        <f t="shared" si="13"/>
        <v>41845.208333333336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5"/>
        <v>78.831325301204828</v>
      </c>
      <c r="G204" s="4" t="s">
        <v>74</v>
      </c>
      <c r="H204">
        <v>82</v>
      </c>
      <c r="I204" s="8">
        <f t="shared" si="1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2">
        <f t="shared" si="13"/>
        <v>40818.208333333336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5"/>
        <v>134.40792216817235</v>
      </c>
      <c r="G205" s="4" t="s">
        <v>20</v>
      </c>
      <c r="H205">
        <v>4498</v>
      </c>
      <c r="I205" s="8">
        <f t="shared" si="12"/>
        <v>43</v>
      </c>
      <c r="J205" t="s">
        <v>26</v>
      </c>
      <c r="K205" t="s">
        <v>27</v>
      </c>
      <c r="L205">
        <v>1484632800</v>
      </c>
      <c r="M205">
        <v>1484805600</v>
      </c>
      <c r="N205" s="12">
        <f t="shared" si="13"/>
        <v>42752.25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5"/>
        <v>3.3719999999999999</v>
      </c>
      <c r="G206" s="4" t="s">
        <v>14</v>
      </c>
      <c r="H206">
        <v>40</v>
      </c>
      <c r="I206" s="8">
        <f t="shared" si="12"/>
        <v>63.23</v>
      </c>
      <c r="J206" t="s">
        <v>21</v>
      </c>
      <c r="K206" t="s">
        <v>22</v>
      </c>
      <c r="L206">
        <v>1301806800</v>
      </c>
      <c r="M206">
        <v>1302670800</v>
      </c>
      <c r="N206" s="12">
        <f t="shared" si="13"/>
        <v>40636.208333333336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5"/>
        <v>431.84615384615387</v>
      </c>
      <c r="G207" s="4" t="s">
        <v>20</v>
      </c>
      <c r="H207">
        <v>80</v>
      </c>
      <c r="I207" s="8">
        <f t="shared" si="1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2">
        <f t="shared" si="13"/>
        <v>43390.208333333328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5"/>
        <v>38.844444444444441</v>
      </c>
      <c r="G208" s="4" t="s">
        <v>74</v>
      </c>
      <c r="H208">
        <v>57</v>
      </c>
      <c r="I208" s="8">
        <f t="shared" si="12"/>
        <v>61.33</v>
      </c>
      <c r="J208" t="s">
        <v>21</v>
      </c>
      <c r="K208" t="s">
        <v>22</v>
      </c>
      <c r="L208">
        <v>1267250400</v>
      </c>
      <c r="M208">
        <v>1268028000</v>
      </c>
      <c r="N208" s="12">
        <f t="shared" si="13"/>
        <v>40236.25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5"/>
        <v>425.7</v>
      </c>
      <c r="G209" s="4" t="s">
        <v>20</v>
      </c>
      <c r="H209">
        <v>43</v>
      </c>
      <c r="I209" s="8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 t="shared" si="13"/>
        <v>43340.208333333328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5"/>
        <v>101.12239715591672</v>
      </c>
      <c r="G210" s="4" t="s">
        <v>20</v>
      </c>
      <c r="H210">
        <v>2053</v>
      </c>
      <c r="I210" s="8">
        <f t="shared" si="12"/>
        <v>96.98</v>
      </c>
      <c r="J210" t="s">
        <v>21</v>
      </c>
      <c r="K210" t="s">
        <v>22</v>
      </c>
      <c r="L210">
        <v>1510207200</v>
      </c>
      <c r="M210">
        <v>1512280800</v>
      </c>
      <c r="N210" s="12">
        <f t="shared" si="13"/>
        <v>43048.25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5"/>
        <v>21.188688946015425</v>
      </c>
      <c r="G211" s="4" t="s">
        <v>47</v>
      </c>
      <c r="H211">
        <v>808</v>
      </c>
      <c r="I211" s="8">
        <f t="shared" si="12"/>
        <v>51</v>
      </c>
      <c r="J211" t="s">
        <v>26</v>
      </c>
      <c r="K211" t="s">
        <v>27</v>
      </c>
      <c r="L211">
        <v>1462510800</v>
      </c>
      <c r="M211">
        <v>1463115600</v>
      </c>
      <c r="N211" s="12">
        <f t="shared" si="13"/>
        <v>42496.208333333328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5"/>
        <v>67.425531914893625</v>
      </c>
      <c r="G212" s="4" t="s">
        <v>14</v>
      </c>
      <c r="H212">
        <v>226</v>
      </c>
      <c r="I212" s="8">
        <f t="shared" si="12"/>
        <v>28.04</v>
      </c>
      <c r="J212" t="s">
        <v>36</v>
      </c>
      <c r="K212" t="s">
        <v>37</v>
      </c>
      <c r="L212">
        <v>1488520800</v>
      </c>
      <c r="M212">
        <v>1490850000</v>
      </c>
      <c r="N212" s="12">
        <f t="shared" si="13"/>
        <v>42797.25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5"/>
        <v>94.923371647509583</v>
      </c>
      <c r="G213" s="4" t="s">
        <v>14</v>
      </c>
      <c r="H213">
        <v>1625</v>
      </c>
      <c r="I213" s="8">
        <f t="shared" si="12"/>
        <v>60.98</v>
      </c>
      <c r="J213" t="s">
        <v>21</v>
      </c>
      <c r="K213" t="s">
        <v>22</v>
      </c>
      <c r="L213">
        <v>1377579600</v>
      </c>
      <c r="M213">
        <v>1379653200</v>
      </c>
      <c r="N213" s="12">
        <f t="shared" si="13"/>
        <v>41513.208333333336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5"/>
        <v>151.85185185185185</v>
      </c>
      <c r="G214" s="4" t="s">
        <v>20</v>
      </c>
      <c r="H214">
        <v>168</v>
      </c>
      <c r="I214" s="8">
        <f t="shared" si="1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2">
        <f t="shared" si="13"/>
        <v>43814.25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5"/>
        <v>195.16382252559728</v>
      </c>
      <c r="G215" s="4" t="s">
        <v>20</v>
      </c>
      <c r="H215">
        <v>4289</v>
      </c>
      <c r="I215" s="8">
        <f t="shared" si="12"/>
        <v>40</v>
      </c>
      <c r="J215" t="s">
        <v>21</v>
      </c>
      <c r="K215" t="s">
        <v>22</v>
      </c>
      <c r="L215">
        <v>1289019600</v>
      </c>
      <c r="M215">
        <v>1289714400</v>
      </c>
      <c r="N215" s="12">
        <f t="shared" si="13"/>
        <v>40488.208333333336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5"/>
        <v>1023.1428571428571</v>
      </c>
      <c r="G216" s="4" t="s">
        <v>20</v>
      </c>
      <c r="H216">
        <v>165</v>
      </c>
      <c r="I216" s="8">
        <f t="shared" si="12"/>
        <v>86.81</v>
      </c>
      <c r="J216" t="s">
        <v>21</v>
      </c>
      <c r="K216" t="s">
        <v>22</v>
      </c>
      <c r="L216">
        <v>1282194000</v>
      </c>
      <c r="M216">
        <v>1282712400</v>
      </c>
      <c r="N216" s="12">
        <f t="shared" si="13"/>
        <v>40409.208333333336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5"/>
        <v>3.841836734693878</v>
      </c>
      <c r="G217" s="4" t="s">
        <v>14</v>
      </c>
      <c r="H217">
        <v>143</v>
      </c>
      <c r="I217" s="8">
        <f t="shared" si="12"/>
        <v>42.13</v>
      </c>
      <c r="J217" t="s">
        <v>21</v>
      </c>
      <c r="K217" t="s">
        <v>22</v>
      </c>
      <c r="L217">
        <v>1550037600</v>
      </c>
      <c r="M217">
        <v>1550210400</v>
      </c>
      <c r="N217" s="12">
        <f t="shared" si="13"/>
        <v>43509.25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5"/>
        <v>155.07066557107643</v>
      </c>
      <c r="G218" s="4" t="s">
        <v>20</v>
      </c>
      <c r="H218">
        <v>1815</v>
      </c>
      <c r="I218" s="8">
        <f t="shared" si="12"/>
        <v>103.98</v>
      </c>
      <c r="J218" t="s">
        <v>21</v>
      </c>
      <c r="K218" t="s">
        <v>22</v>
      </c>
      <c r="L218">
        <v>1321941600</v>
      </c>
      <c r="M218">
        <v>1322114400</v>
      </c>
      <c r="N218" s="12">
        <f t="shared" si="13"/>
        <v>40869.25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5"/>
        <v>44.753477588871718</v>
      </c>
      <c r="G219" s="4" t="s">
        <v>14</v>
      </c>
      <c r="H219">
        <v>934</v>
      </c>
      <c r="I219" s="8">
        <f t="shared" si="12"/>
        <v>62</v>
      </c>
      <c r="J219" t="s">
        <v>21</v>
      </c>
      <c r="K219" t="s">
        <v>22</v>
      </c>
      <c r="L219">
        <v>1556427600</v>
      </c>
      <c r="M219">
        <v>1557205200</v>
      </c>
      <c r="N219" s="12">
        <f t="shared" si="13"/>
        <v>43583.208333333328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5"/>
        <v>215.94736842105263</v>
      </c>
      <c r="G220" s="4" t="s">
        <v>20</v>
      </c>
      <c r="H220">
        <v>397</v>
      </c>
      <c r="I220" s="8">
        <f t="shared" si="12"/>
        <v>31.01</v>
      </c>
      <c r="J220" t="s">
        <v>40</v>
      </c>
      <c r="K220" t="s">
        <v>41</v>
      </c>
      <c r="L220">
        <v>1320991200</v>
      </c>
      <c r="M220">
        <v>1323928800</v>
      </c>
      <c r="N220" s="12">
        <f t="shared" si="13"/>
        <v>40858.25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5"/>
        <v>332.12709832134288</v>
      </c>
      <c r="G221" s="4" t="s">
        <v>20</v>
      </c>
      <c r="H221">
        <v>1539</v>
      </c>
      <c r="I221" s="8">
        <f t="shared" si="12"/>
        <v>89.99</v>
      </c>
      <c r="J221" t="s">
        <v>21</v>
      </c>
      <c r="K221" t="s">
        <v>22</v>
      </c>
      <c r="L221">
        <v>1345093200</v>
      </c>
      <c r="M221">
        <v>1346130000</v>
      </c>
      <c r="N221" s="12">
        <f t="shared" si="13"/>
        <v>41137.208333333336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5"/>
        <v>8.4430379746835449</v>
      </c>
      <c r="G222" s="4" t="s">
        <v>14</v>
      </c>
      <c r="H222">
        <v>17</v>
      </c>
      <c r="I222" s="8">
        <f t="shared" si="12"/>
        <v>39.24</v>
      </c>
      <c r="J222" t="s">
        <v>21</v>
      </c>
      <c r="K222" t="s">
        <v>22</v>
      </c>
      <c r="L222">
        <v>1309496400</v>
      </c>
      <c r="M222">
        <v>1311051600</v>
      </c>
      <c r="N222" s="12">
        <f t="shared" si="13"/>
        <v>40725.208333333336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5"/>
        <v>98.625514403292186</v>
      </c>
      <c r="G223" s="4" t="s">
        <v>14</v>
      </c>
      <c r="H223">
        <v>2179</v>
      </c>
      <c r="I223" s="8">
        <f t="shared" si="12"/>
        <v>54.99</v>
      </c>
      <c r="J223" t="s">
        <v>21</v>
      </c>
      <c r="K223" t="s">
        <v>22</v>
      </c>
      <c r="L223">
        <v>1340254800</v>
      </c>
      <c r="M223">
        <v>1340427600</v>
      </c>
      <c r="N223" s="12">
        <f t="shared" si="13"/>
        <v>41081.208333333336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5"/>
        <v>137.97916666666669</v>
      </c>
      <c r="G224" s="4" t="s">
        <v>20</v>
      </c>
      <c r="H224">
        <v>138</v>
      </c>
      <c r="I224" s="8">
        <f t="shared" si="12"/>
        <v>47.99</v>
      </c>
      <c r="J224" t="s">
        <v>21</v>
      </c>
      <c r="K224" t="s">
        <v>22</v>
      </c>
      <c r="L224">
        <v>1412226000</v>
      </c>
      <c r="M224">
        <v>1412312400</v>
      </c>
      <c r="N224" s="12">
        <f t="shared" si="13"/>
        <v>41914.208333333336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5"/>
        <v>93.81099656357388</v>
      </c>
      <c r="G225" s="4" t="s">
        <v>14</v>
      </c>
      <c r="H225">
        <v>931</v>
      </c>
      <c r="I225" s="8">
        <f t="shared" si="12"/>
        <v>87.97</v>
      </c>
      <c r="J225" t="s">
        <v>21</v>
      </c>
      <c r="K225" t="s">
        <v>22</v>
      </c>
      <c r="L225">
        <v>1458104400</v>
      </c>
      <c r="M225">
        <v>1459314000</v>
      </c>
      <c r="N225" s="12">
        <f t="shared" si="13"/>
        <v>42445.208333333328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5"/>
        <v>403.63930885529157</v>
      </c>
      <c r="G226" s="4" t="s">
        <v>20</v>
      </c>
      <c r="H226">
        <v>3594</v>
      </c>
      <c r="I226" s="8">
        <f t="shared" si="12"/>
        <v>52</v>
      </c>
      <c r="J226" t="s">
        <v>21</v>
      </c>
      <c r="K226" t="s">
        <v>22</v>
      </c>
      <c r="L226">
        <v>1411534800</v>
      </c>
      <c r="M226">
        <v>1415426400</v>
      </c>
      <c r="N226" s="12">
        <f t="shared" si="13"/>
        <v>41906.208333333336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5"/>
        <v>260.1740412979351</v>
      </c>
      <c r="G227" s="4" t="s">
        <v>20</v>
      </c>
      <c r="H227">
        <v>5880</v>
      </c>
      <c r="I227" s="8">
        <f t="shared" si="12"/>
        <v>30</v>
      </c>
      <c r="J227" t="s">
        <v>21</v>
      </c>
      <c r="K227" t="s">
        <v>22</v>
      </c>
      <c r="L227">
        <v>1399093200</v>
      </c>
      <c r="M227">
        <v>1399093200</v>
      </c>
      <c r="N227" s="12">
        <f t="shared" si="13"/>
        <v>41762.208333333336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5"/>
        <v>366.63333333333333</v>
      </c>
      <c r="G228" s="4" t="s">
        <v>20</v>
      </c>
      <c r="H228">
        <v>112</v>
      </c>
      <c r="I228" s="8">
        <f t="shared" si="12"/>
        <v>98.21</v>
      </c>
      <c r="J228" t="s">
        <v>21</v>
      </c>
      <c r="K228" t="s">
        <v>22</v>
      </c>
      <c r="L228">
        <v>1270702800</v>
      </c>
      <c r="M228">
        <v>1273899600</v>
      </c>
      <c r="N228" s="12">
        <f t="shared" si="13"/>
        <v>40276.208333333336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5"/>
        <v>168.72085385878489</v>
      </c>
      <c r="G229" s="4" t="s">
        <v>20</v>
      </c>
      <c r="H229">
        <v>943</v>
      </c>
      <c r="I229" s="8">
        <f t="shared" si="12"/>
        <v>108.96</v>
      </c>
      <c r="J229" t="s">
        <v>21</v>
      </c>
      <c r="K229" t="s">
        <v>22</v>
      </c>
      <c r="L229">
        <v>1431666000</v>
      </c>
      <c r="M229">
        <v>1432184400</v>
      </c>
      <c r="N229" s="12">
        <f t="shared" si="13"/>
        <v>42139.208333333328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5"/>
        <v>119.90717911530093</v>
      </c>
      <c r="G230" s="4" t="s">
        <v>20</v>
      </c>
      <c r="H230">
        <v>2468</v>
      </c>
      <c r="I230" s="8">
        <f t="shared" si="12"/>
        <v>67</v>
      </c>
      <c r="J230" t="s">
        <v>21</v>
      </c>
      <c r="K230" t="s">
        <v>22</v>
      </c>
      <c r="L230">
        <v>1472619600</v>
      </c>
      <c r="M230">
        <v>1474779600</v>
      </c>
      <c r="N230" s="12">
        <f t="shared" si="13"/>
        <v>42613.208333333328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5"/>
        <v>193.68925233644859</v>
      </c>
      <c r="G231" s="4" t="s">
        <v>20</v>
      </c>
      <c r="H231">
        <v>2551</v>
      </c>
      <c r="I231" s="8">
        <f t="shared" si="1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2">
        <f t="shared" si="13"/>
        <v>42887.208333333328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5"/>
        <v>420.16666666666669</v>
      </c>
      <c r="G232" s="4" t="s">
        <v>20</v>
      </c>
      <c r="H232">
        <v>101</v>
      </c>
      <c r="I232" s="8">
        <f t="shared" si="12"/>
        <v>99.84</v>
      </c>
      <c r="J232" t="s">
        <v>21</v>
      </c>
      <c r="K232" t="s">
        <v>22</v>
      </c>
      <c r="L232">
        <v>1575612000</v>
      </c>
      <c r="M232">
        <v>1575612000</v>
      </c>
      <c r="N232" s="12">
        <f t="shared" si="13"/>
        <v>43805.25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5"/>
        <v>76.708333333333329</v>
      </c>
      <c r="G233" s="4" t="s">
        <v>74</v>
      </c>
      <c r="H233">
        <v>67</v>
      </c>
      <c r="I233" s="8">
        <f t="shared" si="12"/>
        <v>82.43</v>
      </c>
      <c r="J233" t="s">
        <v>21</v>
      </c>
      <c r="K233" t="s">
        <v>22</v>
      </c>
      <c r="L233">
        <v>1369112400</v>
      </c>
      <c r="M233">
        <v>1374123600</v>
      </c>
      <c r="N233" s="12">
        <f t="shared" si="13"/>
        <v>41415.208333333336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5"/>
        <v>171.26470588235293</v>
      </c>
      <c r="G234" s="4" t="s">
        <v>20</v>
      </c>
      <c r="H234">
        <v>92</v>
      </c>
      <c r="I234" s="8">
        <f t="shared" si="12"/>
        <v>63.29</v>
      </c>
      <c r="J234" t="s">
        <v>21</v>
      </c>
      <c r="K234" t="s">
        <v>22</v>
      </c>
      <c r="L234">
        <v>1469422800</v>
      </c>
      <c r="M234">
        <v>1469509200</v>
      </c>
      <c r="N234" s="12">
        <f t="shared" si="13"/>
        <v>42576.208333333328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5"/>
        <v>157.89473684210526</v>
      </c>
      <c r="G235" s="4" t="s">
        <v>20</v>
      </c>
      <c r="H235">
        <v>62</v>
      </c>
      <c r="I235" s="8">
        <f t="shared" si="12"/>
        <v>96.77</v>
      </c>
      <c r="J235" t="s">
        <v>21</v>
      </c>
      <c r="K235" t="s">
        <v>22</v>
      </c>
      <c r="L235">
        <v>1307854800</v>
      </c>
      <c r="M235">
        <v>1309237200</v>
      </c>
      <c r="N235" s="12">
        <f t="shared" si="13"/>
        <v>40706.208333333336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5"/>
        <v>109.08</v>
      </c>
      <c r="G236" s="4" t="s">
        <v>20</v>
      </c>
      <c r="H236">
        <v>149</v>
      </c>
      <c r="I236" s="8">
        <f t="shared" si="1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2">
        <f t="shared" si="13"/>
        <v>42969.208333333328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5"/>
        <v>41.732558139534881</v>
      </c>
      <c r="G237" s="4" t="s">
        <v>14</v>
      </c>
      <c r="H237">
        <v>92</v>
      </c>
      <c r="I237" s="8">
        <f t="shared" si="12"/>
        <v>39.01</v>
      </c>
      <c r="J237" t="s">
        <v>21</v>
      </c>
      <c r="K237" t="s">
        <v>22</v>
      </c>
      <c r="L237">
        <v>1486965600</v>
      </c>
      <c r="M237">
        <v>1487397600</v>
      </c>
      <c r="N237" s="12">
        <f t="shared" si="13"/>
        <v>42779.25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5"/>
        <v>10.944303797468354</v>
      </c>
      <c r="G238" s="4" t="s">
        <v>14</v>
      </c>
      <c r="H238">
        <v>57</v>
      </c>
      <c r="I238" s="8">
        <f t="shared" si="12"/>
        <v>75.84</v>
      </c>
      <c r="J238" t="s">
        <v>26</v>
      </c>
      <c r="K238" t="s">
        <v>27</v>
      </c>
      <c r="L238">
        <v>1561438800</v>
      </c>
      <c r="M238">
        <v>1562043600</v>
      </c>
      <c r="N238" s="12">
        <f t="shared" si="13"/>
        <v>43641.208333333328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5"/>
        <v>159.3763440860215</v>
      </c>
      <c r="G239" s="4" t="s">
        <v>20</v>
      </c>
      <c r="H239">
        <v>329</v>
      </c>
      <c r="I239" s="8">
        <f t="shared" si="12"/>
        <v>45.05</v>
      </c>
      <c r="J239" t="s">
        <v>21</v>
      </c>
      <c r="K239" t="s">
        <v>22</v>
      </c>
      <c r="L239">
        <v>1398402000</v>
      </c>
      <c r="M239">
        <v>1398574800</v>
      </c>
      <c r="N239" s="12">
        <f t="shared" si="13"/>
        <v>41754.208333333336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5"/>
        <v>422.41666666666669</v>
      </c>
      <c r="G240" s="4" t="s">
        <v>20</v>
      </c>
      <c r="H240">
        <v>97</v>
      </c>
      <c r="I240" s="8">
        <f t="shared" si="12"/>
        <v>104.52</v>
      </c>
      <c r="J240" t="s">
        <v>36</v>
      </c>
      <c r="K240" t="s">
        <v>37</v>
      </c>
      <c r="L240">
        <v>1513231200</v>
      </c>
      <c r="M240">
        <v>1515391200</v>
      </c>
      <c r="N240" s="12">
        <f t="shared" si="13"/>
        <v>43083.25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5"/>
        <v>97.71875</v>
      </c>
      <c r="G241" s="4" t="s">
        <v>14</v>
      </c>
      <c r="H241">
        <v>41</v>
      </c>
      <c r="I241" s="8">
        <f t="shared" si="12"/>
        <v>76.27</v>
      </c>
      <c r="J241" t="s">
        <v>21</v>
      </c>
      <c r="K241" t="s">
        <v>22</v>
      </c>
      <c r="L241">
        <v>1440824400</v>
      </c>
      <c r="M241">
        <v>1441170000</v>
      </c>
      <c r="N241" s="12">
        <f t="shared" si="13"/>
        <v>42245.208333333328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5"/>
        <v>418.78911564625849</v>
      </c>
      <c r="G242" s="4" t="s">
        <v>20</v>
      </c>
      <c r="H242">
        <v>1784</v>
      </c>
      <c r="I242" s="8">
        <f t="shared" si="12"/>
        <v>69.02</v>
      </c>
      <c r="J242" t="s">
        <v>21</v>
      </c>
      <c r="K242" t="s">
        <v>22</v>
      </c>
      <c r="L242">
        <v>1281070800</v>
      </c>
      <c r="M242">
        <v>1281157200</v>
      </c>
      <c r="N242" s="12">
        <f t="shared" si="13"/>
        <v>40396.208333333336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5"/>
        <v>101.91632047477745</v>
      </c>
      <c r="G243" s="4" t="s">
        <v>20</v>
      </c>
      <c r="H243">
        <v>1684</v>
      </c>
      <c r="I243" s="8">
        <f t="shared" si="12"/>
        <v>101.98</v>
      </c>
      <c r="J243" t="s">
        <v>26</v>
      </c>
      <c r="K243" t="s">
        <v>27</v>
      </c>
      <c r="L243">
        <v>1397365200</v>
      </c>
      <c r="M243">
        <v>1398229200</v>
      </c>
      <c r="N243" s="12">
        <f t="shared" si="13"/>
        <v>41742.208333333336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5"/>
        <v>127.72619047619047</v>
      </c>
      <c r="G244" s="4" t="s">
        <v>20</v>
      </c>
      <c r="H244">
        <v>250</v>
      </c>
      <c r="I244" s="8">
        <f t="shared" si="12"/>
        <v>42.92</v>
      </c>
      <c r="J244" t="s">
        <v>21</v>
      </c>
      <c r="K244" t="s">
        <v>22</v>
      </c>
      <c r="L244">
        <v>1494392400</v>
      </c>
      <c r="M244">
        <v>1495256400</v>
      </c>
      <c r="N244" s="12">
        <f t="shared" si="13"/>
        <v>42865.208333333328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5"/>
        <v>445.21739130434781</v>
      </c>
      <c r="G245" s="4" t="s">
        <v>20</v>
      </c>
      <c r="H245">
        <v>238</v>
      </c>
      <c r="I245" s="8">
        <f t="shared" si="12"/>
        <v>43.03</v>
      </c>
      <c r="J245" t="s">
        <v>21</v>
      </c>
      <c r="K245" t="s">
        <v>22</v>
      </c>
      <c r="L245">
        <v>1520143200</v>
      </c>
      <c r="M245">
        <v>1520402400</v>
      </c>
      <c r="N245" s="12">
        <f t="shared" si="13"/>
        <v>43163.25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5"/>
        <v>569.71428571428578</v>
      </c>
      <c r="G246" s="4" t="s">
        <v>20</v>
      </c>
      <c r="H246">
        <v>53</v>
      </c>
      <c r="I246" s="8">
        <f t="shared" si="12"/>
        <v>75.25</v>
      </c>
      <c r="J246" t="s">
        <v>21</v>
      </c>
      <c r="K246" t="s">
        <v>22</v>
      </c>
      <c r="L246">
        <v>1405314000</v>
      </c>
      <c r="M246">
        <v>1409806800</v>
      </c>
      <c r="N246" s="12">
        <f t="shared" si="13"/>
        <v>41834.208333333336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5"/>
        <v>509.34482758620686</v>
      </c>
      <c r="G247" s="4" t="s">
        <v>20</v>
      </c>
      <c r="H247">
        <v>214</v>
      </c>
      <c r="I247" s="8">
        <f t="shared" si="12"/>
        <v>69.02</v>
      </c>
      <c r="J247" t="s">
        <v>21</v>
      </c>
      <c r="K247" t="s">
        <v>22</v>
      </c>
      <c r="L247">
        <v>1396846800</v>
      </c>
      <c r="M247">
        <v>1396933200</v>
      </c>
      <c r="N247" s="12">
        <f t="shared" si="13"/>
        <v>41736.208333333336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5"/>
        <v>325.5333333333333</v>
      </c>
      <c r="G248" s="4" t="s">
        <v>20</v>
      </c>
      <c r="H248">
        <v>222</v>
      </c>
      <c r="I248" s="8">
        <f t="shared" si="1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2">
        <f t="shared" si="13"/>
        <v>41491.208333333336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5"/>
        <v>932.61616161616166</v>
      </c>
      <c r="G249" s="4" t="s">
        <v>20</v>
      </c>
      <c r="H249">
        <v>1884</v>
      </c>
      <c r="I249" s="8">
        <f t="shared" si="12"/>
        <v>98.01</v>
      </c>
      <c r="J249" t="s">
        <v>21</v>
      </c>
      <c r="K249" t="s">
        <v>22</v>
      </c>
      <c r="L249">
        <v>1482386400</v>
      </c>
      <c r="M249">
        <v>1483682400</v>
      </c>
      <c r="N249" s="12">
        <f t="shared" si="13"/>
        <v>42726.25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5"/>
        <v>211.33870967741933</v>
      </c>
      <c r="G250" s="4" t="s">
        <v>20</v>
      </c>
      <c r="H250">
        <v>218</v>
      </c>
      <c r="I250" s="8">
        <f t="shared" si="12"/>
        <v>60.11</v>
      </c>
      <c r="J250" t="s">
        <v>26</v>
      </c>
      <c r="K250" t="s">
        <v>27</v>
      </c>
      <c r="L250">
        <v>1420005600</v>
      </c>
      <c r="M250">
        <v>1420437600</v>
      </c>
      <c r="N250" s="12">
        <f t="shared" si="13"/>
        <v>42004.25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5"/>
        <v>273.32520325203251</v>
      </c>
      <c r="G251" s="4" t="s">
        <v>20</v>
      </c>
      <c r="H251">
        <v>6465</v>
      </c>
      <c r="I251" s="8">
        <f t="shared" si="12"/>
        <v>26</v>
      </c>
      <c r="J251" t="s">
        <v>21</v>
      </c>
      <c r="K251" t="s">
        <v>22</v>
      </c>
      <c r="L251">
        <v>1420178400</v>
      </c>
      <c r="M251">
        <v>1420783200</v>
      </c>
      <c r="N251" s="12">
        <f t="shared" si="13"/>
        <v>42006.25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5"/>
        <v>3</v>
      </c>
      <c r="G252" s="4" t="s">
        <v>14</v>
      </c>
      <c r="H252">
        <v>1</v>
      </c>
      <c r="I252" s="8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 t="shared" si="13"/>
        <v>40203.25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5"/>
        <v>54.084507042253513</v>
      </c>
      <c r="G253" s="4" t="s">
        <v>14</v>
      </c>
      <c r="H253">
        <v>101</v>
      </c>
      <c r="I253" s="8">
        <f t="shared" si="1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2">
        <f t="shared" si="13"/>
        <v>41252.25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5"/>
        <v>626.29999999999995</v>
      </c>
      <c r="G254" s="4" t="s">
        <v>20</v>
      </c>
      <c r="H254">
        <v>59</v>
      </c>
      <c r="I254" s="8">
        <f t="shared" si="12"/>
        <v>106.15</v>
      </c>
      <c r="J254" t="s">
        <v>21</v>
      </c>
      <c r="K254" t="s">
        <v>22</v>
      </c>
      <c r="L254">
        <v>1382677200</v>
      </c>
      <c r="M254">
        <v>1383109200</v>
      </c>
      <c r="N254" s="12">
        <f t="shared" si="13"/>
        <v>41572.208333333336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5"/>
        <v>89.021399176954731</v>
      </c>
      <c r="G255" s="4" t="s">
        <v>14</v>
      </c>
      <c r="H255">
        <v>1335</v>
      </c>
      <c r="I255" s="8">
        <f t="shared" si="12"/>
        <v>81.02</v>
      </c>
      <c r="J255" t="s">
        <v>15</v>
      </c>
      <c r="K255" t="s">
        <v>16</v>
      </c>
      <c r="L255">
        <v>1302238800</v>
      </c>
      <c r="M255">
        <v>1303275600</v>
      </c>
      <c r="N255" s="12">
        <f t="shared" si="13"/>
        <v>40641.208333333336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5"/>
        <v>184.89130434782609</v>
      </c>
      <c r="G256" s="4" t="s">
        <v>20</v>
      </c>
      <c r="H256">
        <v>88</v>
      </c>
      <c r="I256" s="8">
        <f t="shared" si="12"/>
        <v>96.65</v>
      </c>
      <c r="J256" t="s">
        <v>21</v>
      </c>
      <c r="K256" t="s">
        <v>22</v>
      </c>
      <c r="L256">
        <v>1487656800</v>
      </c>
      <c r="M256">
        <v>1487829600</v>
      </c>
      <c r="N256" s="12">
        <f t="shared" si="13"/>
        <v>42787.25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5"/>
        <v>120.16770186335404</v>
      </c>
      <c r="G257" s="4" t="s">
        <v>20</v>
      </c>
      <c r="H257">
        <v>1697</v>
      </c>
      <c r="I257" s="8">
        <f t="shared" si="12"/>
        <v>57</v>
      </c>
      <c r="J257" t="s">
        <v>21</v>
      </c>
      <c r="K257" t="s">
        <v>22</v>
      </c>
      <c r="L257">
        <v>1297836000</v>
      </c>
      <c r="M257">
        <v>1298268000</v>
      </c>
      <c r="N257" s="12">
        <f t="shared" si="13"/>
        <v>40590.25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5"/>
        <v>23.390243902439025</v>
      </c>
      <c r="G258" s="4" t="s">
        <v>14</v>
      </c>
      <c r="H258">
        <v>15</v>
      </c>
      <c r="I258" s="8">
        <f t="shared" ref="I258:I321" si="16">IFERROR(ROUND(E258/H258,2),0)</f>
        <v>63.93</v>
      </c>
      <c r="J258" t="s">
        <v>40</v>
      </c>
      <c r="K258" t="s">
        <v>41</v>
      </c>
      <c r="L258">
        <v>1453615200</v>
      </c>
      <c r="M258">
        <v>1456812000</v>
      </c>
      <c r="N258" s="12">
        <f t="shared" ref="N258:N321" si="17">(((L258/60)/60)/24)+DATE(1970,1,1)</f>
        <v>42393.25</v>
      </c>
      <c r="O258" s="12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5"/>
        <v>146</v>
      </c>
      <c r="G259" s="4" t="s">
        <v>20</v>
      </c>
      <c r="H259">
        <v>92</v>
      </c>
      <c r="I259" s="8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12">
        <f t="shared" si="17"/>
        <v>41338.25</v>
      </c>
      <c r="O259" s="12">
        <f t="shared" si="18"/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19">E260/D260*100</f>
        <v>268.48</v>
      </c>
      <c r="G260" s="4" t="s">
        <v>20</v>
      </c>
      <c r="H260">
        <v>186</v>
      </c>
      <c r="I260" s="8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12">
        <f t="shared" si="17"/>
        <v>42712.25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9"/>
        <v>597.5</v>
      </c>
      <c r="G261" s="4" t="s">
        <v>20</v>
      </c>
      <c r="H261">
        <v>138</v>
      </c>
      <c r="I261" s="8">
        <f t="shared" si="16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2">
        <f t="shared" si="17"/>
        <v>41251.25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9"/>
        <v>157.69841269841268</v>
      </c>
      <c r="G262" s="4" t="s">
        <v>20</v>
      </c>
      <c r="H262">
        <v>261</v>
      </c>
      <c r="I262" s="8">
        <f t="shared" si="16"/>
        <v>38.07</v>
      </c>
      <c r="J262" t="s">
        <v>21</v>
      </c>
      <c r="K262" t="s">
        <v>22</v>
      </c>
      <c r="L262">
        <v>1348808400</v>
      </c>
      <c r="M262">
        <v>1349845200</v>
      </c>
      <c r="N262" s="12">
        <f t="shared" si="17"/>
        <v>41180.208333333336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9"/>
        <v>31.201660735468568</v>
      </c>
      <c r="G263" s="4" t="s">
        <v>14</v>
      </c>
      <c r="H263">
        <v>454</v>
      </c>
      <c r="I263" s="8">
        <f t="shared" si="16"/>
        <v>57.94</v>
      </c>
      <c r="J263" t="s">
        <v>21</v>
      </c>
      <c r="K263" t="s">
        <v>22</v>
      </c>
      <c r="L263">
        <v>1282712400</v>
      </c>
      <c r="M263">
        <v>1283058000</v>
      </c>
      <c r="N263" s="12">
        <f t="shared" si="17"/>
        <v>40415.208333333336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9"/>
        <v>313.41176470588238</v>
      </c>
      <c r="G264" s="4" t="s">
        <v>20</v>
      </c>
      <c r="H264">
        <v>107</v>
      </c>
      <c r="I264" s="8">
        <f t="shared" si="16"/>
        <v>49.79</v>
      </c>
      <c r="J264" t="s">
        <v>21</v>
      </c>
      <c r="K264" t="s">
        <v>22</v>
      </c>
      <c r="L264">
        <v>1301979600</v>
      </c>
      <c r="M264">
        <v>1304226000</v>
      </c>
      <c r="N264" s="12">
        <f t="shared" si="17"/>
        <v>40638.208333333336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9"/>
        <v>370.89655172413791</v>
      </c>
      <c r="G265" s="4" t="s">
        <v>20</v>
      </c>
      <c r="H265">
        <v>199</v>
      </c>
      <c r="I265" s="8">
        <f t="shared" si="16"/>
        <v>54.05</v>
      </c>
      <c r="J265" t="s">
        <v>21</v>
      </c>
      <c r="K265" t="s">
        <v>22</v>
      </c>
      <c r="L265">
        <v>1263016800</v>
      </c>
      <c r="M265">
        <v>1263016800</v>
      </c>
      <c r="N265" s="12">
        <f t="shared" si="17"/>
        <v>40187.25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9"/>
        <v>362.66447368421052</v>
      </c>
      <c r="G266" s="4" t="s">
        <v>20</v>
      </c>
      <c r="H266">
        <v>5512</v>
      </c>
      <c r="I266" s="8">
        <f t="shared" si="16"/>
        <v>30</v>
      </c>
      <c r="J266" t="s">
        <v>21</v>
      </c>
      <c r="K266" t="s">
        <v>22</v>
      </c>
      <c r="L266">
        <v>1360648800</v>
      </c>
      <c r="M266">
        <v>1362031200</v>
      </c>
      <c r="N266" s="12">
        <f t="shared" si="17"/>
        <v>41317.25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9"/>
        <v>123.08163265306122</v>
      </c>
      <c r="G267" s="4" t="s">
        <v>20</v>
      </c>
      <c r="H267">
        <v>86</v>
      </c>
      <c r="I267" s="8">
        <f t="shared" si="16"/>
        <v>70.13</v>
      </c>
      <c r="J267" t="s">
        <v>21</v>
      </c>
      <c r="K267" t="s">
        <v>22</v>
      </c>
      <c r="L267">
        <v>1451800800</v>
      </c>
      <c r="M267">
        <v>1455602400</v>
      </c>
      <c r="N267" s="12">
        <f t="shared" si="17"/>
        <v>42372.25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9"/>
        <v>76.766756032171585</v>
      </c>
      <c r="G268" s="4" t="s">
        <v>14</v>
      </c>
      <c r="H268">
        <v>3182</v>
      </c>
      <c r="I268" s="8">
        <f t="shared" si="16"/>
        <v>27</v>
      </c>
      <c r="J268" t="s">
        <v>107</v>
      </c>
      <c r="K268" t="s">
        <v>108</v>
      </c>
      <c r="L268">
        <v>1415340000</v>
      </c>
      <c r="M268">
        <v>1418191200</v>
      </c>
      <c r="N268" s="12">
        <f t="shared" si="17"/>
        <v>41950.25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9"/>
        <v>233.62012987012989</v>
      </c>
      <c r="G269" s="4" t="s">
        <v>20</v>
      </c>
      <c r="H269">
        <v>2768</v>
      </c>
      <c r="I269" s="8">
        <f t="shared" si="16"/>
        <v>51.99</v>
      </c>
      <c r="J269" t="s">
        <v>26</v>
      </c>
      <c r="K269" t="s">
        <v>27</v>
      </c>
      <c r="L269">
        <v>1351054800</v>
      </c>
      <c r="M269">
        <v>1352440800</v>
      </c>
      <c r="N269" s="12">
        <f t="shared" si="17"/>
        <v>41206.208333333336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9"/>
        <v>180.53333333333333</v>
      </c>
      <c r="G270" s="4" t="s">
        <v>20</v>
      </c>
      <c r="H270">
        <v>48</v>
      </c>
      <c r="I270" s="8">
        <f t="shared" si="16"/>
        <v>56.42</v>
      </c>
      <c r="J270" t="s">
        <v>21</v>
      </c>
      <c r="K270" t="s">
        <v>22</v>
      </c>
      <c r="L270">
        <v>1349326800</v>
      </c>
      <c r="M270">
        <v>1353304800</v>
      </c>
      <c r="N270" s="12">
        <f t="shared" si="17"/>
        <v>41186.208333333336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9"/>
        <v>252.62857142857143</v>
      </c>
      <c r="G271" s="4" t="s">
        <v>20</v>
      </c>
      <c r="H271">
        <v>87</v>
      </c>
      <c r="I271" s="8">
        <f t="shared" si="16"/>
        <v>101.63</v>
      </c>
      <c r="J271" t="s">
        <v>21</v>
      </c>
      <c r="K271" t="s">
        <v>22</v>
      </c>
      <c r="L271">
        <v>1548914400</v>
      </c>
      <c r="M271">
        <v>1550728800</v>
      </c>
      <c r="N271" s="12">
        <f t="shared" si="17"/>
        <v>43496.25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9"/>
        <v>27.176538240368025</v>
      </c>
      <c r="G272" s="4" t="s">
        <v>74</v>
      </c>
      <c r="H272">
        <v>1890</v>
      </c>
      <c r="I272" s="8">
        <f t="shared" si="16"/>
        <v>25.01</v>
      </c>
      <c r="J272" t="s">
        <v>21</v>
      </c>
      <c r="K272" t="s">
        <v>22</v>
      </c>
      <c r="L272">
        <v>1291269600</v>
      </c>
      <c r="M272">
        <v>1291442400</v>
      </c>
      <c r="N272" s="12">
        <f t="shared" si="17"/>
        <v>40514.25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9"/>
        <v>1.2706571242680547</v>
      </c>
      <c r="G273" s="4" t="s">
        <v>47</v>
      </c>
      <c r="H273">
        <v>61</v>
      </c>
      <c r="I273" s="8">
        <f t="shared" si="16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2">
        <f t="shared" si="17"/>
        <v>42345.25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9"/>
        <v>304.0097847358121</v>
      </c>
      <c r="G274" s="4" t="s">
        <v>20</v>
      </c>
      <c r="H274">
        <v>1894</v>
      </c>
      <c r="I274" s="8">
        <f t="shared" si="16"/>
        <v>82.02</v>
      </c>
      <c r="J274" t="s">
        <v>21</v>
      </c>
      <c r="K274" t="s">
        <v>22</v>
      </c>
      <c r="L274">
        <v>1562734800</v>
      </c>
      <c r="M274">
        <v>1564894800</v>
      </c>
      <c r="N274" s="12">
        <f t="shared" si="17"/>
        <v>43656.208333333328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9"/>
        <v>137.23076923076923</v>
      </c>
      <c r="G275" s="4" t="s">
        <v>20</v>
      </c>
      <c r="H275">
        <v>282</v>
      </c>
      <c r="I275" s="8">
        <f t="shared" si="16"/>
        <v>37.96</v>
      </c>
      <c r="J275" t="s">
        <v>15</v>
      </c>
      <c r="K275" t="s">
        <v>16</v>
      </c>
      <c r="L275">
        <v>1505624400</v>
      </c>
      <c r="M275">
        <v>1505883600</v>
      </c>
      <c r="N275" s="12">
        <f t="shared" si="17"/>
        <v>42995.208333333328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9"/>
        <v>32.208333333333336</v>
      </c>
      <c r="G276" s="4" t="s">
        <v>14</v>
      </c>
      <c r="H276">
        <v>15</v>
      </c>
      <c r="I276" s="8">
        <f t="shared" si="16"/>
        <v>51.53</v>
      </c>
      <c r="J276" t="s">
        <v>21</v>
      </c>
      <c r="K276" t="s">
        <v>22</v>
      </c>
      <c r="L276">
        <v>1509948000</v>
      </c>
      <c r="M276">
        <v>1510380000</v>
      </c>
      <c r="N276" s="12">
        <f t="shared" si="17"/>
        <v>43045.25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9"/>
        <v>241.51282051282053</v>
      </c>
      <c r="G277" s="4" t="s">
        <v>20</v>
      </c>
      <c r="H277">
        <v>116</v>
      </c>
      <c r="I277" s="8">
        <f t="shared" si="16"/>
        <v>81.2</v>
      </c>
      <c r="J277" t="s">
        <v>21</v>
      </c>
      <c r="K277" t="s">
        <v>22</v>
      </c>
      <c r="L277">
        <v>1554526800</v>
      </c>
      <c r="M277">
        <v>1555218000</v>
      </c>
      <c r="N277" s="12">
        <f t="shared" si="17"/>
        <v>43561.208333333328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9"/>
        <v>96.8</v>
      </c>
      <c r="G278" s="4" t="s">
        <v>14</v>
      </c>
      <c r="H278">
        <v>133</v>
      </c>
      <c r="I278" s="8">
        <f t="shared" si="16"/>
        <v>40.03</v>
      </c>
      <c r="J278" t="s">
        <v>21</v>
      </c>
      <c r="K278" t="s">
        <v>22</v>
      </c>
      <c r="L278">
        <v>1334811600</v>
      </c>
      <c r="M278">
        <v>1335243600</v>
      </c>
      <c r="N278" s="12">
        <f t="shared" si="17"/>
        <v>41018.208333333336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9"/>
        <v>1066.4285714285716</v>
      </c>
      <c r="G279" s="4" t="s">
        <v>20</v>
      </c>
      <c r="H279">
        <v>83</v>
      </c>
      <c r="I279" s="8">
        <f t="shared" si="16"/>
        <v>89.94</v>
      </c>
      <c r="J279" t="s">
        <v>21</v>
      </c>
      <c r="K279" t="s">
        <v>22</v>
      </c>
      <c r="L279">
        <v>1279515600</v>
      </c>
      <c r="M279">
        <v>1279688400</v>
      </c>
      <c r="N279" s="12">
        <f t="shared" si="17"/>
        <v>40378.208333333336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9"/>
        <v>325.88888888888891</v>
      </c>
      <c r="G280" s="4" t="s">
        <v>20</v>
      </c>
      <c r="H280">
        <v>91</v>
      </c>
      <c r="I280" s="8">
        <f t="shared" si="16"/>
        <v>96.69</v>
      </c>
      <c r="J280" t="s">
        <v>21</v>
      </c>
      <c r="K280" t="s">
        <v>22</v>
      </c>
      <c r="L280">
        <v>1353909600</v>
      </c>
      <c r="M280">
        <v>1356069600</v>
      </c>
      <c r="N280" s="12">
        <f t="shared" si="17"/>
        <v>41239.25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9"/>
        <v>170.70000000000002</v>
      </c>
      <c r="G281" s="4" t="s">
        <v>20</v>
      </c>
      <c r="H281">
        <v>546</v>
      </c>
      <c r="I281" s="8">
        <f t="shared" si="16"/>
        <v>25.01</v>
      </c>
      <c r="J281" t="s">
        <v>21</v>
      </c>
      <c r="K281" t="s">
        <v>22</v>
      </c>
      <c r="L281">
        <v>1535950800</v>
      </c>
      <c r="M281">
        <v>1536210000</v>
      </c>
      <c r="N281" s="12">
        <f t="shared" si="17"/>
        <v>43346.208333333328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9"/>
        <v>581.44000000000005</v>
      </c>
      <c r="G282" s="4" t="s">
        <v>20</v>
      </c>
      <c r="H282">
        <v>393</v>
      </c>
      <c r="I282" s="8">
        <f t="shared" si="16"/>
        <v>36.99</v>
      </c>
      <c r="J282" t="s">
        <v>21</v>
      </c>
      <c r="K282" t="s">
        <v>22</v>
      </c>
      <c r="L282">
        <v>1511244000</v>
      </c>
      <c r="M282">
        <v>1511762400</v>
      </c>
      <c r="N282" s="12">
        <f t="shared" si="17"/>
        <v>43060.25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9"/>
        <v>91.520972644376897</v>
      </c>
      <c r="G283" s="4" t="s">
        <v>14</v>
      </c>
      <c r="H283">
        <v>2062</v>
      </c>
      <c r="I283" s="8">
        <f t="shared" si="16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2">
        <f t="shared" si="17"/>
        <v>40979.25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9"/>
        <v>108.04761904761904</v>
      </c>
      <c r="G284" s="4" t="s">
        <v>20</v>
      </c>
      <c r="H284">
        <v>133</v>
      </c>
      <c r="I284" s="8">
        <f t="shared" si="16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2">
        <f t="shared" si="17"/>
        <v>42701.25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9"/>
        <v>18.728395061728396</v>
      </c>
      <c r="G285" s="4" t="s">
        <v>14</v>
      </c>
      <c r="H285">
        <v>29</v>
      </c>
      <c r="I285" s="8">
        <f t="shared" si="16"/>
        <v>52.31</v>
      </c>
      <c r="J285" t="s">
        <v>36</v>
      </c>
      <c r="K285" t="s">
        <v>37</v>
      </c>
      <c r="L285">
        <v>1464584400</v>
      </c>
      <c r="M285">
        <v>1465016400</v>
      </c>
      <c r="N285" s="12">
        <f t="shared" si="17"/>
        <v>42520.208333333328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9"/>
        <v>83.193877551020407</v>
      </c>
      <c r="G286" s="4" t="s">
        <v>14</v>
      </c>
      <c r="H286">
        <v>132</v>
      </c>
      <c r="I286" s="8">
        <f t="shared" si="16"/>
        <v>61.77</v>
      </c>
      <c r="J286" t="s">
        <v>21</v>
      </c>
      <c r="K286" t="s">
        <v>22</v>
      </c>
      <c r="L286">
        <v>1335848400</v>
      </c>
      <c r="M286">
        <v>1336280400</v>
      </c>
      <c r="N286" s="12">
        <f t="shared" si="17"/>
        <v>41030.208333333336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9"/>
        <v>706.33333333333337</v>
      </c>
      <c r="G287" s="4" t="s">
        <v>20</v>
      </c>
      <c r="H287">
        <v>254</v>
      </c>
      <c r="I287" s="8">
        <f t="shared" si="16"/>
        <v>25.03</v>
      </c>
      <c r="J287" t="s">
        <v>21</v>
      </c>
      <c r="K287" t="s">
        <v>22</v>
      </c>
      <c r="L287">
        <v>1473483600</v>
      </c>
      <c r="M287">
        <v>1476766800</v>
      </c>
      <c r="N287" s="12">
        <f t="shared" si="17"/>
        <v>42623.208333333328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9"/>
        <v>17.446030330062445</v>
      </c>
      <c r="G288" s="4" t="s">
        <v>74</v>
      </c>
      <c r="H288">
        <v>184</v>
      </c>
      <c r="I288" s="8">
        <f t="shared" si="16"/>
        <v>106.29</v>
      </c>
      <c r="J288" t="s">
        <v>21</v>
      </c>
      <c r="K288" t="s">
        <v>22</v>
      </c>
      <c r="L288">
        <v>1479880800</v>
      </c>
      <c r="M288">
        <v>1480485600</v>
      </c>
      <c r="N288" s="12">
        <f t="shared" si="17"/>
        <v>42697.25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9"/>
        <v>209.73015873015873</v>
      </c>
      <c r="G289" s="4" t="s">
        <v>20</v>
      </c>
      <c r="H289">
        <v>176</v>
      </c>
      <c r="I289" s="8">
        <f t="shared" si="16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2">
        <f t="shared" si="17"/>
        <v>42122.208333333328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9"/>
        <v>97.785714285714292</v>
      </c>
      <c r="G290" s="4" t="s">
        <v>14</v>
      </c>
      <c r="H290">
        <v>137</v>
      </c>
      <c r="I290" s="8">
        <f t="shared" si="16"/>
        <v>39.97</v>
      </c>
      <c r="J290" t="s">
        <v>36</v>
      </c>
      <c r="K290" t="s">
        <v>37</v>
      </c>
      <c r="L290">
        <v>1331701200</v>
      </c>
      <c r="M290">
        <v>1331787600</v>
      </c>
      <c r="N290" s="12">
        <f t="shared" si="17"/>
        <v>40982.208333333336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9"/>
        <v>1684.25</v>
      </c>
      <c r="G291" s="4" t="s">
        <v>20</v>
      </c>
      <c r="H291">
        <v>337</v>
      </c>
      <c r="I291" s="8">
        <f t="shared" si="16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2">
        <f t="shared" si="17"/>
        <v>42219.208333333328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9"/>
        <v>54.402135231316727</v>
      </c>
      <c r="G292" s="4" t="s">
        <v>14</v>
      </c>
      <c r="H292">
        <v>908</v>
      </c>
      <c r="I292" s="8">
        <f t="shared" si="16"/>
        <v>101.02</v>
      </c>
      <c r="J292" t="s">
        <v>21</v>
      </c>
      <c r="K292" t="s">
        <v>22</v>
      </c>
      <c r="L292">
        <v>1368162000</v>
      </c>
      <c r="M292">
        <v>1370926800</v>
      </c>
      <c r="N292" s="12">
        <f t="shared" si="17"/>
        <v>41404.208333333336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9"/>
        <v>456.61111111111109</v>
      </c>
      <c r="G293" s="4" t="s">
        <v>20</v>
      </c>
      <c r="H293">
        <v>107</v>
      </c>
      <c r="I293" s="8">
        <f t="shared" si="16"/>
        <v>76.81</v>
      </c>
      <c r="J293" t="s">
        <v>21</v>
      </c>
      <c r="K293" t="s">
        <v>22</v>
      </c>
      <c r="L293">
        <v>1318654800</v>
      </c>
      <c r="M293">
        <v>1319000400</v>
      </c>
      <c r="N293" s="12">
        <f t="shared" si="17"/>
        <v>40831.208333333336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9"/>
        <v>9.8219178082191778</v>
      </c>
      <c r="G294" s="4" t="s">
        <v>14</v>
      </c>
      <c r="H294">
        <v>10</v>
      </c>
      <c r="I294" s="8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 t="shared" si="17"/>
        <v>40984.208333333336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9"/>
        <v>16.384615384615383</v>
      </c>
      <c r="G295" s="4" t="s">
        <v>74</v>
      </c>
      <c r="H295">
        <v>32</v>
      </c>
      <c r="I295" s="8">
        <f t="shared" si="16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2">
        <f t="shared" si="17"/>
        <v>40456.208333333336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9"/>
        <v>1339.6666666666667</v>
      </c>
      <c r="G296" s="4" t="s">
        <v>20</v>
      </c>
      <c r="H296">
        <v>183</v>
      </c>
      <c r="I296" s="8">
        <f t="shared" si="16"/>
        <v>43.92</v>
      </c>
      <c r="J296" t="s">
        <v>21</v>
      </c>
      <c r="K296" t="s">
        <v>22</v>
      </c>
      <c r="L296">
        <v>1540530000</v>
      </c>
      <c r="M296">
        <v>1541570400</v>
      </c>
      <c r="N296" s="12">
        <f t="shared" si="17"/>
        <v>43399.208333333328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9"/>
        <v>35.650077760497666</v>
      </c>
      <c r="G297" s="4" t="s">
        <v>14</v>
      </c>
      <c r="H297">
        <v>1910</v>
      </c>
      <c r="I297" s="8">
        <f t="shared" si="16"/>
        <v>36</v>
      </c>
      <c r="J297" t="s">
        <v>98</v>
      </c>
      <c r="K297" t="s">
        <v>99</v>
      </c>
      <c r="L297">
        <v>1381813200</v>
      </c>
      <c r="M297">
        <v>1383976800</v>
      </c>
      <c r="N297" s="12">
        <f t="shared" si="17"/>
        <v>41562.208333333336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9"/>
        <v>54.950819672131146</v>
      </c>
      <c r="G298" s="4" t="s">
        <v>14</v>
      </c>
      <c r="H298">
        <v>38</v>
      </c>
      <c r="I298" s="8">
        <f t="shared" si="16"/>
        <v>88.21</v>
      </c>
      <c r="J298" t="s">
        <v>26</v>
      </c>
      <c r="K298" t="s">
        <v>27</v>
      </c>
      <c r="L298">
        <v>1548655200</v>
      </c>
      <c r="M298">
        <v>1550556000</v>
      </c>
      <c r="N298" s="12">
        <f t="shared" si="17"/>
        <v>43493.25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9"/>
        <v>94.236111111111114</v>
      </c>
      <c r="G299" s="4" t="s">
        <v>14</v>
      </c>
      <c r="H299">
        <v>104</v>
      </c>
      <c r="I299" s="8">
        <f t="shared" si="16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2">
        <f t="shared" si="17"/>
        <v>41653.25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9"/>
        <v>143.91428571428571</v>
      </c>
      <c r="G300" s="4" t="s">
        <v>20</v>
      </c>
      <c r="H300">
        <v>72</v>
      </c>
      <c r="I300" s="8">
        <f t="shared" si="16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2">
        <f t="shared" si="17"/>
        <v>42426.25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9"/>
        <v>51.421052631578945</v>
      </c>
      <c r="G301" s="4" t="s">
        <v>14</v>
      </c>
      <c r="H301">
        <v>49</v>
      </c>
      <c r="I301" s="8">
        <f t="shared" si="16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2">
        <f t="shared" si="17"/>
        <v>42432.25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9"/>
        <v>5</v>
      </c>
      <c r="G302" s="4" t="s">
        <v>14</v>
      </c>
      <c r="H302">
        <v>1</v>
      </c>
      <c r="I302" s="8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 t="shared" si="17"/>
        <v>42977.208333333328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9"/>
        <v>1344.6666666666667</v>
      </c>
      <c r="G303" s="4" t="s">
        <v>20</v>
      </c>
      <c r="H303">
        <v>295</v>
      </c>
      <c r="I303" s="8">
        <f t="shared" si="16"/>
        <v>41.02</v>
      </c>
      <c r="J303" t="s">
        <v>21</v>
      </c>
      <c r="K303" t="s">
        <v>22</v>
      </c>
      <c r="L303">
        <v>1424930400</v>
      </c>
      <c r="M303">
        <v>1426395600</v>
      </c>
      <c r="N303" s="12">
        <f t="shared" si="17"/>
        <v>42061.25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9"/>
        <v>31.844940867279899</v>
      </c>
      <c r="G304" s="4" t="s">
        <v>14</v>
      </c>
      <c r="H304">
        <v>245</v>
      </c>
      <c r="I304" s="8">
        <f t="shared" si="16"/>
        <v>98.91</v>
      </c>
      <c r="J304" t="s">
        <v>21</v>
      </c>
      <c r="K304" t="s">
        <v>22</v>
      </c>
      <c r="L304">
        <v>1535864400</v>
      </c>
      <c r="M304">
        <v>1537074000</v>
      </c>
      <c r="N304" s="12">
        <f t="shared" si="17"/>
        <v>43345.208333333328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9"/>
        <v>82.617647058823536</v>
      </c>
      <c r="G305" s="4" t="s">
        <v>14</v>
      </c>
      <c r="H305">
        <v>32</v>
      </c>
      <c r="I305" s="8">
        <f t="shared" si="16"/>
        <v>87.78</v>
      </c>
      <c r="J305" t="s">
        <v>21</v>
      </c>
      <c r="K305" t="s">
        <v>22</v>
      </c>
      <c r="L305">
        <v>1452146400</v>
      </c>
      <c r="M305">
        <v>1452578400</v>
      </c>
      <c r="N305" s="12">
        <f t="shared" si="17"/>
        <v>42376.25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9"/>
        <v>546.14285714285722</v>
      </c>
      <c r="G306" s="4" t="s">
        <v>20</v>
      </c>
      <c r="H306">
        <v>142</v>
      </c>
      <c r="I306" s="8">
        <f t="shared" si="16"/>
        <v>80.77</v>
      </c>
      <c r="J306" t="s">
        <v>21</v>
      </c>
      <c r="K306" t="s">
        <v>22</v>
      </c>
      <c r="L306">
        <v>1470546000</v>
      </c>
      <c r="M306">
        <v>1474088400</v>
      </c>
      <c r="N306" s="12">
        <f t="shared" si="17"/>
        <v>42589.208333333328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9"/>
        <v>286.21428571428572</v>
      </c>
      <c r="G307" s="4" t="s">
        <v>20</v>
      </c>
      <c r="H307">
        <v>85</v>
      </c>
      <c r="I307" s="8">
        <f t="shared" si="16"/>
        <v>94.28</v>
      </c>
      <c r="J307" t="s">
        <v>21</v>
      </c>
      <c r="K307" t="s">
        <v>22</v>
      </c>
      <c r="L307">
        <v>1458363600</v>
      </c>
      <c r="M307">
        <v>1461906000</v>
      </c>
      <c r="N307" s="12">
        <f t="shared" si="17"/>
        <v>42448.208333333328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9"/>
        <v>7.9076923076923071</v>
      </c>
      <c r="G308" s="4" t="s">
        <v>14</v>
      </c>
      <c r="H308">
        <v>7</v>
      </c>
      <c r="I308" s="8">
        <f t="shared" si="16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2">
        <f t="shared" si="17"/>
        <v>42930.208333333328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9"/>
        <v>132.13677811550153</v>
      </c>
      <c r="G309" s="4" t="s">
        <v>20</v>
      </c>
      <c r="H309">
        <v>659</v>
      </c>
      <c r="I309" s="8">
        <f t="shared" si="16"/>
        <v>65.97</v>
      </c>
      <c r="J309" t="s">
        <v>36</v>
      </c>
      <c r="K309" t="s">
        <v>37</v>
      </c>
      <c r="L309">
        <v>1338958800</v>
      </c>
      <c r="M309">
        <v>1340686800</v>
      </c>
      <c r="N309" s="12">
        <f t="shared" si="17"/>
        <v>41066.208333333336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9"/>
        <v>74.077834179357026</v>
      </c>
      <c r="G310" s="4" t="s">
        <v>14</v>
      </c>
      <c r="H310">
        <v>803</v>
      </c>
      <c r="I310" s="8">
        <f t="shared" si="16"/>
        <v>109.04</v>
      </c>
      <c r="J310" t="s">
        <v>21</v>
      </c>
      <c r="K310" t="s">
        <v>22</v>
      </c>
      <c r="L310">
        <v>1303102800</v>
      </c>
      <c r="M310">
        <v>1303189200</v>
      </c>
      <c r="N310" s="12">
        <f t="shared" si="17"/>
        <v>40651.208333333336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9"/>
        <v>75.292682926829272</v>
      </c>
      <c r="G311" s="4" t="s">
        <v>74</v>
      </c>
      <c r="H311">
        <v>75</v>
      </c>
      <c r="I311" s="8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 t="shared" si="17"/>
        <v>40807.208333333336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9"/>
        <v>20.333333333333332</v>
      </c>
      <c r="G312" s="4" t="s">
        <v>14</v>
      </c>
      <c r="H312">
        <v>16</v>
      </c>
      <c r="I312" s="8">
        <f t="shared" si="16"/>
        <v>99.13</v>
      </c>
      <c r="J312" t="s">
        <v>21</v>
      </c>
      <c r="K312" t="s">
        <v>22</v>
      </c>
      <c r="L312">
        <v>1270789200</v>
      </c>
      <c r="M312">
        <v>1272171600</v>
      </c>
      <c r="N312" s="12">
        <f t="shared" si="17"/>
        <v>40277.208333333336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9"/>
        <v>203.36507936507937</v>
      </c>
      <c r="G313" s="4" t="s">
        <v>20</v>
      </c>
      <c r="H313">
        <v>121</v>
      </c>
      <c r="I313" s="8">
        <f t="shared" si="16"/>
        <v>105.88</v>
      </c>
      <c r="J313" t="s">
        <v>21</v>
      </c>
      <c r="K313" t="s">
        <v>22</v>
      </c>
      <c r="L313">
        <v>1297836000</v>
      </c>
      <c r="M313">
        <v>1298872800</v>
      </c>
      <c r="N313" s="12">
        <f t="shared" si="17"/>
        <v>40590.25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9"/>
        <v>310.2284263959391</v>
      </c>
      <c r="G314" s="4" t="s">
        <v>20</v>
      </c>
      <c r="H314">
        <v>3742</v>
      </c>
      <c r="I314" s="8">
        <f t="shared" si="16"/>
        <v>49</v>
      </c>
      <c r="J314" t="s">
        <v>21</v>
      </c>
      <c r="K314" t="s">
        <v>22</v>
      </c>
      <c r="L314">
        <v>1382677200</v>
      </c>
      <c r="M314">
        <v>1383282000</v>
      </c>
      <c r="N314" s="12">
        <f t="shared" si="17"/>
        <v>41572.208333333336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9"/>
        <v>395.31818181818181</v>
      </c>
      <c r="G315" s="4" t="s">
        <v>20</v>
      </c>
      <c r="H315">
        <v>223</v>
      </c>
      <c r="I315" s="8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 t="shared" si="17"/>
        <v>40966.25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9"/>
        <v>294.71428571428572</v>
      </c>
      <c r="G316" s="4" t="s">
        <v>20</v>
      </c>
      <c r="H316">
        <v>133</v>
      </c>
      <c r="I316" s="8">
        <f t="shared" si="16"/>
        <v>31.02</v>
      </c>
      <c r="J316" t="s">
        <v>21</v>
      </c>
      <c r="K316" t="s">
        <v>22</v>
      </c>
      <c r="L316">
        <v>1552366800</v>
      </c>
      <c r="M316">
        <v>1552798800</v>
      </c>
      <c r="N316" s="12">
        <f t="shared" si="17"/>
        <v>43536.208333333328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9"/>
        <v>33.89473684210526</v>
      </c>
      <c r="G317" s="4" t="s">
        <v>14</v>
      </c>
      <c r="H317">
        <v>31</v>
      </c>
      <c r="I317" s="8">
        <f t="shared" si="16"/>
        <v>103.87</v>
      </c>
      <c r="J317" t="s">
        <v>21</v>
      </c>
      <c r="K317" t="s">
        <v>22</v>
      </c>
      <c r="L317">
        <v>1400907600</v>
      </c>
      <c r="M317">
        <v>1403413200</v>
      </c>
      <c r="N317" s="12">
        <f t="shared" si="17"/>
        <v>41783.208333333336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9"/>
        <v>66.677083333333329</v>
      </c>
      <c r="G318" s="4" t="s">
        <v>14</v>
      </c>
      <c r="H318">
        <v>108</v>
      </c>
      <c r="I318" s="8">
        <f t="shared" si="16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2">
        <f t="shared" si="17"/>
        <v>43788.25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9"/>
        <v>19.227272727272727</v>
      </c>
      <c r="G319" s="4" t="s">
        <v>14</v>
      </c>
      <c r="H319">
        <v>30</v>
      </c>
      <c r="I319" s="8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 t="shared" si="17"/>
        <v>42869.208333333328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9"/>
        <v>15.842105263157894</v>
      </c>
      <c r="G320" s="4" t="s">
        <v>14</v>
      </c>
      <c r="H320">
        <v>17</v>
      </c>
      <c r="I320" s="8">
        <f t="shared" si="16"/>
        <v>53.12</v>
      </c>
      <c r="J320" t="s">
        <v>21</v>
      </c>
      <c r="K320" t="s">
        <v>22</v>
      </c>
      <c r="L320">
        <v>1392357600</v>
      </c>
      <c r="M320">
        <v>1392530400</v>
      </c>
      <c r="N320" s="12">
        <f t="shared" si="17"/>
        <v>41684.25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9"/>
        <v>38.702380952380956</v>
      </c>
      <c r="G321" s="4" t="s">
        <v>74</v>
      </c>
      <c r="H321">
        <v>64</v>
      </c>
      <c r="I321" s="8">
        <f t="shared" si="16"/>
        <v>50.8</v>
      </c>
      <c r="J321" t="s">
        <v>21</v>
      </c>
      <c r="K321" t="s">
        <v>22</v>
      </c>
      <c r="L321">
        <v>1281589200</v>
      </c>
      <c r="M321">
        <v>1283662800</v>
      </c>
      <c r="N321" s="12">
        <f t="shared" si="17"/>
        <v>40402.208333333336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9"/>
        <v>9.5876777251184837</v>
      </c>
      <c r="G322" s="4" t="s">
        <v>14</v>
      </c>
      <c r="H322">
        <v>80</v>
      </c>
      <c r="I322" s="8">
        <f t="shared" ref="I322:I385" si="20">IFERROR(ROUND(E322/H322,2),0)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 t="shared" ref="N322:N385" si="21">(((L322/60)/60)/24)+DATE(1970,1,1)</f>
        <v>40673.208333333336</v>
      </c>
      <c r="O322" s="12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9"/>
        <v>94.144366197183089</v>
      </c>
      <c r="G323" s="4" t="s">
        <v>14</v>
      </c>
      <c r="H323">
        <v>2468</v>
      </c>
      <c r="I323" s="8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12">
        <f t="shared" si="21"/>
        <v>40634.208333333336</v>
      </c>
      <c r="O323" s="12">
        <f t="shared" si="22"/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3">E324/D324*100</f>
        <v>166.56234096692114</v>
      </c>
      <c r="G324" s="4" t="s">
        <v>20</v>
      </c>
      <c r="H324">
        <v>5168</v>
      </c>
      <c r="I324" s="8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12">
        <f t="shared" si="21"/>
        <v>40507.25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3"/>
        <v>24.134831460674157</v>
      </c>
      <c r="G325" s="4" t="s">
        <v>14</v>
      </c>
      <c r="H325">
        <v>26</v>
      </c>
      <c r="I325" s="8">
        <f t="shared" si="20"/>
        <v>82.62</v>
      </c>
      <c r="J325" t="s">
        <v>40</v>
      </c>
      <c r="K325" t="s">
        <v>41</v>
      </c>
      <c r="L325">
        <v>1395896400</v>
      </c>
      <c r="M325">
        <v>1396069200</v>
      </c>
      <c r="N325" s="12">
        <f t="shared" si="21"/>
        <v>41725.208333333336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3"/>
        <v>164.05633802816902</v>
      </c>
      <c r="G326" s="4" t="s">
        <v>20</v>
      </c>
      <c r="H326">
        <v>307</v>
      </c>
      <c r="I326" s="8">
        <f t="shared" si="20"/>
        <v>37.94</v>
      </c>
      <c r="J326" t="s">
        <v>21</v>
      </c>
      <c r="K326" t="s">
        <v>22</v>
      </c>
      <c r="L326">
        <v>1434862800</v>
      </c>
      <c r="M326">
        <v>1435899600</v>
      </c>
      <c r="N326" s="12">
        <f t="shared" si="21"/>
        <v>42176.208333333328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3"/>
        <v>90.723076923076931</v>
      </c>
      <c r="G327" s="4" t="s">
        <v>14</v>
      </c>
      <c r="H327">
        <v>73</v>
      </c>
      <c r="I327" s="8">
        <f t="shared" si="20"/>
        <v>80.78</v>
      </c>
      <c r="J327" t="s">
        <v>21</v>
      </c>
      <c r="K327" t="s">
        <v>22</v>
      </c>
      <c r="L327">
        <v>1529125200</v>
      </c>
      <c r="M327">
        <v>1531112400</v>
      </c>
      <c r="N327" s="12">
        <f t="shared" si="21"/>
        <v>43267.208333333328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3"/>
        <v>46.194444444444443</v>
      </c>
      <c r="G328" s="4" t="s">
        <v>14</v>
      </c>
      <c r="H328">
        <v>128</v>
      </c>
      <c r="I328" s="8">
        <f t="shared" si="20"/>
        <v>25.98</v>
      </c>
      <c r="J328" t="s">
        <v>21</v>
      </c>
      <c r="K328" t="s">
        <v>22</v>
      </c>
      <c r="L328">
        <v>1451109600</v>
      </c>
      <c r="M328">
        <v>1451628000</v>
      </c>
      <c r="N328" s="12">
        <f t="shared" si="21"/>
        <v>42364.25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3"/>
        <v>38.53846153846154</v>
      </c>
      <c r="G329" s="4" t="s">
        <v>14</v>
      </c>
      <c r="H329">
        <v>33</v>
      </c>
      <c r="I329" s="8">
        <f t="shared" si="20"/>
        <v>30.36</v>
      </c>
      <c r="J329" t="s">
        <v>21</v>
      </c>
      <c r="K329" t="s">
        <v>22</v>
      </c>
      <c r="L329">
        <v>1566968400</v>
      </c>
      <c r="M329">
        <v>1567314000</v>
      </c>
      <c r="N329" s="12">
        <f t="shared" si="21"/>
        <v>43705.208333333328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3"/>
        <v>133.56231003039514</v>
      </c>
      <c r="G330" s="4" t="s">
        <v>20</v>
      </c>
      <c r="H330">
        <v>2441</v>
      </c>
      <c r="I330" s="8">
        <f t="shared" si="20"/>
        <v>54</v>
      </c>
      <c r="J330" t="s">
        <v>21</v>
      </c>
      <c r="K330" t="s">
        <v>22</v>
      </c>
      <c r="L330">
        <v>1543557600</v>
      </c>
      <c r="M330">
        <v>1544508000</v>
      </c>
      <c r="N330" s="12">
        <f t="shared" si="21"/>
        <v>43434.25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3"/>
        <v>22.896588486140725</v>
      </c>
      <c r="G331" s="4" t="s">
        <v>47</v>
      </c>
      <c r="H331">
        <v>211</v>
      </c>
      <c r="I331" s="8">
        <f t="shared" si="20"/>
        <v>101.79</v>
      </c>
      <c r="J331" t="s">
        <v>21</v>
      </c>
      <c r="K331" t="s">
        <v>22</v>
      </c>
      <c r="L331">
        <v>1481522400</v>
      </c>
      <c r="M331">
        <v>1482472800</v>
      </c>
      <c r="N331" s="12">
        <f t="shared" si="21"/>
        <v>42716.25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3"/>
        <v>184.95548961424333</v>
      </c>
      <c r="G332" s="4" t="s">
        <v>20</v>
      </c>
      <c r="H332">
        <v>1385</v>
      </c>
      <c r="I332" s="8">
        <f t="shared" si="20"/>
        <v>45</v>
      </c>
      <c r="J332" t="s">
        <v>40</v>
      </c>
      <c r="K332" t="s">
        <v>41</v>
      </c>
      <c r="L332">
        <v>1512712800</v>
      </c>
      <c r="M332">
        <v>1512799200</v>
      </c>
      <c r="N332" s="12">
        <f t="shared" si="21"/>
        <v>43077.25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3"/>
        <v>443.72727272727275</v>
      </c>
      <c r="G333" s="4" t="s">
        <v>20</v>
      </c>
      <c r="H333">
        <v>190</v>
      </c>
      <c r="I333" s="8">
        <f t="shared" si="20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2">
        <f t="shared" si="21"/>
        <v>40896.25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3"/>
        <v>199.9806763285024</v>
      </c>
      <c r="G334" s="4" t="s">
        <v>20</v>
      </c>
      <c r="H334">
        <v>470</v>
      </c>
      <c r="I334" s="8">
        <f t="shared" si="20"/>
        <v>88.08</v>
      </c>
      <c r="J334" t="s">
        <v>21</v>
      </c>
      <c r="K334" t="s">
        <v>22</v>
      </c>
      <c r="L334">
        <v>1364446800</v>
      </c>
      <c r="M334">
        <v>1364533200</v>
      </c>
      <c r="N334" s="12">
        <f t="shared" si="21"/>
        <v>41361.208333333336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3"/>
        <v>123.95833333333333</v>
      </c>
      <c r="G335" s="4" t="s">
        <v>20</v>
      </c>
      <c r="H335">
        <v>253</v>
      </c>
      <c r="I335" s="8">
        <f t="shared" si="20"/>
        <v>47.04</v>
      </c>
      <c r="J335" t="s">
        <v>21</v>
      </c>
      <c r="K335" t="s">
        <v>22</v>
      </c>
      <c r="L335">
        <v>1542693600</v>
      </c>
      <c r="M335">
        <v>1545112800</v>
      </c>
      <c r="N335" s="12">
        <f t="shared" si="21"/>
        <v>43424.25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3"/>
        <v>186.61329305135951</v>
      </c>
      <c r="G336" s="4" t="s">
        <v>20</v>
      </c>
      <c r="H336">
        <v>1113</v>
      </c>
      <c r="I336" s="8">
        <f t="shared" si="20"/>
        <v>111</v>
      </c>
      <c r="J336" t="s">
        <v>21</v>
      </c>
      <c r="K336" t="s">
        <v>22</v>
      </c>
      <c r="L336">
        <v>1515564000</v>
      </c>
      <c r="M336">
        <v>1516168800</v>
      </c>
      <c r="N336" s="12">
        <f t="shared" si="21"/>
        <v>43110.25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3"/>
        <v>114.28538550057536</v>
      </c>
      <c r="G337" s="4" t="s">
        <v>20</v>
      </c>
      <c r="H337">
        <v>2283</v>
      </c>
      <c r="I337" s="8">
        <f t="shared" si="20"/>
        <v>87</v>
      </c>
      <c r="J337" t="s">
        <v>21</v>
      </c>
      <c r="K337" t="s">
        <v>22</v>
      </c>
      <c r="L337">
        <v>1573797600</v>
      </c>
      <c r="M337">
        <v>1574920800</v>
      </c>
      <c r="N337" s="12">
        <f t="shared" si="21"/>
        <v>43784.25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3"/>
        <v>97.032531824611041</v>
      </c>
      <c r="G338" s="4" t="s">
        <v>14</v>
      </c>
      <c r="H338">
        <v>1072</v>
      </c>
      <c r="I338" s="8">
        <f t="shared" si="20"/>
        <v>63.99</v>
      </c>
      <c r="J338" t="s">
        <v>21</v>
      </c>
      <c r="K338" t="s">
        <v>22</v>
      </c>
      <c r="L338">
        <v>1292392800</v>
      </c>
      <c r="M338">
        <v>1292479200</v>
      </c>
      <c r="N338" s="12">
        <f t="shared" si="21"/>
        <v>40527.25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3"/>
        <v>122.81904761904762</v>
      </c>
      <c r="G339" s="4" t="s">
        <v>20</v>
      </c>
      <c r="H339">
        <v>1095</v>
      </c>
      <c r="I339" s="8">
        <f t="shared" si="20"/>
        <v>105.99</v>
      </c>
      <c r="J339" t="s">
        <v>21</v>
      </c>
      <c r="K339" t="s">
        <v>22</v>
      </c>
      <c r="L339">
        <v>1573452000</v>
      </c>
      <c r="M339">
        <v>1573538400</v>
      </c>
      <c r="N339" s="12">
        <f t="shared" si="21"/>
        <v>43780.25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3"/>
        <v>179.14326647564468</v>
      </c>
      <c r="G340" s="4" t="s">
        <v>20</v>
      </c>
      <c r="H340">
        <v>1690</v>
      </c>
      <c r="I340" s="8">
        <f t="shared" si="20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2">
        <f t="shared" si="21"/>
        <v>40821.208333333336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3"/>
        <v>79.951577402787962</v>
      </c>
      <c r="G341" s="4" t="s">
        <v>74</v>
      </c>
      <c r="H341">
        <v>1297</v>
      </c>
      <c r="I341" s="8">
        <f t="shared" si="20"/>
        <v>84.02</v>
      </c>
      <c r="J341" t="s">
        <v>15</v>
      </c>
      <c r="K341" t="s">
        <v>16</v>
      </c>
      <c r="L341">
        <v>1501650000</v>
      </c>
      <c r="M341">
        <v>1502859600</v>
      </c>
      <c r="N341" s="12">
        <f t="shared" si="21"/>
        <v>42949.208333333328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3"/>
        <v>94.242587601078171</v>
      </c>
      <c r="G342" s="4" t="s">
        <v>14</v>
      </c>
      <c r="H342">
        <v>393</v>
      </c>
      <c r="I342" s="8">
        <f t="shared" si="20"/>
        <v>88.97</v>
      </c>
      <c r="J342" t="s">
        <v>21</v>
      </c>
      <c r="K342" t="s">
        <v>22</v>
      </c>
      <c r="L342">
        <v>1323669600</v>
      </c>
      <c r="M342">
        <v>1323756000</v>
      </c>
      <c r="N342" s="12">
        <f t="shared" si="21"/>
        <v>40889.25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3"/>
        <v>84.669291338582681</v>
      </c>
      <c r="G343" s="4" t="s">
        <v>14</v>
      </c>
      <c r="H343">
        <v>1257</v>
      </c>
      <c r="I343" s="8">
        <f t="shared" si="20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2">
        <f t="shared" si="21"/>
        <v>42244.208333333328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3"/>
        <v>66.521920668058456</v>
      </c>
      <c r="G344" s="4" t="s">
        <v>14</v>
      </c>
      <c r="H344">
        <v>328</v>
      </c>
      <c r="I344" s="8">
        <f t="shared" si="20"/>
        <v>97.15</v>
      </c>
      <c r="J344" t="s">
        <v>21</v>
      </c>
      <c r="K344" t="s">
        <v>22</v>
      </c>
      <c r="L344">
        <v>1374296400</v>
      </c>
      <c r="M344">
        <v>1375333200</v>
      </c>
      <c r="N344" s="12">
        <f t="shared" si="21"/>
        <v>41475.208333333336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3"/>
        <v>53.922222222222224</v>
      </c>
      <c r="G345" s="4" t="s">
        <v>14</v>
      </c>
      <c r="H345">
        <v>147</v>
      </c>
      <c r="I345" s="8">
        <f t="shared" si="20"/>
        <v>33.01</v>
      </c>
      <c r="J345" t="s">
        <v>21</v>
      </c>
      <c r="K345" t="s">
        <v>22</v>
      </c>
      <c r="L345">
        <v>1384840800</v>
      </c>
      <c r="M345">
        <v>1389420000</v>
      </c>
      <c r="N345" s="12">
        <f t="shared" si="21"/>
        <v>41597.25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3"/>
        <v>41.983299595141702</v>
      </c>
      <c r="G346" s="4" t="s">
        <v>14</v>
      </c>
      <c r="H346">
        <v>830</v>
      </c>
      <c r="I346" s="8">
        <f t="shared" si="20"/>
        <v>99.95</v>
      </c>
      <c r="J346" t="s">
        <v>21</v>
      </c>
      <c r="K346" t="s">
        <v>22</v>
      </c>
      <c r="L346">
        <v>1516600800</v>
      </c>
      <c r="M346">
        <v>1520056800</v>
      </c>
      <c r="N346" s="12">
        <f t="shared" si="21"/>
        <v>43122.25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3"/>
        <v>14.69479695431472</v>
      </c>
      <c r="G347" s="4" t="s">
        <v>14</v>
      </c>
      <c r="H347">
        <v>331</v>
      </c>
      <c r="I347" s="8">
        <f t="shared" si="20"/>
        <v>69.97</v>
      </c>
      <c r="J347" t="s">
        <v>40</v>
      </c>
      <c r="K347" t="s">
        <v>41</v>
      </c>
      <c r="L347">
        <v>1436418000</v>
      </c>
      <c r="M347">
        <v>1436504400</v>
      </c>
      <c r="N347" s="12">
        <f t="shared" si="21"/>
        <v>42194.208333333328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3"/>
        <v>34.475000000000001</v>
      </c>
      <c r="G348" s="4" t="s">
        <v>14</v>
      </c>
      <c r="H348">
        <v>25</v>
      </c>
      <c r="I348" s="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 t="shared" si="21"/>
        <v>42971.208333333328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3"/>
        <v>1400.7777777777778</v>
      </c>
      <c r="G349" s="4" t="s">
        <v>20</v>
      </c>
      <c r="H349">
        <v>191</v>
      </c>
      <c r="I349" s="8">
        <f t="shared" si="20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2">
        <f t="shared" si="21"/>
        <v>42046.25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3"/>
        <v>71.770351758793964</v>
      </c>
      <c r="G350" s="4" t="s">
        <v>14</v>
      </c>
      <c r="H350">
        <v>3483</v>
      </c>
      <c r="I350" s="8">
        <f t="shared" si="20"/>
        <v>41.01</v>
      </c>
      <c r="J350" t="s">
        <v>21</v>
      </c>
      <c r="K350" t="s">
        <v>22</v>
      </c>
      <c r="L350">
        <v>1487224800</v>
      </c>
      <c r="M350">
        <v>1488348000</v>
      </c>
      <c r="N350" s="12">
        <f t="shared" si="21"/>
        <v>42782.25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3"/>
        <v>53.074115044247783</v>
      </c>
      <c r="G351" s="4" t="s">
        <v>14</v>
      </c>
      <c r="H351">
        <v>923</v>
      </c>
      <c r="I351" s="8">
        <f t="shared" si="20"/>
        <v>103.96</v>
      </c>
      <c r="J351" t="s">
        <v>21</v>
      </c>
      <c r="K351" t="s">
        <v>22</v>
      </c>
      <c r="L351">
        <v>1500008400</v>
      </c>
      <c r="M351">
        <v>1502600400</v>
      </c>
      <c r="N351" s="12">
        <f t="shared" si="21"/>
        <v>42930.208333333328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3"/>
        <v>5</v>
      </c>
      <c r="G352" s="4" t="s">
        <v>14</v>
      </c>
      <c r="H352">
        <v>1</v>
      </c>
      <c r="I352" s="8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 t="shared" si="21"/>
        <v>42144.208333333328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3"/>
        <v>127.70715249662618</v>
      </c>
      <c r="G353" s="4" t="s">
        <v>20</v>
      </c>
      <c r="H353">
        <v>2013</v>
      </c>
      <c r="I353" s="8">
        <f t="shared" si="20"/>
        <v>47.01</v>
      </c>
      <c r="J353" t="s">
        <v>21</v>
      </c>
      <c r="K353" t="s">
        <v>22</v>
      </c>
      <c r="L353">
        <v>1440392400</v>
      </c>
      <c r="M353">
        <v>1441602000</v>
      </c>
      <c r="N353" s="12">
        <f t="shared" si="21"/>
        <v>42240.208333333328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3"/>
        <v>34.892857142857139</v>
      </c>
      <c r="G354" s="4" t="s">
        <v>14</v>
      </c>
      <c r="H354">
        <v>33</v>
      </c>
      <c r="I354" s="8">
        <f t="shared" si="20"/>
        <v>29.61</v>
      </c>
      <c r="J354" t="s">
        <v>15</v>
      </c>
      <c r="K354" t="s">
        <v>16</v>
      </c>
      <c r="L354">
        <v>1446876000</v>
      </c>
      <c r="M354">
        <v>1447567200</v>
      </c>
      <c r="N354" s="12">
        <f t="shared" si="21"/>
        <v>42315.25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3"/>
        <v>410.59821428571428</v>
      </c>
      <c r="G355" s="4" t="s">
        <v>20</v>
      </c>
      <c r="H355">
        <v>1703</v>
      </c>
      <c r="I355" s="8">
        <f t="shared" si="20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2">
        <f t="shared" si="21"/>
        <v>43651.208333333328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3"/>
        <v>123.73770491803278</v>
      </c>
      <c r="G356" s="4" t="s">
        <v>20</v>
      </c>
      <c r="H356">
        <v>80</v>
      </c>
      <c r="I356" s="8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 t="shared" si="21"/>
        <v>41520.208333333336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3"/>
        <v>58.973684210526315</v>
      </c>
      <c r="G357" s="4" t="s">
        <v>47</v>
      </c>
      <c r="H357">
        <v>86</v>
      </c>
      <c r="I357" s="8">
        <f t="shared" si="20"/>
        <v>26.06</v>
      </c>
      <c r="J357" t="s">
        <v>21</v>
      </c>
      <c r="K357" t="s">
        <v>22</v>
      </c>
      <c r="L357">
        <v>1485064800</v>
      </c>
      <c r="M357">
        <v>1488520800</v>
      </c>
      <c r="N357" s="12">
        <f t="shared" si="21"/>
        <v>42757.25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3"/>
        <v>36.892473118279568</v>
      </c>
      <c r="G358" s="4" t="s">
        <v>14</v>
      </c>
      <c r="H358">
        <v>40</v>
      </c>
      <c r="I358" s="8">
        <f t="shared" si="20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2">
        <f t="shared" si="21"/>
        <v>40922.25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3"/>
        <v>184.91304347826087</v>
      </c>
      <c r="G359" s="4" t="s">
        <v>20</v>
      </c>
      <c r="H359">
        <v>41</v>
      </c>
      <c r="I359" s="8">
        <f t="shared" si="20"/>
        <v>103.73</v>
      </c>
      <c r="J359" t="s">
        <v>21</v>
      </c>
      <c r="K359" t="s">
        <v>22</v>
      </c>
      <c r="L359">
        <v>1441256400</v>
      </c>
      <c r="M359">
        <v>1443416400</v>
      </c>
      <c r="N359" s="12">
        <f t="shared" si="21"/>
        <v>42250.208333333328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3"/>
        <v>11.814432989690722</v>
      </c>
      <c r="G360" s="4" t="s">
        <v>14</v>
      </c>
      <c r="H360">
        <v>23</v>
      </c>
      <c r="I360" s="8">
        <f t="shared" si="20"/>
        <v>49.83</v>
      </c>
      <c r="J360" t="s">
        <v>15</v>
      </c>
      <c r="K360" t="s">
        <v>16</v>
      </c>
      <c r="L360">
        <v>1533877200</v>
      </c>
      <c r="M360">
        <v>1534136400</v>
      </c>
      <c r="N360" s="12">
        <f t="shared" si="21"/>
        <v>43322.208333333328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3"/>
        <v>298.7</v>
      </c>
      <c r="G361" s="4" t="s">
        <v>20</v>
      </c>
      <c r="H361">
        <v>187</v>
      </c>
      <c r="I361" s="8">
        <f t="shared" si="20"/>
        <v>63.89</v>
      </c>
      <c r="J361" t="s">
        <v>21</v>
      </c>
      <c r="K361" t="s">
        <v>22</v>
      </c>
      <c r="L361">
        <v>1314421200</v>
      </c>
      <c r="M361">
        <v>1315026000</v>
      </c>
      <c r="N361" s="12">
        <f t="shared" si="21"/>
        <v>40782.208333333336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3"/>
        <v>226.35175879396985</v>
      </c>
      <c r="G362" s="4" t="s">
        <v>20</v>
      </c>
      <c r="H362">
        <v>2875</v>
      </c>
      <c r="I362" s="8">
        <f t="shared" si="20"/>
        <v>47</v>
      </c>
      <c r="J362" t="s">
        <v>40</v>
      </c>
      <c r="K362" t="s">
        <v>41</v>
      </c>
      <c r="L362">
        <v>1293861600</v>
      </c>
      <c r="M362">
        <v>1295071200</v>
      </c>
      <c r="N362" s="12">
        <f t="shared" si="21"/>
        <v>40544.25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3"/>
        <v>173.56363636363636</v>
      </c>
      <c r="G363" s="4" t="s">
        <v>20</v>
      </c>
      <c r="H363">
        <v>88</v>
      </c>
      <c r="I363" s="8">
        <f t="shared" si="20"/>
        <v>108.48</v>
      </c>
      <c r="J363" t="s">
        <v>21</v>
      </c>
      <c r="K363" t="s">
        <v>22</v>
      </c>
      <c r="L363">
        <v>1507352400</v>
      </c>
      <c r="M363">
        <v>1509426000</v>
      </c>
      <c r="N363" s="12">
        <f t="shared" si="21"/>
        <v>43015.208333333328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3"/>
        <v>371.75675675675677</v>
      </c>
      <c r="G364" s="4" t="s">
        <v>20</v>
      </c>
      <c r="H364">
        <v>191</v>
      </c>
      <c r="I364" s="8">
        <f t="shared" si="20"/>
        <v>72.02</v>
      </c>
      <c r="J364" t="s">
        <v>21</v>
      </c>
      <c r="K364" t="s">
        <v>22</v>
      </c>
      <c r="L364">
        <v>1296108000</v>
      </c>
      <c r="M364">
        <v>1299391200</v>
      </c>
      <c r="N364" s="12">
        <f t="shared" si="21"/>
        <v>40570.25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3"/>
        <v>160.19230769230771</v>
      </c>
      <c r="G365" s="4" t="s">
        <v>20</v>
      </c>
      <c r="H365">
        <v>139</v>
      </c>
      <c r="I365" s="8">
        <f t="shared" si="20"/>
        <v>59.93</v>
      </c>
      <c r="J365" t="s">
        <v>21</v>
      </c>
      <c r="K365" t="s">
        <v>22</v>
      </c>
      <c r="L365">
        <v>1324965600</v>
      </c>
      <c r="M365">
        <v>1325052000</v>
      </c>
      <c r="N365" s="12">
        <f t="shared" si="21"/>
        <v>40904.25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3"/>
        <v>1616.3333333333335</v>
      </c>
      <c r="G366" s="4" t="s">
        <v>20</v>
      </c>
      <c r="H366">
        <v>186</v>
      </c>
      <c r="I366" s="8">
        <f t="shared" si="20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2">
        <f t="shared" si="21"/>
        <v>43164.25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3"/>
        <v>733.4375</v>
      </c>
      <c r="G367" s="4" t="s">
        <v>20</v>
      </c>
      <c r="H367">
        <v>112</v>
      </c>
      <c r="I367" s="8">
        <f t="shared" si="20"/>
        <v>104.78</v>
      </c>
      <c r="J367" t="s">
        <v>26</v>
      </c>
      <c r="K367" t="s">
        <v>27</v>
      </c>
      <c r="L367">
        <v>1482991200</v>
      </c>
      <c r="M367">
        <v>1485324000</v>
      </c>
      <c r="N367" s="12">
        <f t="shared" si="21"/>
        <v>42733.25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3"/>
        <v>592.11111111111109</v>
      </c>
      <c r="G368" s="4" t="s">
        <v>20</v>
      </c>
      <c r="H368">
        <v>101</v>
      </c>
      <c r="I368" s="8">
        <f t="shared" si="20"/>
        <v>105.52</v>
      </c>
      <c r="J368" t="s">
        <v>21</v>
      </c>
      <c r="K368" t="s">
        <v>22</v>
      </c>
      <c r="L368">
        <v>1294034400</v>
      </c>
      <c r="M368">
        <v>1294120800</v>
      </c>
      <c r="N368" s="12">
        <f t="shared" si="21"/>
        <v>40546.25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3"/>
        <v>18.888888888888889</v>
      </c>
      <c r="G369" s="4" t="s">
        <v>14</v>
      </c>
      <c r="H369">
        <v>75</v>
      </c>
      <c r="I369" s="8">
        <f t="shared" si="20"/>
        <v>24.93</v>
      </c>
      <c r="J369" t="s">
        <v>21</v>
      </c>
      <c r="K369" t="s">
        <v>22</v>
      </c>
      <c r="L369">
        <v>1413608400</v>
      </c>
      <c r="M369">
        <v>1415685600</v>
      </c>
      <c r="N369" s="12">
        <f t="shared" si="21"/>
        <v>41930.208333333336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3"/>
        <v>276.80769230769232</v>
      </c>
      <c r="G370" s="4" t="s">
        <v>20</v>
      </c>
      <c r="H370">
        <v>206</v>
      </c>
      <c r="I370" s="8">
        <f t="shared" si="20"/>
        <v>69.87</v>
      </c>
      <c r="J370" t="s">
        <v>40</v>
      </c>
      <c r="K370" t="s">
        <v>41</v>
      </c>
      <c r="L370">
        <v>1286946000</v>
      </c>
      <c r="M370">
        <v>1288933200</v>
      </c>
      <c r="N370" s="12">
        <f t="shared" si="21"/>
        <v>40464.208333333336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3"/>
        <v>273.01851851851848</v>
      </c>
      <c r="G371" s="4" t="s">
        <v>20</v>
      </c>
      <c r="H371">
        <v>154</v>
      </c>
      <c r="I371" s="8">
        <f t="shared" si="20"/>
        <v>95.73</v>
      </c>
      <c r="J371" t="s">
        <v>21</v>
      </c>
      <c r="K371" t="s">
        <v>22</v>
      </c>
      <c r="L371">
        <v>1359871200</v>
      </c>
      <c r="M371">
        <v>1363237200</v>
      </c>
      <c r="N371" s="12">
        <f t="shared" si="21"/>
        <v>41308.25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3"/>
        <v>159.36331255565449</v>
      </c>
      <c r="G372" s="4" t="s">
        <v>20</v>
      </c>
      <c r="H372">
        <v>5966</v>
      </c>
      <c r="I372" s="8">
        <f t="shared" si="20"/>
        <v>30</v>
      </c>
      <c r="J372" t="s">
        <v>21</v>
      </c>
      <c r="K372" t="s">
        <v>22</v>
      </c>
      <c r="L372">
        <v>1555304400</v>
      </c>
      <c r="M372">
        <v>1555822800</v>
      </c>
      <c r="N372" s="12">
        <f t="shared" si="21"/>
        <v>43570.208333333328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3"/>
        <v>67.869978858350947</v>
      </c>
      <c r="G373" s="4" t="s">
        <v>14</v>
      </c>
      <c r="H373">
        <v>2176</v>
      </c>
      <c r="I373" s="8">
        <f t="shared" si="20"/>
        <v>59.01</v>
      </c>
      <c r="J373" t="s">
        <v>21</v>
      </c>
      <c r="K373" t="s">
        <v>22</v>
      </c>
      <c r="L373">
        <v>1423375200</v>
      </c>
      <c r="M373">
        <v>1427778000</v>
      </c>
      <c r="N373" s="12">
        <f t="shared" si="21"/>
        <v>42043.25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3"/>
        <v>1591.5555555555554</v>
      </c>
      <c r="G374" s="4" t="s">
        <v>20</v>
      </c>
      <c r="H374">
        <v>169</v>
      </c>
      <c r="I374" s="8">
        <f t="shared" si="20"/>
        <v>84.76</v>
      </c>
      <c r="J374" t="s">
        <v>21</v>
      </c>
      <c r="K374" t="s">
        <v>22</v>
      </c>
      <c r="L374">
        <v>1420696800</v>
      </c>
      <c r="M374">
        <v>1422424800</v>
      </c>
      <c r="N374" s="12">
        <f t="shared" si="21"/>
        <v>42012.25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3"/>
        <v>730.18222222222221</v>
      </c>
      <c r="G375" s="4" t="s">
        <v>20</v>
      </c>
      <c r="H375">
        <v>2106</v>
      </c>
      <c r="I375" s="8">
        <f t="shared" si="20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2">
        <f t="shared" si="21"/>
        <v>42964.208333333328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3"/>
        <v>13.185782556750297</v>
      </c>
      <c r="G376" s="4" t="s">
        <v>14</v>
      </c>
      <c r="H376">
        <v>441</v>
      </c>
      <c r="I376" s="8">
        <f t="shared" si="20"/>
        <v>50.05</v>
      </c>
      <c r="J376" t="s">
        <v>21</v>
      </c>
      <c r="K376" t="s">
        <v>22</v>
      </c>
      <c r="L376">
        <v>1547186400</v>
      </c>
      <c r="M376">
        <v>1547618400</v>
      </c>
      <c r="N376" s="12">
        <f t="shared" si="21"/>
        <v>43476.25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3"/>
        <v>54.777777777777779</v>
      </c>
      <c r="G377" s="4" t="s">
        <v>14</v>
      </c>
      <c r="H377">
        <v>25</v>
      </c>
      <c r="I377" s="8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 t="shared" si="21"/>
        <v>42293.208333333328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3"/>
        <v>361.02941176470591</v>
      </c>
      <c r="G378" s="4" t="s">
        <v>20</v>
      </c>
      <c r="H378">
        <v>131</v>
      </c>
      <c r="I378" s="8">
        <f t="shared" si="20"/>
        <v>93.7</v>
      </c>
      <c r="J378" t="s">
        <v>21</v>
      </c>
      <c r="K378" t="s">
        <v>22</v>
      </c>
      <c r="L378">
        <v>1404622800</v>
      </c>
      <c r="M378">
        <v>1405141200</v>
      </c>
      <c r="N378" s="12">
        <f t="shared" si="21"/>
        <v>41826.208333333336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3"/>
        <v>10.257545271629779</v>
      </c>
      <c r="G379" s="4" t="s">
        <v>14</v>
      </c>
      <c r="H379">
        <v>127</v>
      </c>
      <c r="I379" s="8">
        <f t="shared" si="20"/>
        <v>40.14</v>
      </c>
      <c r="J379" t="s">
        <v>21</v>
      </c>
      <c r="K379" t="s">
        <v>22</v>
      </c>
      <c r="L379">
        <v>1571720400</v>
      </c>
      <c r="M379">
        <v>1572933600</v>
      </c>
      <c r="N379" s="12">
        <f t="shared" si="21"/>
        <v>43760.208333333328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3"/>
        <v>13.962962962962964</v>
      </c>
      <c r="G380" s="4" t="s">
        <v>14</v>
      </c>
      <c r="H380">
        <v>355</v>
      </c>
      <c r="I380" s="8">
        <f t="shared" si="20"/>
        <v>70.09</v>
      </c>
      <c r="J380" t="s">
        <v>21</v>
      </c>
      <c r="K380" t="s">
        <v>22</v>
      </c>
      <c r="L380">
        <v>1526878800</v>
      </c>
      <c r="M380">
        <v>1530162000</v>
      </c>
      <c r="N380" s="12">
        <f t="shared" si="21"/>
        <v>43241.208333333328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3"/>
        <v>40.444444444444443</v>
      </c>
      <c r="G381" s="4" t="s">
        <v>14</v>
      </c>
      <c r="H381">
        <v>44</v>
      </c>
      <c r="I381" s="8">
        <f t="shared" si="20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2">
        <f t="shared" si="21"/>
        <v>40843.208333333336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3"/>
        <v>160.32</v>
      </c>
      <c r="G382" s="4" t="s">
        <v>20</v>
      </c>
      <c r="H382">
        <v>84</v>
      </c>
      <c r="I382" s="8">
        <f t="shared" si="20"/>
        <v>47.71</v>
      </c>
      <c r="J382" t="s">
        <v>21</v>
      </c>
      <c r="K382" t="s">
        <v>22</v>
      </c>
      <c r="L382">
        <v>1371963600</v>
      </c>
      <c r="M382">
        <v>1372395600</v>
      </c>
      <c r="N382" s="12">
        <f t="shared" si="21"/>
        <v>41448.208333333336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3"/>
        <v>183.9433962264151</v>
      </c>
      <c r="G383" s="4" t="s">
        <v>20</v>
      </c>
      <c r="H383">
        <v>155</v>
      </c>
      <c r="I383" s="8">
        <f t="shared" si="20"/>
        <v>62.9</v>
      </c>
      <c r="J383" t="s">
        <v>21</v>
      </c>
      <c r="K383" t="s">
        <v>22</v>
      </c>
      <c r="L383">
        <v>1433739600</v>
      </c>
      <c r="M383">
        <v>1437714000</v>
      </c>
      <c r="N383" s="12">
        <f t="shared" si="21"/>
        <v>42163.208333333328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3"/>
        <v>63.769230769230766</v>
      </c>
      <c r="G384" s="4" t="s">
        <v>14</v>
      </c>
      <c r="H384">
        <v>67</v>
      </c>
      <c r="I384" s="8">
        <f t="shared" si="20"/>
        <v>86.61</v>
      </c>
      <c r="J384" t="s">
        <v>21</v>
      </c>
      <c r="K384" t="s">
        <v>22</v>
      </c>
      <c r="L384">
        <v>1508130000</v>
      </c>
      <c r="M384">
        <v>1509771600</v>
      </c>
      <c r="N384" s="12">
        <f t="shared" si="21"/>
        <v>43024.208333333328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3"/>
        <v>225.38095238095238</v>
      </c>
      <c r="G385" s="4" t="s">
        <v>20</v>
      </c>
      <c r="H385">
        <v>189</v>
      </c>
      <c r="I385" s="8">
        <f t="shared" si="20"/>
        <v>75.13</v>
      </c>
      <c r="J385" t="s">
        <v>21</v>
      </c>
      <c r="K385" t="s">
        <v>22</v>
      </c>
      <c r="L385">
        <v>1550037600</v>
      </c>
      <c r="M385">
        <v>1550556000</v>
      </c>
      <c r="N385" s="12">
        <f t="shared" si="21"/>
        <v>43509.25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3"/>
        <v>172.00961538461539</v>
      </c>
      <c r="G386" s="4" t="s">
        <v>20</v>
      </c>
      <c r="H386">
        <v>4799</v>
      </c>
      <c r="I386" s="8">
        <f t="shared" ref="I386:I449" si="24">IFERROR(ROUND(E386/H386,2),0)</f>
        <v>41</v>
      </c>
      <c r="J386" t="s">
        <v>21</v>
      </c>
      <c r="K386" t="s">
        <v>22</v>
      </c>
      <c r="L386">
        <v>1486706400</v>
      </c>
      <c r="M386">
        <v>1489039200</v>
      </c>
      <c r="N386" s="12">
        <f t="shared" ref="N386:N449" si="25">(((L386/60)/60)/24)+DATE(1970,1,1)</f>
        <v>42776.25</v>
      </c>
      <c r="O386" s="12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3"/>
        <v>146.16709511568124</v>
      </c>
      <c r="G387" s="4" t="s">
        <v>20</v>
      </c>
      <c r="H387">
        <v>1137</v>
      </c>
      <c r="I387" s="8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12">
        <f t="shared" si="25"/>
        <v>43553.208333333328</v>
      </c>
      <c r="O387" s="12">
        <f t="shared" si="26"/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27">E388/D388*100</f>
        <v>76.42361623616236</v>
      </c>
      <c r="G388" s="4" t="s">
        <v>14</v>
      </c>
      <c r="H388">
        <v>1068</v>
      </c>
      <c r="I388" s="8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12">
        <f t="shared" si="25"/>
        <v>40355.208333333336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7"/>
        <v>39.261467889908261</v>
      </c>
      <c r="G389" s="4" t="s">
        <v>14</v>
      </c>
      <c r="H389">
        <v>424</v>
      </c>
      <c r="I389" s="8">
        <f t="shared" si="24"/>
        <v>100.93</v>
      </c>
      <c r="J389" t="s">
        <v>21</v>
      </c>
      <c r="K389" t="s">
        <v>22</v>
      </c>
      <c r="L389">
        <v>1339477200</v>
      </c>
      <c r="M389">
        <v>1339909200</v>
      </c>
      <c r="N389" s="12">
        <f t="shared" si="25"/>
        <v>41072.208333333336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7"/>
        <v>11.270034843205574</v>
      </c>
      <c r="G390" s="4" t="s">
        <v>74</v>
      </c>
      <c r="H390">
        <v>145</v>
      </c>
      <c r="I390" s="8">
        <f t="shared" si="24"/>
        <v>89.23</v>
      </c>
      <c r="J390" t="s">
        <v>98</v>
      </c>
      <c r="K390" t="s">
        <v>99</v>
      </c>
      <c r="L390">
        <v>1325656800</v>
      </c>
      <c r="M390">
        <v>1325829600</v>
      </c>
      <c r="N390" s="12">
        <f t="shared" si="25"/>
        <v>40912.25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7"/>
        <v>122.11084337349398</v>
      </c>
      <c r="G391" s="4" t="s">
        <v>20</v>
      </c>
      <c r="H391">
        <v>1152</v>
      </c>
      <c r="I391" s="8">
        <f t="shared" si="24"/>
        <v>87.98</v>
      </c>
      <c r="J391" t="s">
        <v>21</v>
      </c>
      <c r="K391" t="s">
        <v>22</v>
      </c>
      <c r="L391">
        <v>1288242000</v>
      </c>
      <c r="M391">
        <v>1290578400</v>
      </c>
      <c r="N391" s="12">
        <f t="shared" si="25"/>
        <v>40479.208333333336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7"/>
        <v>186.54166666666669</v>
      </c>
      <c r="G392" s="4" t="s">
        <v>20</v>
      </c>
      <c r="H392">
        <v>50</v>
      </c>
      <c r="I392" s="8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 t="shared" si="25"/>
        <v>41530.208333333336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7"/>
        <v>7.2731788079470201</v>
      </c>
      <c r="G393" s="4" t="s">
        <v>14</v>
      </c>
      <c r="H393">
        <v>151</v>
      </c>
      <c r="I393" s="8">
        <f t="shared" si="24"/>
        <v>29.09</v>
      </c>
      <c r="J393" t="s">
        <v>21</v>
      </c>
      <c r="K393" t="s">
        <v>22</v>
      </c>
      <c r="L393">
        <v>1389679200</v>
      </c>
      <c r="M393">
        <v>1389852000</v>
      </c>
      <c r="N393" s="12">
        <f t="shared" si="25"/>
        <v>41653.25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7"/>
        <v>65.642371234207957</v>
      </c>
      <c r="G394" s="4" t="s">
        <v>14</v>
      </c>
      <c r="H394">
        <v>1608</v>
      </c>
      <c r="I394" s="8">
        <f t="shared" si="24"/>
        <v>42.01</v>
      </c>
      <c r="J394" t="s">
        <v>21</v>
      </c>
      <c r="K394" t="s">
        <v>22</v>
      </c>
      <c r="L394">
        <v>1294293600</v>
      </c>
      <c r="M394">
        <v>1294466400</v>
      </c>
      <c r="N394" s="12">
        <f t="shared" si="25"/>
        <v>40549.25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7"/>
        <v>228.96178343949046</v>
      </c>
      <c r="G395" s="4" t="s">
        <v>20</v>
      </c>
      <c r="H395">
        <v>3059</v>
      </c>
      <c r="I395" s="8">
        <f t="shared" si="24"/>
        <v>47</v>
      </c>
      <c r="J395" t="s">
        <v>15</v>
      </c>
      <c r="K395" t="s">
        <v>16</v>
      </c>
      <c r="L395">
        <v>1500267600</v>
      </c>
      <c r="M395">
        <v>1500354000</v>
      </c>
      <c r="N395" s="12">
        <f t="shared" si="25"/>
        <v>42933.208333333328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7"/>
        <v>469.37499999999994</v>
      </c>
      <c r="G396" s="4" t="s">
        <v>20</v>
      </c>
      <c r="H396">
        <v>34</v>
      </c>
      <c r="I396" s="8">
        <f t="shared" si="24"/>
        <v>110.44</v>
      </c>
      <c r="J396" t="s">
        <v>21</v>
      </c>
      <c r="K396" t="s">
        <v>22</v>
      </c>
      <c r="L396">
        <v>1375074000</v>
      </c>
      <c r="M396">
        <v>1375938000</v>
      </c>
      <c r="N396" s="12">
        <f t="shared" si="25"/>
        <v>41484.208333333336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7"/>
        <v>130.11267605633802</v>
      </c>
      <c r="G397" s="4" t="s">
        <v>20</v>
      </c>
      <c r="H397">
        <v>220</v>
      </c>
      <c r="I397" s="8">
        <f t="shared" si="24"/>
        <v>41.99</v>
      </c>
      <c r="J397" t="s">
        <v>21</v>
      </c>
      <c r="K397" t="s">
        <v>22</v>
      </c>
      <c r="L397">
        <v>1323324000</v>
      </c>
      <c r="M397">
        <v>1323410400</v>
      </c>
      <c r="N397" s="12">
        <f t="shared" si="25"/>
        <v>40885.25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7"/>
        <v>167.05422993492408</v>
      </c>
      <c r="G398" s="4" t="s">
        <v>20</v>
      </c>
      <c r="H398">
        <v>1604</v>
      </c>
      <c r="I398" s="8">
        <f t="shared" si="24"/>
        <v>48.01</v>
      </c>
      <c r="J398" t="s">
        <v>26</v>
      </c>
      <c r="K398" t="s">
        <v>27</v>
      </c>
      <c r="L398">
        <v>1538715600</v>
      </c>
      <c r="M398">
        <v>1539406800</v>
      </c>
      <c r="N398" s="12">
        <f t="shared" si="25"/>
        <v>43378.208333333328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7"/>
        <v>173.8641975308642</v>
      </c>
      <c r="G399" s="4" t="s">
        <v>20</v>
      </c>
      <c r="H399">
        <v>454</v>
      </c>
      <c r="I399" s="8">
        <f t="shared" si="24"/>
        <v>31.02</v>
      </c>
      <c r="J399" t="s">
        <v>21</v>
      </c>
      <c r="K399" t="s">
        <v>22</v>
      </c>
      <c r="L399">
        <v>1369285200</v>
      </c>
      <c r="M399">
        <v>1369803600</v>
      </c>
      <c r="N399" s="12">
        <f t="shared" si="25"/>
        <v>41417.208333333336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7"/>
        <v>717.76470588235293</v>
      </c>
      <c r="G400" s="4" t="s">
        <v>20</v>
      </c>
      <c r="H400">
        <v>123</v>
      </c>
      <c r="I400" s="8">
        <f t="shared" si="24"/>
        <v>99.2</v>
      </c>
      <c r="J400" t="s">
        <v>107</v>
      </c>
      <c r="K400" t="s">
        <v>108</v>
      </c>
      <c r="L400">
        <v>1525755600</v>
      </c>
      <c r="M400">
        <v>1525928400</v>
      </c>
      <c r="N400" s="12">
        <f t="shared" si="25"/>
        <v>43228.208333333328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7"/>
        <v>63.850976361767728</v>
      </c>
      <c r="G401" s="4" t="s">
        <v>14</v>
      </c>
      <c r="H401">
        <v>941</v>
      </c>
      <c r="I401" s="8">
        <f t="shared" si="24"/>
        <v>66.02</v>
      </c>
      <c r="J401" t="s">
        <v>21</v>
      </c>
      <c r="K401" t="s">
        <v>22</v>
      </c>
      <c r="L401">
        <v>1296626400</v>
      </c>
      <c r="M401">
        <v>1297231200</v>
      </c>
      <c r="N401" s="12">
        <f t="shared" si="25"/>
        <v>40576.25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7"/>
        <v>2</v>
      </c>
      <c r="G402" s="4" t="s">
        <v>14</v>
      </c>
      <c r="H402">
        <v>1</v>
      </c>
      <c r="I402" s="8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 t="shared" si="25"/>
        <v>41502.208333333336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7"/>
        <v>1530.2222222222222</v>
      </c>
      <c r="G403" s="4" t="s">
        <v>20</v>
      </c>
      <c r="H403">
        <v>299</v>
      </c>
      <c r="I403" s="8">
        <f t="shared" si="24"/>
        <v>46.06</v>
      </c>
      <c r="J403" t="s">
        <v>21</v>
      </c>
      <c r="K403" t="s">
        <v>22</v>
      </c>
      <c r="L403">
        <v>1572152400</v>
      </c>
      <c r="M403">
        <v>1572152400</v>
      </c>
      <c r="N403" s="12">
        <f t="shared" si="25"/>
        <v>43765.208333333328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7"/>
        <v>40.356164383561641</v>
      </c>
      <c r="G404" s="4" t="s">
        <v>14</v>
      </c>
      <c r="H404">
        <v>40</v>
      </c>
      <c r="I404" s="8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 t="shared" si="25"/>
        <v>40914.25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7"/>
        <v>86.220633299284984</v>
      </c>
      <c r="G405" s="4" t="s">
        <v>14</v>
      </c>
      <c r="H405">
        <v>3015</v>
      </c>
      <c r="I405" s="8">
        <f t="shared" si="24"/>
        <v>55.99</v>
      </c>
      <c r="J405" t="s">
        <v>15</v>
      </c>
      <c r="K405" t="s">
        <v>16</v>
      </c>
      <c r="L405">
        <v>1273640400</v>
      </c>
      <c r="M405">
        <v>1276750800</v>
      </c>
      <c r="N405" s="12">
        <f t="shared" si="25"/>
        <v>40310.208333333336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7"/>
        <v>315.58486707566465</v>
      </c>
      <c r="G406" s="4" t="s">
        <v>20</v>
      </c>
      <c r="H406">
        <v>2237</v>
      </c>
      <c r="I406" s="8">
        <f t="shared" si="24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2">
        <f t="shared" si="25"/>
        <v>43053.25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7"/>
        <v>89.618243243243242</v>
      </c>
      <c r="G407" s="4" t="s">
        <v>14</v>
      </c>
      <c r="H407">
        <v>435</v>
      </c>
      <c r="I407" s="8">
        <f t="shared" si="24"/>
        <v>60.98</v>
      </c>
      <c r="J407" t="s">
        <v>21</v>
      </c>
      <c r="K407" t="s">
        <v>22</v>
      </c>
      <c r="L407">
        <v>1528088400</v>
      </c>
      <c r="M407">
        <v>1532408400</v>
      </c>
      <c r="N407" s="12">
        <f t="shared" si="25"/>
        <v>43255.208333333328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7"/>
        <v>182.14503816793894</v>
      </c>
      <c r="G408" s="4" t="s">
        <v>20</v>
      </c>
      <c r="H408">
        <v>645</v>
      </c>
      <c r="I408" s="8">
        <f t="shared" si="24"/>
        <v>110.98</v>
      </c>
      <c r="J408" t="s">
        <v>21</v>
      </c>
      <c r="K408" t="s">
        <v>22</v>
      </c>
      <c r="L408">
        <v>1359525600</v>
      </c>
      <c r="M408">
        <v>1360562400</v>
      </c>
      <c r="N408" s="12">
        <f t="shared" si="25"/>
        <v>41304.25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7"/>
        <v>355.88235294117646</v>
      </c>
      <c r="G409" s="4" t="s">
        <v>20</v>
      </c>
      <c r="H409">
        <v>484</v>
      </c>
      <c r="I409" s="8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 t="shared" si="25"/>
        <v>43751.208333333328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7"/>
        <v>131.83695652173913</v>
      </c>
      <c r="G410" s="4" t="s">
        <v>20</v>
      </c>
      <c r="H410">
        <v>154</v>
      </c>
      <c r="I410" s="8">
        <f t="shared" si="2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2">
        <f t="shared" si="25"/>
        <v>42541.208333333328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7"/>
        <v>46.315634218289084</v>
      </c>
      <c r="G411" s="4" t="s">
        <v>14</v>
      </c>
      <c r="H411">
        <v>714</v>
      </c>
      <c r="I411" s="8">
        <f t="shared" si="24"/>
        <v>87.96</v>
      </c>
      <c r="J411" t="s">
        <v>21</v>
      </c>
      <c r="K411" t="s">
        <v>22</v>
      </c>
      <c r="L411">
        <v>1492491600</v>
      </c>
      <c r="M411">
        <v>1492837200</v>
      </c>
      <c r="N411" s="12">
        <f t="shared" si="25"/>
        <v>42843.208333333328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7"/>
        <v>36.132726089785294</v>
      </c>
      <c r="G412" s="4" t="s">
        <v>47</v>
      </c>
      <c r="H412">
        <v>1111</v>
      </c>
      <c r="I412" s="8">
        <f t="shared" si="24"/>
        <v>49.99</v>
      </c>
      <c r="J412" t="s">
        <v>21</v>
      </c>
      <c r="K412" t="s">
        <v>22</v>
      </c>
      <c r="L412">
        <v>1430197200</v>
      </c>
      <c r="M412">
        <v>1430197200</v>
      </c>
      <c r="N412" s="12">
        <f t="shared" si="25"/>
        <v>42122.208333333328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7"/>
        <v>104.62820512820512</v>
      </c>
      <c r="G413" s="4" t="s">
        <v>20</v>
      </c>
      <c r="H413">
        <v>82</v>
      </c>
      <c r="I413" s="8">
        <f t="shared" si="24"/>
        <v>99.52</v>
      </c>
      <c r="J413" t="s">
        <v>21</v>
      </c>
      <c r="K413" t="s">
        <v>22</v>
      </c>
      <c r="L413">
        <v>1496034000</v>
      </c>
      <c r="M413">
        <v>1496206800</v>
      </c>
      <c r="N413" s="12">
        <f t="shared" si="25"/>
        <v>42884.208333333328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7"/>
        <v>668.85714285714289</v>
      </c>
      <c r="G414" s="4" t="s">
        <v>20</v>
      </c>
      <c r="H414">
        <v>134</v>
      </c>
      <c r="I414" s="8">
        <f t="shared" si="24"/>
        <v>104.82</v>
      </c>
      <c r="J414" t="s">
        <v>21</v>
      </c>
      <c r="K414" t="s">
        <v>22</v>
      </c>
      <c r="L414">
        <v>1388728800</v>
      </c>
      <c r="M414">
        <v>1389592800</v>
      </c>
      <c r="N414" s="12">
        <f t="shared" si="25"/>
        <v>41642.25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7"/>
        <v>62.072823218997364</v>
      </c>
      <c r="G415" s="4" t="s">
        <v>47</v>
      </c>
      <c r="H415">
        <v>1089</v>
      </c>
      <c r="I415" s="8">
        <f t="shared" si="24"/>
        <v>108.01</v>
      </c>
      <c r="J415" t="s">
        <v>21</v>
      </c>
      <c r="K415" t="s">
        <v>22</v>
      </c>
      <c r="L415">
        <v>1543298400</v>
      </c>
      <c r="M415">
        <v>1545631200</v>
      </c>
      <c r="N415" s="12">
        <f t="shared" si="25"/>
        <v>43431.25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7"/>
        <v>84.699787460148784</v>
      </c>
      <c r="G416" s="4" t="s">
        <v>14</v>
      </c>
      <c r="H416">
        <v>5497</v>
      </c>
      <c r="I416" s="8">
        <f t="shared" si="24"/>
        <v>29</v>
      </c>
      <c r="J416" t="s">
        <v>21</v>
      </c>
      <c r="K416" t="s">
        <v>22</v>
      </c>
      <c r="L416">
        <v>1271739600</v>
      </c>
      <c r="M416">
        <v>1272430800</v>
      </c>
      <c r="N416" s="12">
        <f t="shared" si="25"/>
        <v>40288.208333333336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7"/>
        <v>11.059030837004405</v>
      </c>
      <c r="G417" s="4" t="s">
        <v>14</v>
      </c>
      <c r="H417">
        <v>418</v>
      </c>
      <c r="I417" s="8">
        <f t="shared" si="24"/>
        <v>30.03</v>
      </c>
      <c r="J417" t="s">
        <v>21</v>
      </c>
      <c r="K417" t="s">
        <v>22</v>
      </c>
      <c r="L417">
        <v>1326434400</v>
      </c>
      <c r="M417">
        <v>1327903200</v>
      </c>
      <c r="N417" s="12">
        <f t="shared" si="25"/>
        <v>40921.25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7"/>
        <v>43.838781575037146</v>
      </c>
      <c r="G418" s="4" t="s">
        <v>14</v>
      </c>
      <c r="H418">
        <v>1439</v>
      </c>
      <c r="I418" s="8">
        <f t="shared" si="24"/>
        <v>41.01</v>
      </c>
      <c r="J418" t="s">
        <v>21</v>
      </c>
      <c r="K418" t="s">
        <v>22</v>
      </c>
      <c r="L418">
        <v>1295244000</v>
      </c>
      <c r="M418">
        <v>1296021600</v>
      </c>
      <c r="N418" s="12">
        <f t="shared" si="25"/>
        <v>40560.25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7"/>
        <v>55.470588235294116</v>
      </c>
      <c r="G419" s="4" t="s">
        <v>14</v>
      </c>
      <c r="H419">
        <v>15</v>
      </c>
      <c r="I419" s="8">
        <f t="shared" si="24"/>
        <v>62.87</v>
      </c>
      <c r="J419" t="s">
        <v>21</v>
      </c>
      <c r="K419" t="s">
        <v>22</v>
      </c>
      <c r="L419">
        <v>1541221200</v>
      </c>
      <c r="M419">
        <v>1543298400</v>
      </c>
      <c r="N419" s="12">
        <f t="shared" si="25"/>
        <v>43407.208333333328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7"/>
        <v>57.399511301160658</v>
      </c>
      <c r="G420" s="4" t="s">
        <v>14</v>
      </c>
      <c r="H420">
        <v>1999</v>
      </c>
      <c r="I420" s="8">
        <f t="shared" si="24"/>
        <v>47.01</v>
      </c>
      <c r="J420" t="s">
        <v>15</v>
      </c>
      <c r="K420" t="s">
        <v>16</v>
      </c>
      <c r="L420">
        <v>1336280400</v>
      </c>
      <c r="M420">
        <v>1336366800</v>
      </c>
      <c r="N420" s="12">
        <f t="shared" si="25"/>
        <v>41035.208333333336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7"/>
        <v>123.43497363796135</v>
      </c>
      <c r="G421" s="4" t="s">
        <v>20</v>
      </c>
      <c r="H421">
        <v>5203</v>
      </c>
      <c r="I421" s="8">
        <f t="shared" si="24"/>
        <v>27</v>
      </c>
      <c r="J421" t="s">
        <v>21</v>
      </c>
      <c r="K421" t="s">
        <v>22</v>
      </c>
      <c r="L421">
        <v>1324533600</v>
      </c>
      <c r="M421">
        <v>1325052000</v>
      </c>
      <c r="N421" s="12">
        <f t="shared" si="25"/>
        <v>40899.25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7"/>
        <v>128.46</v>
      </c>
      <c r="G422" s="4" t="s">
        <v>20</v>
      </c>
      <c r="H422">
        <v>94</v>
      </c>
      <c r="I422" s="8">
        <f t="shared" si="24"/>
        <v>68.33</v>
      </c>
      <c r="J422" t="s">
        <v>21</v>
      </c>
      <c r="K422" t="s">
        <v>22</v>
      </c>
      <c r="L422">
        <v>1498366800</v>
      </c>
      <c r="M422">
        <v>1499576400</v>
      </c>
      <c r="N422" s="12">
        <f t="shared" si="25"/>
        <v>42911.208333333328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7"/>
        <v>63.989361702127653</v>
      </c>
      <c r="G423" s="4" t="s">
        <v>14</v>
      </c>
      <c r="H423">
        <v>118</v>
      </c>
      <c r="I423" s="8">
        <f t="shared" si="24"/>
        <v>50.97</v>
      </c>
      <c r="J423" t="s">
        <v>21</v>
      </c>
      <c r="K423" t="s">
        <v>22</v>
      </c>
      <c r="L423">
        <v>1498712400</v>
      </c>
      <c r="M423">
        <v>1501304400</v>
      </c>
      <c r="N423" s="12">
        <f t="shared" si="25"/>
        <v>42915.208333333328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7"/>
        <v>127.29885057471265</v>
      </c>
      <c r="G424" s="4" t="s">
        <v>20</v>
      </c>
      <c r="H424">
        <v>205</v>
      </c>
      <c r="I424" s="8">
        <f t="shared" si="24"/>
        <v>54.02</v>
      </c>
      <c r="J424" t="s">
        <v>21</v>
      </c>
      <c r="K424" t="s">
        <v>22</v>
      </c>
      <c r="L424">
        <v>1271480400</v>
      </c>
      <c r="M424">
        <v>1273208400</v>
      </c>
      <c r="N424" s="12">
        <f t="shared" si="25"/>
        <v>40285.208333333336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7"/>
        <v>10.638024357239512</v>
      </c>
      <c r="G425" s="4" t="s">
        <v>14</v>
      </c>
      <c r="H425">
        <v>162</v>
      </c>
      <c r="I425" s="8">
        <f t="shared" si="24"/>
        <v>97.06</v>
      </c>
      <c r="J425" t="s">
        <v>21</v>
      </c>
      <c r="K425" t="s">
        <v>22</v>
      </c>
      <c r="L425">
        <v>1316667600</v>
      </c>
      <c r="M425">
        <v>1316840400</v>
      </c>
      <c r="N425" s="12">
        <f t="shared" si="25"/>
        <v>40808.208333333336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7"/>
        <v>40.470588235294116</v>
      </c>
      <c r="G426" s="4" t="s">
        <v>14</v>
      </c>
      <c r="H426">
        <v>83</v>
      </c>
      <c r="I426" s="8">
        <f t="shared" si="24"/>
        <v>24.87</v>
      </c>
      <c r="J426" t="s">
        <v>21</v>
      </c>
      <c r="K426" t="s">
        <v>22</v>
      </c>
      <c r="L426">
        <v>1524027600</v>
      </c>
      <c r="M426">
        <v>1524546000</v>
      </c>
      <c r="N426" s="12">
        <f t="shared" si="25"/>
        <v>43208.208333333328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7"/>
        <v>287.66666666666663</v>
      </c>
      <c r="G427" s="4" t="s">
        <v>20</v>
      </c>
      <c r="H427">
        <v>92</v>
      </c>
      <c r="I427" s="8">
        <f t="shared" si="24"/>
        <v>84.42</v>
      </c>
      <c r="J427" t="s">
        <v>21</v>
      </c>
      <c r="K427" t="s">
        <v>22</v>
      </c>
      <c r="L427">
        <v>1438059600</v>
      </c>
      <c r="M427">
        <v>1438578000</v>
      </c>
      <c r="N427" s="12">
        <f t="shared" si="25"/>
        <v>42213.208333333328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7"/>
        <v>572.94444444444446</v>
      </c>
      <c r="G428" s="4" t="s">
        <v>20</v>
      </c>
      <c r="H428">
        <v>219</v>
      </c>
      <c r="I428" s="8">
        <f t="shared" si="24"/>
        <v>47.09</v>
      </c>
      <c r="J428" t="s">
        <v>21</v>
      </c>
      <c r="K428" t="s">
        <v>22</v>
      </c>
      <c r="L428">
        <v>1361944800</v>
      </c>
      <c r="M428">
        <v>1362549600</v>
      </c>
      <c r="N428" s="12">
        <f t="shared" si="25"/>
        <v>41332.25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7"/>
        <v>112.90429799426933</v>
      </c>
      <c r="G429" s="4" t="s">
        <v>20</v>
      </c>
      <c r="H429">
        <v>2526</v>
      </c>
      <c r="I429" s="8">
        <f t="shared" si="24"/>
        <v>78</v>
      </c>
      <c r="J429" t="s">
        <v>21</v>
      </c>
      <c r="K429" t="s">
        <v>22</v>
      </c>
      <c r="L429">
        <v>1410584400</v>
      </c>
      <c r="M429">
        <v>1413349200</v>
      </c>
      <c r="N429" s="12">
        <f t="shared" si="25"/>
        <v>41895.208333333336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7"/>
        <v>46.387573964497044</v>
      </c>
      <c r="G430" s="4" t="s">
        <v>14</v>
      </c>
      <c r="H430">
        <v>747</v>
      </c>
      <c r="I430" s="8">
        <f t="shared" si="24"/>
        <v>62.97</v>
      </c>
      <c r="J430" t="s">
        <v>21</v>
      </c>
      <c r="K430" t="s">
        <v>22</v>
      </c>
      <c r="L430">
        <v>1297404000</v>
      </c>
      <c r="M430">
        <v>1298008800</v>
      </c>
      <c r="N430" s="12">
        <f t="shared" si="25"/>
        <v>40585.25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7"/>
        <v>90.675916230366497</v>
      </c>
      <c r="G431" s="4" t="s">
        <v>74</v>
      </c>
      <c r="H431">
        <v>2138</v>
      </c>
      <c r="I431" s="8">
        <f t="shared" si="24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2">
        <f t="shared" si="25"/>
        <v>41680.25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7"/>
        <v>67.740740740740748</v>
      </c>
      <c r="G432" s="4" t="s">
        <v>14</v>
      </c>
      <c r="H432">
        <v>84</v>
      </c>
      <c r="I432" s="8">
        <f t="shared" si="24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2">
        <f t="shared" si="25"/>
        <v>43737.208333333328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7"/>
        <v>192.49019607843135</v>
      </c>
      <c r="G433" s="4" t="s">
        <v>20</v>
      </c>
      <c r="H433">
        <v>94</v>
      </c>
      <c r="I433" s="8">
        <f t="shared" si="24"/>
        <v>104.44</v>
      </c>
      <c r="J433" t="s">
        <v>21</v>
      </c>
      <c r="K433" t="s">
        <v>22</v>
      </c>
      <c r="L433">
        <v>1529643600</v>
      </c>
      <c r="M433">
        <v>1531112400</v>
      </c>
      <c r="N433" s="12">
        <f t="shared" si="25"/>
        <v>43273.208333333328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7"/>
        <v>82.714285714285722</v>
      </c>
      <c r="G434" s="4" t="s">
        <v>14</v>
      </c>
      <c r="H434">
        <v>91</v>
      </c>
      <c r="I434" s="8">
        <f t="shared" si="24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2">
        <f t="shared" si="25"/>
        <v>41761.208333333336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7"/>
        <v>54.163920922570021</v>
      </c>
      <c r="G435" s="4" t="s">
        <v>14</v>
      </c>
      <c r="H435">
        <v>792</v>
      </c>
      <c r="I435" s="8">
        <f t="shared" si="24"/>
        <v>83.02</v>
      </c>
      <c r="J435" t="s">
        <v>21</v>
      </c>
      <c r="K435" t="s">
        <v>22</v>
      </c>
      <c r="L435">
        <v>1385359200</v>
      </c>
      <c r="M435">
        <v>1386741600</v>
      </c>
      <c r="N435" s="12">
        <f t="shared" si="25"/>
        <v>41603.25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7"/>
        <v>16.722222222222221</v>
      </c>
      <c r="G436" s="4" t="s">
        <v>74</v>
      </c>
      <c r="H436">
        <v>10</v>
      </c>
      <c r="I436" s="8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 t="shared" si="25"/>
        <v>42705.25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7"/>
        <v>116.87664041994749</v>
      </c>
      <c r="G437" s="4" t="s">
        <v>20</v>
      </c>
      <c r="H437">
        <v>1713</v>
      </c>
      <c r="I437" s="8">
        <f t="shared" si="24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2">
        <f t="shared" si="25"/>
        <v>41988.25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7"/>
        <v>1052.1538461538462</v>
      </c>
      <c r="G438" s="4" t="s">
        <v>20</v>
      </c>
      <c r="H438">
        <v>249</v>
      </c>
      <c r="I438" s="8">
        <f t="shared" si="24"/>
        <v>54.93</v>
      </c>
      <c r="J438" t="s">
        <v>21</v>
      </c>
      <c r="K438" t="s">
        <v>22</v>
      </c>
      <c r="L438">
        <v>1555736400</v>
      </c>
      <c r="M438">
        <v>1555822800</v>
      </c>
      <c r="N438" s="12">
        <f t="shared" si="25"/>
        <v>43575.208333333328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7"/>
        <v>123.07407407407408</v>
      </c>
      <c r="G439" s="4" t="s">
        <v>20</v>
      </c>
      <c r="H439">
        <v>192</v>
      </c>
      <c r="I439" s="8">
        <f t="shared" si="24"/>
        <v>51.92</v>
      </c>
      <c r="J439" t="s">
        <v>21</v>
      </c>
      <c r="K439" t="s">
        <v>22</v>
      </c>
      <c r="L439">
        <v>1442120400</v>
      </c>
      <c r="M439">
        <v>1442379600</v>
      </c>
      <c r="N439" s="12">
        <f t="shared" si="25"/>
        <v>42260.208333333328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7"/>
        <v>178.63855421686748</v>
      </c>
      <c r="G440" s="4" t="s">
        <v>20</v>
      </c>
      <c r="H440">
        <v>247</v>
      </c>
      <c r="I440" s="8">
        <f t="shared" si="24"/>
        <v>60.03</v>
      </c>
      <c r="J440" t="s">
        <v>21</v>
      </c>
      <c r="K440" t="s">
        <v>22</v>
      </c>
      <c r="L440">
        <v>1362376800</v>
      </c>
      <c r="M440">
        <v>1364965200</v>
      </c>
      <c r="N440" s="12">
        <f t="shared" si="25"/>
        <v>41337.25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7"/>
        <v>355.28169014084506</v>
      </c>
      <c r="G441" s="4" t="s">
        <v>20</v>
      </c>
      <c r="H441">
        <v>2293</v>
      </c>
      <c r="I441" s="8">
        <f t="shared" si="24"/>
        <v>44</v>
      </c>
      <c r="J441" t="s">
        <v>21</v>
      </c>
      <c r="K441" t="s">
        <v>22</v>
      </c>
      <c r="L441">
        <v>1478408400</v>
      </c>
      <c r="M441">
        <v>1479016800</v>
      </c>
      <c r="N441" s="12">
        <f t="shared" si="25"/>
        <v>42680.208333333328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7"/>
        <v>161.90634146341463</v>
      </c>
      <c r="G442" s="4" t="s">
        <v>20</v>
      </c>
      <c r="H442">
        <v>3131</v>
      </c>
      <c r="I442" s="8">
        <f t="shared" si="24"/>
        <v>53</v>
      </c>
      <c r="J442" t="s">
        <v>21</v>
      </c>
      <c r="K442" t="s">
        <v>22</v>
      </c>
      <c r="L442">
        <v>1498798800</v>
      </c>
      <c r="M442">
        <v>1499662800</v>
      </c>
      <c r="N442" s="12">
        <f t="shared" si="25"/>
        <v>42916.208333333328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7"/>
        <v>24.914285714285715</v>
      </c>
      <c r="G443" s="4" t="s">
        <v>14</v>
      </c>
      <c r="H443">
        <v>32</v>
      </c>
      <c r="I443" s="8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 t="shared" si="25"/>
        <v>41025.208333333336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7"/>
        <v>198.72222222222223</v>
      </c>
      <c r="G444" s="4" t="s">
        <v>20</v>
      </c>
      <c r="H444">
        <v>143</v>
      </c>
      <c r="I444" s="8">
        <f t="shared" si="24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2">
        <f t="shared" si="25"/>
        <v>42980.208333333328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7"/>
        <v>34.752688172043008</v>
      </c>
      <c r="G445" s="4" t="s">
        <v>74</v>
      </c>
      <c r="H445">
        <v>90</v>
      </c>
      <c r="I445" s="8">
        <f t="shared" si="24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2">
        <f t="shared" si="25"/>
        <v>40451.208333333336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7"/>
        <v>176.41935483870967</v>
      </c>
      <c r="G446" s="4" t="s">
        <v>20</v>
      </c>
      <c r="H446">
        <v>296</v>
      </c>
      <c r="I446" s="8">
        <f t="shared" si="24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2">
        <f t="shared" si="25"/>
        <v>40748.208333333336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7"/>
        <v>511.38095238095235</v>
      </c>
      <c r="G447" s="4" t="s">
        <v>20</v>
      </c>
      <c r="H447">
        <v>170</v>
      </c>
      <c r="I447" s="8">
        <f t="shared" si="24"/>
        <v>63.17</v>
      </c>
      <c r="J447" t="s">
        <v>21</v>
      </c>
      <c r="K447" t="s">
        <v>22</v>
      </c>
      <c r="L447">
        <v>1291356000</v>
      </c>
      <c r="M447">
        <v>1293170400</v>
      </c>
      <c r="N447" s="12">
        <f t="shared" si="25"/>
        <v>40515.25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7"/>
        <v>82.044117647058826</v>
      </c>
      <c r="G448" s="4" t="s">
        <v>14</v>
      </c>
      <c r="H448">
        <v>186</v>
      </c>
      <c r="I448" s="8">
        <f t="shared" si="24"/>
        <v>29.99</v>
      </c>
      <c r="J448" t="s">
        <v>21</v>
      </c>
      <c r="K448" t="s">
        <v>22</v>
      </c>
      <c r="L448">
        <v>1355810400</v>
      </c>
      <c r="M448">
        <v>1355983200</v>
      </c>
      <c r="N448" s="12">
        <f t="shared" si="25"/>
        <v>41261.25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7"/>
        <v>24.326030927835053</v>
      </c>
      <c r="G449" s="4" t="s">
        <v>74</v>
      </c>
      <c r="H449">
        <v>439</v>
      </c>
      <c r="I449" s="8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 t="shared" si="25"/>
        <v>43088.25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7"/>
        <v>50.482758620689658</v>
      </c>
      <c r="G450" s="4" t="s">
        <v>14</v>
      </c>
      <c r="H450">
        <v>605</v>
      </c>
      <c r="I450" s="8">
        <f t="shared" ref="I450:I513" si="28">IFERROR(ROUND(E450/H450,2),0)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2">
        <f t="shared" ref="N450:N513" si="29">(((L450/60)/60)/24)+DATE(1970,1,1)</f>
        <v>41378.208333333336</v>
      </c>
      <c r="O450" s="12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7"/>
        <v>967</v>
      </c>
      <c r="G451" s="4" t="s">
        <v>20</v>
      </c>
      <c r="H451">
        <v>86</v>
      </c>
      <c r="I451" s="8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12">
        <f t="shared" si="29"/>
        <v>43530.25</v>
      </c>
      <c r="O451" s="12">
        <f t="shared" si="30"/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31">E452/D452*100</f>
        <v>4</v>
      </c>
      <c r="G452" s="4" t="s">
        <v>14</v>
      </c>
      <c r="H452">
        <v>1</v>
      </c>
      <c r="I452" s="8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 t="shared" si="29"/>
        <v>43394.208333333328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1"/>
        <v>122.84501347708894</v>
      </c>
      <c r="G453" s="4" t="s">
        <v>20</v>
      </c>
      <c r="H453">
        <v>6286</v>
      </c>
      <c r="I453" s="8">
        <f t="shared" si="28"/>
        <v>29</v>
      </c>
      <c r="J453" t="s">
        <v>21</v>
      </c>
      <c r="K453" t="s">
        <v>22</v>
      </c>
      <c r="L453">
        <v>1500440400</v>
      </c>
      <c r="M453">
        <v>1503118800</v>
      </c>
      <c r="N453" s="12">
        <f t="shared" si="29"/>
        <v>42935.208333333328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1"/>
        <v>63.4375</v>
      </c>
      <c r="G454" s="4" t="s">
        <v>14</v>
      </c>
      <c r="H454">
        <v>31</v>
      </c>
      <c r="I454" s="8">
        <f t="shared" si="28"/>
        <v>98.23</v>
      </c>
      <c r="J454" t="s">
        <v>21</v>
      </c>
      <c r="K454" t="s">
        <v>22</v>
      </c>
      <c r="L454">
        <v>1278392400</v>
      </c>
      <c r="M454">
        <v>1278478800</v>
      </c>
      <c r="N454" s="12">
        <f t="shared" si="29"/>
        <v>40365.208333333336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1"/>
        <v>56.331688596491226</v>
      </c>
      <c r="G455" s="4" t="s">
        <v>14</v>
      </c>
      <c r="H455">
        <v>1181</v>
      </c>
      <c r="I455" s="8">
        <f t="shared" si="28"/>
        <v>87</v>
      </c>
      <c r="J455" t="s">
        <v>21</v>
      </c>
      <c r="K455" t="s">
        <v>22</v>
      </c>
      <c r="L455">
        <v>1480572000</v>
      </c>
      <c r="M455">
        <v>1484114400</v>
      </c>
      <c r="N455" s="12">
        <f t="shared" si="29"/>
        <v>42705.25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1"/>
        <v>44.074999999999996</v>
      </c>
      <c r="G456" s="4" t="s">
        <v>14</v>
      </c>
      <c r="H456">
        <v>39</v>
      </c>
      <c r="I456" s="8">
        <f t="shared" si="28"/>
        <v>45.21</v>
      </c>
      <c r="J456" t="s">
        <v>21</v>
      </c>
      <c r="K456" t="s">
        <v>22</v>
      </c>
      <c r="L456">
        <v>1382331600</v>
      </c>
      <c r="M456">
        <v>1385445600</v>
      </c>
      <c r="N456" s="12">
        <f t="shared" si="29"/>
        <v>41568.208333333336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1"/>
        <v>118.37253218884121</v>
      </c>
      <c r="G457" s="4" t="s">
        <v>20</v>
      </c>
      <c r="H457">
        <v>3727</v>
      </c>
      <c r="I457" s="8">
        <f t="shared" si="28"/>
        <v>37</v>
      </c>
      <c r="J457" t="s">
        <v>21</v>
      </c>
      <c r="K457" t="s">
        <v>22</v>
      </c>
      <c r="L457">
        <v>1316754000</v>
      </c>
      <c r="M457">
        <v>1318741200</v>
      </c>
      <c r="N457" s="12">
        <f t="shared" si="29"/>
        <v>40809.208333333336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1"/>
        <v>104.1243169398907</v>
      </c>
      <c r="G458" s="4" t="s">
        <v>20</v>
      </c>
      <c r="H458">
        <v>1605</v>
      </c>
      <c r="I458" s="8">
        <f t="shared" si="28"/>
        <v>94.98</v>
      </c>
      <c r="J458" t="s">
        <v>21</v>
      </c>
      <c r="K458" t="s">
        <v>22</v>
      </c>
      <c r="L458">
        <v>1518242400</v>
      </c>
      <c r="M458">
        <v>1518242400</v>
      </c>
      <c r="N458" s="12">
        <f t="shared" si="29"/>
        <v>43141.25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1"/>
        <v>26.640000000000004</v>
      </c>
      <c r="G459" s="4" t="s">
        <v>14</v>
      </c>
      <c r="H459">
        <v>46</v>
      </c>
      <c r="I459" s="8">
        <f t="shared" si="28"/>
        <v>28.96</v>
      </c>
      <c r="J459" t="s">
        <v>21</v>
      </c>
      <c r="K459" t="s">
        <v>22</v>
      </c>
      <c r="L459">
        <v>1476421200</v>
      </c>
      <c r="M459">
        <v>1476594000</v>
      </c>
      <c r="N459" s="12">
        <f t="shared" si="29"/>
        <v>42657.208333333328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1"/>
        <v>351.20118343195264</v>
      </c>
      <c r="G460" s="4" t="s">
        <v>20</v>
      </c>
      <c r="H460">
        <v>2120</v>
      </c>
      <c r="I460" s="8">
        <f t="shared" si="28"/>
        <v>55.99</v>
      </c>
      <c r="J460" t="s">
        <v>21</v>
      </c>
      <c r="K460" t="s">
        <v>22</v>
      </c>
      <c r="L460">
        <v>1269752400</v>
      </c>
      <c r="M460">
        <v>1273554000</v>
      </c>
      <c r="N460" s="12">
        <f t="shared" si="29"/>
        <v>40265.208333333336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1"/>
        <v>90.063492063492063</v>
      </c>
      <c r="G461" s="4" t="s">
        <v>14</v>
      </c>
      <c r="H461">
        <v>105</v>
      </c>
      <c r="I461" s="8">
        <f t="shared" si="28"/>
        <v>54.04</v>
      </c>
      <c r="J461" t="s">
        <v>21</v>
      </c>
      <c r="K461" t="s">
        <v>22</v>
      </c>
      <c r="L461">
        <v>1419746400</v>
      </c>
      <c r="M461">
        <v>1421906400</v>
      </c>
      <c r="N461" s="12">
        <f t="shared" si="29"/>
        <v>42001.25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1"/>
        <v>171.625</v>
      </c>
      <c r="G462" s="4" t="s">
        <v>20</v>
      </c>
      <c r="H462">
        <v>50</v>
      </c>
      <c r="I462" s="8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 t="shared" si="29"/>
        <v>40399.208333333336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1"/>
        <v>141.04655870445345</v>
      </c>
      <c r="G463" s="4" t="s">
        <v>20</v>
      </c>
      <c r="H463">
        <v>2080</v>
      </c>
      <c r="I463" s="8">
        <f t="shared" si="28"/>
        <v>67</v>
      </c>
      <c r="J463" t="s">
        <v>21</v>
      </c>
      <c r="K463" t="s">
        <v>22</v>
      </c>
      <c r="L463">
        <v>1398661200</v>
      </c>
      <c r="M463">
        <v>1400389200</v>
      </c>
      <c r="N463" s="12">
        <f t="shared" si="29"/>
        <v>41757.208333333336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1"/>
        <v>30.57944915254237</v>
      </c>
      <c r="G464" s="4" t="s">
        <v>14</v>
      </c>
      <c r="H464">
        <v>535</v>
      </c>
      <c r="I464" s="8">
        <f t="shared" si="28"/>
        <v>107.91</v>
      </c>
      <c r="J464" t="s">
        <v>21</v>
      </c>
      <c r="K464" t="s">
        <v>22</v>
      </c>
      <c r="L464">
        <v>1359525600</v>
      </c>
      <c r="M464">
        <v>1362808800</v>
      </c>
      <c r="N464" s="12">
        <f t="shared" si="29"/>
        <v>41304.25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1"/>
        <v>108.16455696202532</v>
      </c>
      <c r="G465" s="4" t="s">
        <v>20</v>
      </c>
      <c r="H465">
        <v>2105</v>
      </c>
      <c r="I465" s="8">
        <f t="shared" si="2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2">
        <f t="shared" si="29"/>
        <v>41639.25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1"/>
        <v>133.45505617977528</v>
      </c>
      <c r="G466" s="4" t="s">
        <v>20</v>
      </c>
      <c r="H466">
        <v>2436</v>
      </c>
      <c r="I466" s="8">
        <f t="shared" si="28"/>
        <v>39.01</v>
      </c>
      <c r="J466" t="s">
        <v>21</v>
      </c>
      <c r="K466" t="s">
        <v>22</v>
      </c>
      <c r="L466">
        <v>1518328800</v>
      </c>
      <c r="M466">
        <v>1519538400</v>
      </c>
      <c r="N466" s="12">
        <f t="shared" si="29"/>
        <v>43142.25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1"/>
        <v>187.85106382978722</v>
      </c>
      <c r="G467" s="4" t="s">
        <v>20</v>
      </c>
      <c r="H467">
        <v>80</v>
      </c>
      <c r="I467" s="8">
        <f t="shared" si="28"/>
        <v>110.36</v>
      </c>
      <c r="J467" t="s">
        <v>21</v>
      </c>
      <c r="K467" t="s">
        <v>22</v>
      </c>
      <c r="L467">
        <v>1517032800</v>
      </c>
      <c r="M467">
        <v>1517810400</v>
      </c>
      <c r="N467" s="12">
        <f t="shared" si="29"/>
        <v>43127.25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1"/>
        <v>332</v>
      </c>
      <c r="G468" s="4" t="s">
        <v>20</v>
      </c>
      <c r="H468">
        <v>42</v>
      </c>
      <c r="I468" s="8">
        <f t="shared" si="28"/>
        <v>94.86</v>
      </c>
      <c r="J468" t="s">
        <v>21</v>
      </c>
      <c r="K468" t="s">
        <v>22</v>
      </c>
      <c r="L468">
        <v>1368594000</v>
      </c>
      <c r="M468">
        <v>1370581200</v>
      </c>
      <c r="N468" s="12">
        <f t="shared" si="29"/>
        <v>41409.208333333336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1"/>
        <v>575.21428571428578</v>
      </c>
      <c r="G469" s="4" t="s">
        <v>20</v>
      </c>
      <c r="H469">
        <v>139</v>
      </c>
      <c r="I469" s="8">
        <f t="shared" si="28"/>
        <v>57.94</v>
      </c>
      <c r="J469" t="s">
        <v>15</v>
      </c>
      <c r="K469" t="s">
        <v>16</v>
      </c>
      <c r="L469">
        <v>1448258400</v>
      </c>
      <c r="M469">
        <v>1448863200</v>
      </c>
      <c r="N469" s="12">
        <f t="shared" si="29"/>
        <v>42331.25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1"/>
        <v>40.5</v>
      </c>
      <c r="G470" s="4" t="s">
        <v>14</v>
      </c>
      <c r="H470">
        <v>16</v>
      </c>
      <c r="I470" s="8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 t="shared" si="29"/>
        <v>43569.208333333328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1"/>
        <v>184.42857142857144</v>
      </c>
      <c r="G471" s="4" t="s">
        <v>20</v>
      </c>
      <c r="H471">
        <v>159</v>
      </c>
      <c r="I471" s="8">
        <f t="shared" si="28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2">
        <f t="shared" si="29"/>
        <v>42142.208333333328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1"/>
        <v>285.80555555555554</v>
      </c>
      <c r="G472" s="4" t="s">
        <v>20</v>
      </c>
      <c r="H472">
        <v>381</v>
      </c>
      <c r="I472" s="8">
        <f t="shared" si="28"/>
        <v>27.01</v>
      </c>
      <c r="J472" t="s">
        <v>21</v>
      </c>
      <c r="K472" t="s">
        <v>22</v>
      </c>
      <c r="L472">
        <v>1481522400</v>
      </c>
      <c r="M472">
        <v>1482127200</v>
      </c>
      <c r="N472" s="12">
        <f t="shared" si="29"/>
        <v>42716.25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1"/>
        <v>319</v>
      </c>
      <c r="G473" s="4" t="s">
        <v>20</v>
      </c>
      <c r="H473">
        <v>194</v>
      </c>
      <c r="I473" s="8">
        <f t="shared" si="28"/>
        <v>50.97</v>
      </c>
      <c r="J473" t="s">
        <v>40</v>
      </c>
      <c r="K473" t="s">
        <v>41</v>
      </c>
      <c r="L473">
        <v>1335934800</v>
      </c>
      <c r="M473">
        <v>1335934800</v>
      </c>
      <c r="N473" s="12">
        <f t="shared" si="29"/>
        <v>41031.208333333336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1"/>
        <v>39.234070221066318</v>
      </c>
      <c r="G474" s="4" t="s">
        <v>14</v>
      </c>
      <c r="H474">
        <v>575</v>
      </c>
      <c r="I474" s="8">
        <f t="shared" si="28"/>
        <v>104.94</v>
      </c>
      <c r="J474" t="s">
        <v>21</v>
      </c>
      <c r="K474" t="s">
        <v>22</v>
      </c>
      <c r="L474">
        <v>1552280400</v>
      </c>
      <c r="M474">
        <v>1556946000</v>
      </c>
      <c r="N474" s="12">
        <f t="shared" si="29"/>
        <v>43535.208333333328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1"/>
        <v>178.14000000000001</v>
      </c>
      <c r="G475" s="4" t="s">
        <v>20</v>
      </c>
      <c r="H475">
        <v>106</v>
      </c>
      <c r="I475" s="8">
        <f t="shared" si="28"/>
        <v>84.03</v>
      </c>
      <c r="J475" t="s">
        <v>21</v>
      </c>
      <c r="K475" t="s">
        <v>22</v>
      </c>
      <c r="L475">
        <v>1529989200</v>
      </c>
      <c r="M475">
        <v>1530075600</v>
      </c>
      <c r="N475" s="12">
        <f t="shared" si="29"/>
        <v>43277.208333333328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1"/>
        <v>365.15</v>
      </c>
      <c r="G476" s="4" t="s">
        <v>20</v>
      </c>
      <c r="H476">
        <v>142</v>
      </c>
      <c r="I476" s="8">
        <f t="shared" si="28"/>
        <v>102.86</v>
      </c>
      <c r="J476" t="s">
        <v>21</v>
      </c>
      <c r="K476" t="s">
        <v>22</v>
      </c>
      <c r="L476">
        <v>1418709600</v>
      </c>
      <c r="M476">
        <v>1418796000</v>
      </c>
      <c r="N476" s="12">
        <f t="shared" si="29"/>
        <v>41989.25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1"/>
        <v>113.94594594594594</v>
      </c>
      <c r="G477" s="4" t="s">
        <v>20</v>
      </c>
      <c r="H477">
        <v>211</v>
      </c>
      <c r="I477" s="8">
        <f t="shared" si="28"/>
        <v>39.96</v>
      </c>
      <c r="J477" t="s">
        <v>21</v>
      </c>
      <c r="K477" t="s">
        <v>22</v>
      </c>
      <c r="L477">
        <v>1372136400</v>
      </c>
      <c r="M477">
        <v>1372482000</v>
      </c>
      <c r="N477" s="12">
        <f t="shared" si="29"/>
        <v>41450.208333333336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1"/>
        <v>29.828720626631856</v>
      </c>
      <c r="G478" s="4" t="s">
        <v>14</v>
      </c>
      <c r="H478">
        <v>1120</v>
      </c>
      <c r="I478" s="8">
        <f t="shared" si="28"/>
        <v>51</v>
      </c>
      <c r="J478" t="s">
        <v>21</v>
      </c>
      <c r="K478" t="s">
        <v>22</v>
      </c>
      <c r="L478">
        <v>1533877200</v>
      </c>
      <c r="M478">
        <v>1534395600</v>
      </c>
      <c r="N478" s="12">
        <f t="shared" si="29"/>
        <v>43322.208333333328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1"/>
        <v>54.270588235294113</v>
      </c>
      <c r="G479" s="4" t="s">
        <v>14</v>
      </c>
      <c r="H479">
        <v>113</v>
      </c>
      <c r="I479" s="8">
        <f t="shared" si="28"/>
        <v>40.82</v>
      </c>
      <c r="J479" t="s">
        <v>21</v>
      </c>
      <c r="K479" t="s">
        <v>22</v>
      </c>
      <c r="L479">
        <v>1309064400</v>
      </c>
      <c r="M479">
        <v>1311397200</v>
      </c>
      <c r="N479" s="12">
        <f t="shared" si="29"/>
        <v>40720.208333333336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1"/>
        <v>236.34156976744185</v>
      </c>
      <c r="G480" s="4" t="s">
        <v>20</v>
      </c>
      <c r="H480">
        <v>2756</v>
      </c>
      <c r="I480" s="8">
        <f t="shared" si="28"/>
        <v>59</v>
      </c>
      <c r="J480" t="s">
        <v>21</v>
      </c>
      <c r="K480" t="s">
        <v>22</v>
      </c>
      <c r="L480">
        <v>1425877200</v>
      </c>
      <c r="M480">
        <v>1426914000</v>
      </c>
      <c r="N480" s="12">
        <f t="shared" si="29"/>
        <v>42072.208333333328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1"/>
        <v>512.91666666666663</v>
      </c>
      <c r="G481" s="4" t="s">
        <v>20</v>
      </c>
      <c r="H481">
        <v>173</v>
      </c>
      <c r="I481" s="8">
        <f t="shared" si="28"/>
        <v>71.16</v>
      </c>
      <c r="J481" t="s">
        <v>40</v>
      </c>
      <c r="K481" t="s">
        <v>41</v>
      </c>
      <c r="L481">
        <v>1501304400</v>
      </c>
      <c r="M481">
        <v>1501477200</v>
      </c>
      <c r="N481" s="12">
        <f t="shared" si="29"/>
        <v>42945.208333333328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1"/>
        <v>100.65116279069768</v>
      </c>
      <c r="G482" s="4" t="s">
        <v>20</v>
      </c>
      <c r="H482">
        <v>87</v>
      </c>
      <c r="I482" s="8">
        <f t="shared" si="28"/>
        <v>99.49</v>
      </c>
      <c r="J482" t="s">
        <v>21</v>
      </c>
      <c r="K482" t="s">
        <v>22</v>
      </c>
      <c r="L482">
        <v>1268287200</v>
      </c>
      <c r="M482">
        <v>1269061200</v>
      </c>
      <c r="N482" s="12">
        <f t="shared" si="29"/>
        <v>40248.25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1"/>
        <v>81.348423194303152</v>
      </c>
      <c r="G483" s="4" t="s">
        <v>14</v>
      </c>
      <c r="H483">
        <v>1538</v>
      </c>
      <c r="I483" s="8">
        <f t="shared" si="28"/>
        <v>103.99</v>
      </c>
      <c r="J483" t="s">
        <v>21</v>
      </c>
      <c r="K483" t="s">
        <v>22</v>
      </c>
      <c r="L483">
        <v>1412139600</v>
      </c>
      <c r="M483">
        <v>1415772000</v>
      </c>
      <c r="N483" s="12">
        <f t="shared" si="29"/>
        <v>41913.208333333336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1"/>
        <v>16.404761904761905</v>
      </c>
      <c r="G484" s="4" t="s">
        <v>14</v>
      </c>
      <c r="H484">
        <v>9</v>
      </c>
      <c r="I484" s="8">
        <f t="shared" si="28"/>
        <v>76.56</v>
      </c>
      <c r="J484" t="s">
        <v>21</v>
      </c>
      <c r="K484" t="s">
        <v>22</v>
      </c>
      <c r="L484">
        <v>1330063200</v>
      </c>
      <c r="M484">
        <v>1331013600</v>
      </c>
      <c r="N484" s="12">
        <f t="shared" si="29"/>
        <v>40963.25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1"/>
        <v>52.774617067833695</v>
      </c>
      <c r="G485" s="4" t="s">
        <v>14</v>
      </c>
      <c r="H485">
        <v>554</v>
      </c>
      <c r="I485" s="8">
        <f t="shared" si="28"/>
        <v>87.07</v>
      </c>
      <c r="J485" t="s">
        <v>21</v>
      </c>
      <c r="K485" t="s">
        <v>22</v>
      </c>
      <c r="L485">
        <v>1576130400</v>
      </c>
      <c r="M485">
        <v>1576735200</v>
      </c>
      <c r="N485" s="12">
        <f t="shared" si="29"/>
        <v>43811.25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1"/>
        <v>260.20608108108109</v>
      </c>
      <c r="G486" s="4" t="s">
        <v>20</v>
      </c>
      <c r="H486">
        <v>1572</v>
      </c>
      <c r="I486" s="8">
        <f t="shared" si="28"/>
        <v>49</v>
      </c>
      <c r="J486" t="s">
        <v>40</v>
      </c>
      <c r="K486" t="s">
        <v>41</v>
      </c>
      <c r="L486">
        <v>1407128400</v>
      </c>
      <c r="M486">
        <v>1411362000</v>
      </c>
      <c r="N486" s="12">
        <f t="shared" si="29"/>
        <v>41855.208333333336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1"/>
        <v>30.73289183222958</v>
      </c>
      <c r="G487" s="4" t="s">
        <v>14</v>
      </c>
      <c r="H487">
        <v>648</v>
      </c>
      <c r="I487" s="8">
        <f t="shared" si="28"/>
        <v>42.97</v>
      </c>
      <c r="J487" t="s">
        <v>40</v>
      </c>
      <c r="K487" t="s">
        <v>41</v>
      </c>
      <c r="L487">
        <v>1560142800</v>
      </c>
      <c r="M487">
        <v>1563685200</v>
      </c>
      <c r="N487" s="12">
        <f t="shared" si="29"/>
        <v>43626.208333333328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1"/>
        <v>13.5</v>
      </c>
      <c r="G488" s="4" t="s">
        <v>14</v>
      </c>
      <c r="H488">
        <v>21</v>
      </c>
      <c r="I488" s="8">
        <f t="shared" si="28"/>
        <v>33.43</v>
      </c>
      <c r="J488" t="s">
        <v>40</v>
      </c>
      <c r="K488" t="s">
        <v>41</v>
      </c>
      <c r="L488">
        <v>1520575200</v>
      </c>
      <c r="M488">
        <v>1521867600</v>
      </c>
      <c r="N488" s="12">
        <f t="shared" si="29"/>
        <v>43168.25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1"/>
        <v>178.62556663644605</v>
      </c>
      <c r="G489" s="4" t="s">
        <v>20</v>
      </c>
      <c r="H489">
        <v>2346</v>
      </c>
      <c r="I489" s="8">
        <f t="shared" si="28"/>
        <v>83.98</v>
      </c>
      <c r="J489" t="s">
        <v>21</v>
      </c>
      <c r="K489" t="s">
        <v>22</v>
      </c>
      <c r="L489">
        <v>1492664400</v>
      </c>
      <c r="M489">
        <v>1495515600</v>
      </c>
      <c r="N489" s="12">
        <f t="shared" si="29"/>
        <v>42845.208333333328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1"/>
        <v>220.0566037735849</v>
      </c>
      <c r="G490" s="4" t="s">
        <v>20</v>
      </c>
      <c r="H490">
        <v>115</v>
      </c>
      <c r="I490" s="8">
        <f t="shared" si="28"/>
        <v>101.42</v>
      </c>
      <c r="J490" t="s">
        <v>21</v>
      </c>
      <c r="K490" t="s">
        <v>22</v>
      </c>
      <c r="L490">
        <v>1454479200</v>
      </c>
      <c r="M490">
        <v>1455948000</v>
      </c>
      <c r="N490" s="12">
        <f t="shared" si="29"/>
        <v>42403.25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1"/>
        <v>101.5108695652174</v>
      </c>
      <c r="G491" s="4" t="s">
        <v>20</v>
      </c>
      <c r="H491">
        <v>85</v>
      </c>
      <c r="I491" s="8">
        <f t="shared" si="28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2">
        <f t="shared" si="29"/>
        <v>40406.208333333336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1"/>
        <v>191.5</v>
      </c>
      <c r="G492" s="4" t="s">
        <v>20</v>
      </c>
      <c r="H492">
        <v>144</v>
      </c>
      <c r="I492" s="8">
        <f t="shared" si="28"/>
        <v>31.92</v>
      </c>
      <c r="J492" t="s">
        <v>21</v>
      </c>
      <c r="K492" t="s">
        <v>22</v>
      </c>
      <c r="L492">
        <v>1573970400</v>
      </c>
      <c r="M492">
        <v>1574575200</v>
      </c>
      <c r="N492" s="12">
        <f t="shared" si="29"/>
        <v>43786.25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1"/>
        <v>305.34683098591546</v>
      </c>
      <c r="G493" s="4" t="s">
        <v>20</v>
      </c>
      <c r="H493">
        <v>2443</v>
      </c>
      <c r="I493" s="8">
        <f t="shared" si="28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2">
        <f t="shared" si="29"/>
        <v>41456.208333333336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1"/>
        <v>23.995287958115181</v>
      </c>
      <c r="G494" s="4" t="s">
        <v>74</v>
      </c>
      <c r="H494">
        <v>595</v>
      </c>
      <c r="I494" s="8">
        <f t="shared" si="28"/>
        <v>77.03</v>
      </c>
      <c r="J494" t="s">
        <v>21</v>
      </c>
      <c r="K494" t="s">
        <v>22</v>
      </c>
      <c r="L494">
        <v>1275886800</v>
      </c>
      <c r="M494">
        <v>1278910800</v>
      </c>
      <c r="N494" s="12">
        <f t="shared" si="29"/>
        <v>40336.208333333336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1"/>
        <v>723.77777777777771</v>
      </c>
      <c r="G495" s="4" t="s">
        <v>20</v>
      </c>
      <c r="H495">
        <v>64</v>
      </c>
      <c r="I495" s="8">
        <f t="shared" si="28"/>
        <v>101.78</v>
      </c>
      <c r="J495" t="s">
        <v>21</v>
      </c>
      <c r="K495" t="s">
        <v>22</v>
      </c>
      <c r="L495">
        <v>1561784400</v>
      </c>
      <c r="M495">
        <v>1562907600</v>
      </c>
      <c r="N495" s="12">
        <f t="shared" si="29"/>
        <v>43645.208333333328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1"/>
        <v>547.36</v>
      </c>
      <c r="G496" s="4" t="s">
        <v>20</v>
      </c>
      <c r="H496">
        <v>268</v>
      </c>
      <c r="I496" s="8">
        <f t="shared" si="28"/>
        <v>51.06</v>
      </c>
      <c r="J496" t="s">
        <v>21</v>
      </c>
      <c r="K496" t="s">
        <v>22</v>
      </c>
      <c r="L496">
        <v>1332392400</v>
      </c>
      <c r="M496">
        <v>1332478800</v>
      </c>
      <c r="N496" s="12">
        <f t="shared" si="29"/>
        <v>40990.208333333336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1"/>
        <v>414.49999999999994</v>
      </c>
      <c r="G497" s="4" t="s">
        <v>20</v>
      </c>
      <c r="H497">
        <v>195</v>
      </c>
      <c r="I497" s="8">
        <f t="shared" si="28"/>
        <v>68.02</v>
      </c>
      <c r="J497" t="s">
        <v>36</v>
      </c>
      <c r="K497" t="s">
        <v>37</v>
      </c>
      <c r="L497">
        <v>1402376400</v>
      </c>
      <c r="M497">
        <v>1402722000</v>
      </c>
      <c r="N497" s="12">
        <f t="shared" si="29"/>
        <v>41800.208333333336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1"/>
        <v>0.90696409140369971</v>
      </c>
      <c r="G498" s="4" t="s">
        <v>14</v>
      </c>
      <c r="H498">
        <v>54</v>
      </c>
      <c r="I498" s="8">
        <f t="shared" si="28"/>
        <v>30.87</v>
      </c>
      <c r="J498" t="s">
        <v>21</v>
      </c>
      <c r="K498" t="s">
        <v>22</v>
      </c>
      <c r="L498">
        <v>1495342800</v>
      </c>
      <c r="M498">
        <v>1496811600</v>
      </c>
      <c r="N498" s="12">
        <f t="shared" si="29"/>
        <v>42876.208333333328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1"/>
        <v>34.173469387755098</v>
      </c>
      <c r="G499" s="4" t="s">
        <v>14</v>
      </c>
      <c r="H499">
        <v>120</v>
      </c>
      <c r="I499" s="8">
        <f t="shared" si="28"/>
        <v>27.91</v>
      </c>
      <c r="J499" t="s">
        <v>21</v>
      </c>
      <c r="K499" t="s">
        <v>22</v>
      </c>
      <c r="L499">
        <v>1482213600</v>
      </c>
      <c r="M499">
        <v>1482213600</v>
      </c>
      <c r="N499" s="12">
        <f t="shared" si="29"/>
        <v>42724.25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1"/>
        <v>23.948810754912099</v>
      </c>
      <c r="G500" s="4" t="s">
        <v>14</v>
      </c>
      <c r="H500">
        <v>579</v>
      </c>
      <c r="I500" s="8">
        <f t="shared" si="28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2">
        <f t="shared" si="29"/>
        <v>42005.25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1"/>
        <v>48.072649572649574</v>
      </c>
      <c r="G501" s="4" t="s">
        <v>14</v>
      </c>
      <c r="H501">
        <v>2072</v>
      </c>
      <c r="I501" s="8">
        <f t="shared" si="28"/>
        <v>38</v>
      </c>
      <c r="J501" t="s">
        <v>21</v>
      </c>
      <c r="K501" t="s">
        <v>22</v>
      </c>
      <c r="L501">
        <v>1458018000</v>
      </c>
      <c r="M501">
        <v>1458450000</v>
      </c>
      <c r="N501" s="12">
        <f t="shared" si="29"/>
        <v>42444.208333333328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1"/>
        <v>0</v>
      </c>
      <c r="G502" s="4" t="s">
        <v>14</v>
      </c>
      <c r="H502">
        <v>0</v>
      </c>
      <c r="I502" s="8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 t="shared" si="29"/>
        <v>41395.208333333336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1"/>
        <v>70.145182291666657</v>
      </c>
      <c r="G503" s="4" t="s">
        <v>14</v>
      </c>
      <c r="H503">
        <v>1796</v>
      </c>
      <c r="I503" s="8">
        <f t="shared" si="28"/>
        <v>59.99</v>
      </c>
      <c r="J503" t="s">
        <v>21</v>
      </c>
      <c r="K503" t="s">
        <v>22</v>
      </c>
      <c r="L503">
        <v>1363064400</v>
      </c>
      <c r="M503">
        <v>1363237200</v>
      </c>
      <c r="N503" s="12">
        <f t="shared" si="29"/>
        <v>41345.208333333336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1"/>
        <v>529.92307692307691</v>
      </c>
      <c r="G504" s="4" t="s">
        <v>20</v>
      </c>
      <c r="H504">
        <v>186</v>
      </c>
      <c r="I504" s="8">
        <f t="shared" si="28"/>
        <v>37.04</v>
      </c>
      <c r="J504" t="s">
        <v>26</v>
      </c>
      <c r="K504" t="s">
        <v>27</v>
      </c>
      <c r="L504">
        <v>1343365200</v>
      </c>
      <c r="M504">
        <v>1345870800</v>
      </c>
      <c r="N504" s="12">
        <f t="shared" si="29"/>
        <v>41117.208333333336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1"/>
        <v>180.32549019607845</v>
      </c>
      <c r="G505" s="4" t="s">
        <v>20</v>
      </c>
      <c r="H505">
        <v>460</v>
      </c>
      <c r="I505" s="8">
        <f t="shared" si="28"/>
        <v>99.96</v>
      </c>
      <c r="J505" t="s">
        <v>21</v>
      </c>
      <c r="K505" t="s">
        <v>22</v>
      </c>
      <c r="L505">
        <v>1435726800</v>
      </c>
      <c r="M505">
        <v>1437454800</v>
      </c>
      <c r="N505" s="12">
        <f t="shared" si="29"/>
        <v>42186.208333333328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1"/>
        <v>92.320000000000007</v>
      </c>
      <c r="G506" s="4" t="s">
        <v>14</v>
      </c>
      <c r="H506">
        <v>62</v>
      </c>
      <c r="I506" s="8">
        <f t="shared" si="28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2">
        <f t="shared" si="29"/>
        <v>42142.208333333328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1"/>
        <v>13.901001112347053</v>
      </c>
      <c r="G507" s="4" t="s">
        <v>14</v>
      </c>
      <c r="H507">
        <v>347</v>
      </c>
      <c r="I507" s="8">
        <f t="shared" si="28"/>
        <v>36.01</v>
      </c>
      <c r="J507" t="s">
        <v>21</v>
      </c>
      <c r="K507" t="s">
        <v>22</v>
      </c>
      <c r="L507">
        <v>1362722400</v>
      </c>
      <c r="M507">
        <v>1366347600</v>
      </c>
      <c r="N507" s="12">
        <f t="shared" si="29"/>
        <v>41341.25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1"/>
        <v>927.07777777777767</v>
      </c>
      <c r="G508" s="4" t="s">
        <v>20</v>
      </c>
      <c r="H508">
        <v>2528</v>
      </c>
      <c r="I508" s="8">
        <f t="shared" si="2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2">
        <f t="shared" si="29"/>
        <v>43062.25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1"/>
        <v>39.857142857142861</v>
      </c>
      <c r="G509" s="4" t="s">
        <v>14</v>
      </c>
      <c r="H509">
        <v>19</v>
      </c>
      <c r="I509" s="8">
        <f t="shared" si="28"/>
        <v>44.05</v>
      </c>
      <c r="J509" t="s">
        <v>21</v>
      </c>
      <c r="K509" t="s">
        <v>22</v>
      </c>
      <c r="L509">
        <v>1365483600</v>
      </c>
      <c r="M509">
        <v>1369717200</v>
      </c>
      <c r="N509" s="12">
        <f t="shared" si="29"/>
        <v>41373.208333333336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1"/>
        <v>112.22929936305732</v>
      </c>
      <c r="G510" s="4" t="s">
        <v>20</v>
      </c>
      <c r="H510">
        <v>3657</v>
      </c>
      <c r="I510" s="8">
        <f t="shared" si="28"/>
        <v>53</v>
      </c>
      <c r="J510" t="s">
        <v>21</v>
      </c>
      <c r="K510" t="s">
        <v>22</v>
      </c>
      <c r="L510">
        <v>1532840400</v>
      </c>
      <c r="M510">
        <v>1534654800</v>
      </c>
      <c r="N510" s="12">
        <f t="shared" si="29"/>
        <v>43310.208333333328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1"/>
        <v>70.925816023738875</v>
      </c>
      <c r="G511" s="4" t="s">
        <v>14</v>
      </c>
      <c r="H511">
        <v>1258</v>
      </c>
      <c r="I511" s="8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 t="shared" si="29"/>
        <v>41034.208333333336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1"/>
        <v>119.08974358974358</v>
      </c>
      <c r="G512" s="4" t="s">
        <v>20</v>
      </c>
      <c r="H512">
        <v>131</v>
      </c>
      <c r="I512" s="8">
        <f t="shared" si="28"/>
        <v>70.91</v>
      </c>
      <c r="J512" t="s">
        <v>26</v>
      </c>
      <c r="K512" t="s">
        <v>27</v>
      </c>
      <c r="L512">
        <v>1527742800</v>
      </c>
      <c r="M512">
        <v>1529816400</v>
      </c>
      <c r="N512" s="12">
        <f t="shared" si="29"/>
        <v>43251.208333333328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1"/>
        <v>24.017591339648174</v>
      </c>
      <c r="G513" s="4" t="s">
        <v>14</v>
      </c>
      <c r="H513">
        <v>362</v>
      </c>
      <c r="I513" s="8">
        <f t="shared" si="28"/>
        <v>98.06</v>
      </c>
      <c r="J513" t="s">
        <v>21</v>
      </c>
      <c r="K513" t="s">
        <v>22</v>
      </c>
      <c r="L513">
        <v>1564030800</v>
      </c>
      <c r="M513">
        <v>1564894800</v>
      </c>
      <c r="N513" s="12">
        <f t="shared" si="29"/>
        <v>43671.208333333328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1"/>
        <v>139.31868131868131</v>
      </c>
      <c r="G514" s="4" t="s">
        <v>20</v>
      </c>
      <c r="H514">
        <v>239</v>
      </c>
      <c r="I514" s="8">
        <f t="shared" ref="I514:I577" si="32">IFERROR(ROUND(E514/H514,2),0)</f>
        <v>53.05</v>
      </c>
      <c r="J514" t="s">
        <v>21</v>
      </c>
      <c r="K514" t="s">
        <v>22</v>
      </c>
      <c r="L514">
        <v>1404536400</v>
      </c>
      <c r="M514">
        <v>1404622800</v>
      </c>
      <c r="N514" s="12">
        <f t="shared" ref="N514:N577" si="33">(((L514/60)/60)/24)+DATE(1970,1,1)</f>
        <v>41825.208333333336</v>
      </c>
      <c r="O514" s="12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1"/>
        <v>39.277108433734945</v>
      </c>
      <c r="G515" s="4" t="s">
        <v>74</v>
      </c>
      <c r="H515">
        <v>35</v>
      </c>
      <c r="I515" s="8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12">
        <f t="shared" si="33"/>
        <v>40430.208333333336</v>
      </c>
      <c r="O515" s="12">
        <f t="shared" si="34"/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35">E516/D516*100</f>
        <v>22.439077144917089</v>
      </c>
      <c r="G516" s="4" t="s">
        <v>74</v>
      </c>
      <c r="H516">
        <v>528</v>
      </c>
      <c r="I516" s="8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12">
        <f t="shared" si="33"/>
        <v>41614.25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5"/>
        <v>55.779069767441861</v>
      </c>
      <c r="G517" s="4" t="s">
        <v>14</v>
      </c>
      <c r="H517">
        <v>133</v>
      </c>
      <c r="I517" s="8">
        <f t="shared" si="32"/>
        <v>36.07</v>
      </c>
      <c r="J517" t="s">
        <v>15</v>
      </c>
      <c r="K517" t="s">
        <v>16</v>
      </c>
      <c r="L517">
        <v>1324620000</v>
      </c>
      <c r="M517">
        <v>1324792800</v>
      </c>
      <c r="N517" s="12">
        <f t="shared" si="33"/>
        <v>40900.25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5"/>
        <v>42.523125996810208</v>
      </c>
      <c r="G518" s="4" t="s">
        <v>14</v>
      </c>
      <c r="H518">
        <v>846</v>
      </c>
      <c r="I518" s="8">
        <f t="shared" si="32"/>
        <v>63.03</v>
      </c>
      <c r="J518" t="s">
        <v>21</v>
      </c>
      <c r="K518" t="s">
        <v>22</v>
      </c>
      <c r="L518">
        <v>1281070800</v>
      </c>
      <c r="M518">
        <v>1284354000</v>
      </c>
      <c r="N518" s="12">
        <f t="shared" si="33"/>
        <v>40396.208333333336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5"/>
        <v>112.00000000000001</v>
      </c>
      <c r="G519" s="4" t="s">
        <v>20</v>
      </c>
      <c r="H519">
        <v>78</v>
      </c>
      <c r="I519" s="8">
        <f t="shared" si="32"/>
        <v>84.72</v>
      </c>
      <c r="J519" t="s">
        <v>21</v>
      </c>
      <c r="K519" t="s">
        <v>22</v>
      </c>
      <c r="L519">
        <v>1493960400</v>
      </c>
      <c r="M519">
        <v>1494392400</v>
      </c>
      <c r="N519" s="12">
        <f t="shared" si="33"/>
        <v>42860.208333333328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5"/>
        <v>7.0681818181818183</v>
      </c>
      <c r="G520" s="4" t="s">
        <v>14</v>
      </c>
      <c r="H520">
        <v>10</v>
      </c>
      <c r="I520" s="8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 t="shared" si="33"/>
        <v>43154.25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5"/>
        <v>101.74563871693867</v>
      </c>
      <c r="G521" s="4" t="s">
        <v>20</v>
      </c>
      <c r="H521">
        <v>1773</v>
      </c>
      <c r="I521" s="8">
        <f t="shared" si="32"/>
        <v>101.98</v>
      </c>
      <c r="J521" t="s">
        <v>21</v>
      </c>
      <c r="K521" t="s">
        <v>22</v>
      </c>
      <c r="L521">
        <v>1420696800</v>
      </c>
      <c r="M521">
        <v>1421906400</v>
      </c>
      <c r="N521" s="12">
        <f t="shared" si="33"/>
        <v>42012.25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5"/>
        <v>425.75</v>
      </c>
      <c r="G522" s="4" t="s">
        <v>20</v>
      </c>
      <c r="H522">
        <v>32</v>
      </c>
      <c r="I522" s="8">
        <f t="shared" si="32"/>
        <v>106.44</v>
      </c>
      <c r="J522" t="s">
        <v>21</v>
      </c>
      <c r="K522" t="s">
        <v>22</v>
      </c>
      <c r="L522">
        <v>1555650000</v>
      </c>
      <c r="M522">
        <v>1555909200</v>
      </c>
      <c r="N522" s="12">
        <f t="shared" si="33"/>
        <v>43574.208333333328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5"/>
        <v>145.53947368421052</v>
      </c>
      <c r="G523" s="4" t="s">
        <v>20</v>
      </c>
      <c r="H523">
        <v>369</v>
      </c>
      <c r="I523" s="8">
        <f t="shared" si="32"/>
        <v>29.98</v>
      </c>
      <c r="J523" t="s">
        <v>21</v>
      </c>
      <c r="K523" t="s">
        <v>22</v>
      </c>
      <c r="L523">
        <v>1471928400</v>
      </c>
      <c r="M523">
        <v>1472446800</v>
      </c>
      <c r="N523" s="12">
        <f t="shared" si="33"/>
        <v>42605.208333333328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5"/>
        <v>32.453465346534657</v>
      </c>
      <c r="G524" s="4" t="s">
        <v>14</v>
      </c>
      <c r="H524">
        <v>191</v>
      </c>
      <c r="I524" s="8">
        <f t="shared" si="32"/>
        <v>85.81</v>
      </c>
      <c r="J524" t="s">
        <v>21</v>
      </c>
      <c r="K524" t="s">
        <v>22</v>
      </c>
      <c r="L524">
        <v>1341291600</v>
      </c>
      <c r="M524">
        <v>1342328400</v>
      </c>
      <c r="N524" s="12">
        <f t="shared" si="33"/>
        <v>41093.208333333336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5"/>
        <v>700.33333333333326</v>
      </c>
      <c r="G525" s="4" t="s">
        <v>20</v>
      </c>
      <c r="H525">
        <v>89</v>
      </c>
      <c r="I525" s="8">
        <f t="shared" si="32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2">
        <f t="shared" si="33"/>
        <v>40241.25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5"/>
        <v>83.904860392967933</v>
      </c>
      <c r="G526" s="4" t="s">
        <v>14</v>
      </c>
      <c r="H526">
        <v>1979</v>
      </c>
      <c r="I526" s="8">
        <f t="shared" si="32"/>
        <v>41</v>
      </c>
      <c r="J526" t="s">
        <v>21</v>
      </c>
      <c r="K526" t="s">
        <v>22</v>
      </c>
      <c r="L526">
        <v>1272258000</v>
      </c>
      <c r="M526">
        <v>1273381200</v>
      </c>
      <c r="N526" s="12">
        <f t="shared" si="33"/>
        <v>40294.208333333336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5"/>
        <v>84.19047619047619</v>
      </c>
      <c r="G527" s="4" t="s">
        <v>14</v>
      </c>
      <c r="H527">
        <v>63</v>
      </c>
      <c r="I527" s="8">
        <f t="shared" si="32"/>
        <v>28.06</v>
      </c>
      <c r="J527" t="s">
        <v>21</v>
      </c>
      <c r="K527" t="s">
        <v>22</v>
      </c>
      <c r="L527">
        <v>1290492000</v>
      </c>
      <c r="M527">
        <v>1290837600</v>
      </c>
      <c r="N527" s="12">
        <f t="shared" si="33"/>
        <v>40505.25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5"/>
        <v>155.95180722891567</v>
      </c>
      <c r="G528" s="4" t="s">
        <v>20</v>
      </c>
      <c r="H528">
        <v>147</v>
      </c>
      <c r="I528" s="8">
        <f t="shared" si="32"/>
        <v>88.05</v>
      </c>
      <c r="J528" t="s">
        <v>21</v>
      </c>
      <c r="K528" t="s">
        <v>22</v>
      </c>
      <c r="L528">
        <v>1451109600</v>
      </c>
      <c r="M528">
        <v>1454306400</v>
      </c>
      <c r="N528" s="12">
        <f t="shared" si="33"/>
        <v>42364.25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5"/>
        <v>99.619450317124731</v>
      </c>
      <c r="G529" s="4" t="s">
        <v>14</v>
      </c>
      <c r="H529">
        <v>6080</v>
      </c>
      <c r="I529" s="8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 t="shared" si="33"/>
        <v>42405.25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5"/>
        <v>80.300000000000011</v>
      </c>
      <c r="G530" s="4" t="s">
        <v>14</v>
      </c>
      <c r="H530">
        <v>80</v>
      </c>
      <c r="I530" s="8">
        <f t="shared" si="32"/>
        <v>90.34</v>
      </c>
      <c r="J530" t="s">
        <v>40</v>
      </c>
      <c r="K530" t="s">
        <v>41</v>
      </c>
      <c r="L530">
        <v>1385186400</v>
      </c>
      <c r="M530">
        <v>1389074400</v>
      </c>
      <c r="N530" s="12">
        <f t="shared" si="33"/>
        <v>41601.25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5"/>
        <v>11.254901960784313</v>
      </c>
      <c r="G531" s="4" t="s">
        <v>14</v>
      </c>
      <c r="H531">
        <v>9</v>
      </c>
      <c r="I531" s="8">
        <f t="shared" si="32"/>
        <v>63.78</v>
      </c>
      <c r="J531" t="s">
        <v>21</v>
      </c>
      <c r="K531" t="s">
        <v>22</v>
      </c>
      <c r="L531">
        <v>1399698000</v>
      </c>
      <c r="M531">
        <v>1402117200</v>
      </c>
      <c r="N531" s="12">
        <f t="shared" si="33"/>
        <v>41769.208333333336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5"/>
        <v>91.740952380952379</v>
      </c>
      <c r="G532" s="4" t="s">
        <v>14</v>
      </c>
      <c r="H532">
        <v>1784</v>
      </c>
      <c r="I532" s="8">
        <f t="shared" si="32"/>
        <v>54</v>
      </c>
      <c r="J532" t="s">
        <v>21</v>
      </c>
      <c r="K532" t="s">
        <v>22</v>
      </c>
      <c r="L532">
        <v>1283230800</v>
      </c>
      <c r="M532">
        <v>1284440400</v>
      </c>
      <c r="N532" s="12">
        <f t="shared" si="33"/>
        <v>40421.208333333336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5"/>
        <v>95.521156936261391</v>
      </c>
      <c r="G533" s="4" t="s">
        <v>47</v>
      </c>
      <c r="H533">
        <v>3640</v>
      </c>
      <c r="I533" s="8">
        <f t="shared" si="32"/>
        <v>48.99</v>
      </c>
      <c r="J533" t="s">
        <v>98</v>
      </c>
      <c r="K533" t="s">
        <v>99</v>
      </c>
      <c r="L533">
        <v>1384149600</v>
      </c>
      <c r="M533">
        <v>1388988000</v>
      </c>
      <c r="N533" s="12">
        <f t="shared" si="33"/>
        <v>41589.25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5"/>
        <v>502.87499999999994</v>
      </c>
      <c r="G534" s="4" t="s">
        <v>20</v>
      </c>
      <c r="H534">
        <v>126</v>
      </c>
      <c r="I534" s="8">
        <f t="shared" si="32"/>
        <v>63.86</v>
      </c>
      <c r="J534" t="s">
        <v>15</v>
      </c>
      <c r="K534" t="s">
        <v>16</v>
      </c>
      <c r="L534">
        <v>1516860000</v>
      </c>
      <c r="M534">
        <v>1516946400</v>
      </c>
      <c r="N534" s="12">
        <f t="shared" si="33"/>
        <v>43125.25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5"/>
        <v>159.24394463667818</v>
      </c>
      <c r="G535" s="4" t="s">
        <v>20</v>
      </c>
      <c r="H535">
        <v>2218</v>
      </c>
      <c r="I535" s="8">
        <f t="shared" si="32"/>
        <v>83</v>
      </c>
      <c r="J535" t="s">
        <v>40</v>
      </c>
      <c r="K535" t="s">
        <v>41</v>
      </c>
      <c r="L535">
        <v>1374642000</v>
      </c>
      <c r="M535">
        <v>1377752400</v>
      </c>
      <c r="N535" s="12">
        <f t="shared" si="33"/>
        <v>41479.208333333336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5"/>
        <v>15.022446689113355</v>
      </c>
      <c r="G536" s="4" t="s">
        <v>14</v>
      </c>
      <c r="H536">
        <v>243</v>
      </c>
      <c r="I536" s="8">
        <f t="shared" si="32"/>
        <v>55.08</v>
      </c>
      <c r="J536" t="s">
        <v>21</v>
      </c>
      <c r="K536" t="s">
        <v>22</v>
      </c>
      <c r="L536">
        <v>1534482000</v>
      </c>
      <c r="M536">
        <v>1534568400</v>
      </c>
      <c r="N536" s="12">
        <f t="shared" si="33"/>
        <v>43329.208333333328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5"/>
        <v>482.03846153846149</v>
      </c>
      <c r="G537" s="4" t="s">
        <v>20</v>
      </c>
      <c r="H537">
        <v>202</v>
      </c>
      <c r="I537" s="8">
        <f t="shared" si="32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2">
        <f t="shared" si="33"/>
        <v>43259.208333333328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5"/>
        <v>149.96938775510205</v>
      </c>
      <c r="G538" s="4" t="s">
        <v>20</v>
      </c>
      <c r="H538">
        <v>140</v>
      </c>
      <c r="I538" s="8">
        <f t="shared" si="32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2">
        <f t="shared" si="33"/>
        <v>40414.208333333336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5"/>
        <v>117.22156398104266</v>
      </c>
      <c r="G539" s="4" t="s">
        <v>20</v>
      </c>
      <c r="H539">
        <v>1052</v>
      </c>
      <c r="I539" s="8">
        <f t="shared" si="32"/>
        <v>94.04</v>
      </c>
      <c r="J539" t="s">
        <v>36</v>
      </c>
      <c r="K539" t="s">
        <v>37</v>
      </c>
      <c r="L539">
        <v>1535605200</v>
      </c>
      <c r="M539">
        <v>1537592400</v>
      </c>
      <c r="N539" s="12">
        <f t="shared" si="33"/>
        <v>43342.208333333328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5"/>
        <v>37.695968274950431</v>
      </c>
      <c r="G540" s="4" t="s">
        <v>14</v>
      </c>
      <c r="H540">
        <v>1296</v>
      </c>
      <c r="I540" s="8">
        <f t="shared" si="32"/>
        <v>44.01</v>
      </c>
      <c r="J540" t="s">
        <v>21</v>
      </c>
      <c r="K540" t="s">
        <v>22</v>
      </c>
      <c r="L540">
        <v>1379826000</v>
      </c>
      <c r="M540">
        <v>1381208400</v>
      </c>
      <c r="N540" s="12">
        <f t="shared" si="33"/>
        <v>41539.208333333336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5"/>
        <v>72.653061224489804</v>
      </c>
      <c r="G541" s="4" t="s">
        <v>14</v>
      </c>
      <c r="H541">
        <v>77</v>
      </c>
      <c r="I541" s="8">
        <f t="shared" si="32"/>
        <v>92.47</v>
      </c>
      <c r="J541" t="s">
        <v>21</v>
      </c>
      <c r="K541" t="s">
        <v>22</v>
      </c>
      <c r="L541">
        <v>1561957200</v>
      </c>
      <c r="M541">
        <v>1562475600</v>
      </c>
      <c r="N541" s="12">
        <f t="shared" si="33"/>
        <v>43647.208333333328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5"/>
        <v>265.98113207547169</v>
      </c>
      <c r="G542" s="4" t="s">
        <v>20</v>
      </c>
      <c r="H542">
        <v>247</v>
      </c>
      <c r="I542" s="8">
        <f t="shared" si="32"/>
        <v>57.07</v>
      </c>
      <c r="J542" t="s">
        <v>21</v>
      </c>
      <c r="K542" t="s">
        <v>22</v>
      </c>
      <c r="L542">
        <v>1525496400</v>
      </c>
      <c r="M542">
        <v>1527397200</v>
      </c>
      <c r="N542" s="12">
        <f t="shared" si="33"/>
        <v>43225.208333333328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5"/>
        <v>24.205617977528089</v>
      </c>
      <c r="G543" s="4" t="s">
        <v>14</v>
      </c>
      <c r="H543">
        <v>395</v>
      </c>
      <c r="I543" s="8">
        <f t="shared" si="32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2">
        <f t="shared" si="33"/>
        <v>42165.208333333328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5"/>
        <v>2.5064935064935066</v>
      </c>
      <c r="G544" s="4" t="s">
        <v>14</v>
      </c>
      <c r="H544">
        <v>49</v>
      </c>
      <c r="I544" s="8">
        <f t="shared" si="32"/>
        <v>39.39</v>
      </c>
      <c r="J544" t="s">
        <v>40</v>
      </c>
      <c r="K544" t="s">
        <v>41</v>
      </c>
      <c r="L544">
        <v>1453442400</v>
      </c>
      <c r="M544">
        <v>1456034400</v>
      </c>
      <c r="N544" s="12">
        <f t="shared" si="33"/>
        <v>42391.25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5"/>
        <v>16.329799764428738</v>
      </c>
      <c r="G545" s="4" t="s">
        <v>14</v>
      </c>
      <c r="H545">
        <v>180</v>
      </c>
      <c r="I545" s="8">
        <f t="shared" si="32"/>
        <v>77.02</v>
      </c>
      <c r="J545" t="s">
        <v>21</v>
      </c>
      <c r="K545" t="s">
        <v>22</v>
      </c>
      <c r="L545">
        <v>1378875600</v>
      </c>
      <c r="M545">
        <v>1380171600</v>
      </c>
      <c r="N545" s="12">
        <f t="shared" si="33"/>
        <v>41528.208333333336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5"/>
        <v>276.5</v>
      </c>
      <c r="G546" s="4" t="s">
        <v>20</v>
      </c>
      <c r="H546">
        <v>84</v>
      </c>
      <c r="I546" s="8">
        <f t="shared" si="32"/>
        <v>92.17</v>
      </c>
      <c r="J546" t="s">
        <v>21</v>
      </c>
      <c r="K546" t="s">
        <v>22</v>
      </c>
      <c r="L546">
        <v>1452232800</v>
      </c>
      <c r="M546">
        <v>1453356000</v>
      </c>
      <c r="N546" s="12">
        <f t="shared" si="33"/>
        <v>42377.25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5"/>
        <v>88.803571428571431</v>
      </c>
      <c r="G547" s="4" t="s">
        <v>14</v>
      </c>
      <c r="H547">
        <v>2690</v>
      </c>
      <c r="I547" s="8">
        <f t="shared" si="32"/>
        <v>61.01</v>
      </c>
      <c r="J547" t="s">
        <v>21</v>
      </c>
      <c r="K547" t="s">
        <v>22</v>
      </c>
      <c r="L547">
        <v>1577253600</v>
      </c>
      <c r="M547">
        <v>1578981600</v>
      </c>
      <c r="N547" s="12">
        <f t="shared" si="33"/>
        <v>43824.25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5"/>
        <v>163.57142857142856</v>
      </c>
      <c r="G548" s="4" t="s">
        <v>20</v>
      </c>
      <c r="H548">
        <v>88</v>
      </c>
      <c r="I548" s="8">
        <f t="shared" si="32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2">
        <f t="shared" si="33"/>
        <v>43360.208333333328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5"/>
        <v>969</v>
      </c>
      <c r="G549" s="4" t="s">
        <v>20</v>
      </c>
      <c r="H549">
        <v>156</v>
      </c>
      <c r="I549" s="8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 t="shared" si="33"/>
        <v>42029.25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5"/>
        <v>270.91376701966715</v>
      </c>
      <c r="G550" s="4" t="s">
        <v>20</v>
      </c>
      <c r="H550">
        <v>2985</v>
      </c>
      <c r="I550" s="8">
        <f t="shared" si="32"/>
        <v>59.99</v>
      </c>
      <c r="J550" t="s">
        <v>21</v>
      </c>
      <c r="K550" t="s">
        <v>22</v>
      </c>
      <c r="L550">
        <v>1459486800</v>
      </c>
      <c r="M550">
        <v>1460610000</v>
      </c>
      <c r="N550" s="12">
        <f t="shared" si="33"/>
        <v>42461.208333333328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5"/>
        <v>284.21355932203392</v>
      </c>
      <c r="G551" s="4" t="s">
        <v>20</v>
      </c>
      <c r="H551">
        <v>762</v>
      </c>
      <c r="I551" s="8">
        <f t="shared" si="32"/>
        <v>110.03</v>
      </c>
      <c r="J551" t="s">
        <v>21</v>
      </c>
      <c r="K551" t="s">
        <v>22</v>
      </c>
      <c r="L551">
        <v>1369717200</v>
      </c>
      <c r="M551">
        <v>1370494800</v>
      </c>
      <c r="N551" s="12">
        <f t="shared" si="33"/>
        <v>41422.208333333336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5"/>
        <v>4</v>
      </c>
      <c r="G552" s="4" t="s">
        <v>74</v>
      </c>
      <c r="H552">
        <v>1</v>
      </c>
      <c r="I552" s="8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 t="shared" si="33"/>
        <v>40968.25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5"/>
        <v>58.6329816768462</v>
      </c>
      <c r="G553" s="4" t="s">
        <v>14</v>
      </c>
      <c r="H553">
        <v>2779</v>
      </c>
      <c r="I553" s="8">
        <f t="shared" si="32"/>
        <v>38</v>
      </c>
      <c r="J553" t="s">
        <v>26</v>
      </c>
      <c r="K553" t="s">
        <v>27</v>
      </c>
      <c r="L553">
        <v>1419055200</v>
      </c>
      <c r="M553">
        <v>1422511200</v>
      </c>
      <c r="N553" s="12">
        <f t="shared" si="33"/>
        <v>41993.25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5"/>
        <v>98.51111111111112</v>
      </c>
      <c r="G554" s="4" t="s">
        <v>14</v>
      </c>
      <c r="H554">
        <v>92</v>
      </c>
      <c r="I554" s="8">
        <f t="shared" si="32"/>
        <v>96.37</v>
      </c>
      <c r="J554" t="s">
        <v>21</v>
      </c>
      <c r="K554" t="s">
        <v>22</v>
      </c>
      <c r="L554">
        <v>1480140000</v>
      </c>
      <c r="M554">
        <v>1480312800</v>
      </c>
      <c r="N554" s="12">
        <f t="shared" si="33"/>
        <v>42700.25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5"/>
        <v>43.975381008206334</v>
      </c>
      <c r="G555" s="4" t="s">
        <v>14</v>
      </c>
      <c r="H555">
        <v>1028</v>
      </c>
      <c r="I555" s="8">
        <f t="shared" si="32"/>
        <v>72.98</v>
      </c>
      <c r="J555" t="s">
        <v>21</v>
      </c>
      <c r="K555" t="s">
        <v>22</v>
      </c>
      <c r="L555">
        <v>1293948000</v>
      </c>
      <c r="M555">
        <v>1294034400</v>
      </c>
      <c r="N555" s="12">
        <f t="shared" si="33"/>
        <v>40545.25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5"/>
        <v>151.66315789473683</v>
      </c>
      <c r="G556" s="4" t="s">
        <v>20</v>
      </c>
      <c r="H556">
        <v>554</v>
      </c>
      <c r="I556" s="8">
        <f t="shared" si="32"/>
        <v>26.01</v>
      </c>
      <c r="J556" t="s">
        <v>15</v>
      </c>
      <c r="K556" t="s">
        <v>16</v>
      </c>
      <c r="L556">
        <v>1482127200</v>
      </c>
      <c r="M556">
        <v>1482645600</v>
      </c>
      <c r="N556" s="12">
        <f t="shared" si="33"/>
        <v>42723.25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5"/>
        <v>223.63492063492063</v>
      </c>
      <c r="G557" s="4" t="s">
        <v>20</v>
      </c>
      <c r="H557">
        <v>135</v>
      </c>
      <c r="I557" s="8">
        <f t="shared" si="32"/>
        <v>104.36</v>
      </c>
      <c r="J557" t="s">
        <v>36</v>
      </c>
      <c r="K557" t="s">
        <v>37</v>
      </c>
      <c r="L557">
        <v>1396414800</v>
      </c>
      <c r="M557">
        <v>1399093200</v>
      </c>
      <c r="N557" s="12">
        <f t="shared" si="33"/>
        <v>41731.208333333336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5"/>
        <v>239.75</v>
      </c>
      <c r="G558" s="4" t="s">
        <v>20</v>
      </c>
      <c r="H558">
        <v>122</v>
      </c>
      <c r="I558" s="8">
        <f t="shared" si="32"/>
        <v>102.19</v>
      </c>
      <c r="J558" t="s">
        <v>21</v>
      </c>
      <c r="K558" t="s">
        <v>22</v>
      </c>
      <c r="L558">
        <v>1315285200</v>
      </c>
      <c r="M558">
        <v>1315890000</v>
      </c>
      <c r="N558" s="12">
        <f t="shared" si="33"/>
        <v>40792.208333333336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5"/>
        <v>199.33333333333334</v>
      </c>
      <c r="G559" s="4" t="s">
        <v>20</v>
      </c>
      <c r="H559">
        <v>221</v>
      </c>
      <c r="I559" s="8">
        <f t="shared" si="32"/>
        <v>54.12</v>
      </c>
      <c r="J559" t="s">
        <v>21</v>
      </c>
      <c r="K559" t="s">
        <v>22</v>
      </c>
      <c r="L559">
        <v>1443762000</v>
      </c>
      <c r="M559">
        <v>1444021200</v>
      </c>
      <c r="N559" s="12">
        <f t="shared" si="33"/>
        <v>42279.208333333328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5"/>
        <v>137.34482758620689</v>
      </c>
      <c r="G560" s="4" t="s">
        <v>20</v>
      </c>
      <c r="H560">
        <v>126</v>
      </c>
      <c r="I560" s="8">
        <f t="shared" si="32"/>
        <v>63.22</v>
      </c>
      <c r="J560" t="s">
        <v>21</v>
      </c>
      <c r="K560" t="s">
        <v>22</v>
      </c>
      <c r="L560">
        <v>1456293600</v>
      </c>
      <c r="M560">
        <v>1460005200</v>
      </c>
      <c r="N560" s="12">
        <f t="shared" si="33"/>
        <v>42424.25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5"/>
        <v>100.9696106362773</v>
      </c>
      <c r="G561" s="4" t="s">
        <v>20</v>
      </c>
      <c r="H561">
        <v>1022</v>
      </c>
      <c r="I561" s="8">
        <f t="shared" si="32"/>
        <v>104.03</v>
      </c>
      <c r="J561" t="s">
        <v>21</v>
      </c>
      <c r="K561" t="s">
        <v>22</v>
      </c>
      <c r="L561">
        <v>1470114000</v>
      </c>
      <c r="M561">
        <v>1470718800</v>
      </c>
      <c r="N561" s="12">
        <f t="shared" si="33"/>
        <v>42584.208333333328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5"/>
        <v>794.16</v>
      </c>
      <c r="G562" s="4" t="s">
        <v>20</v>
      </c>
      <c r="H562">
        <v>3177</v>
      </c>
      <c r="I562" s="8">
        <f t="shared" si="32"/>
        <v>49.99</v>
      </c>
      <c r="J562" t="s">
        <v>21</v>
      </c>
      <c r="K562" t="s">
        <v>22</v>
      </c>
      <c r="L562">
        <v>1321596000</v>
      </c>
      <c r="M562">
        <v>1325052000</v>
      </c>
      <c r="N562" s="12">
        <f t="shared" si="33"/>
        <v>40865.25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5"/>
        <v>369.7</v>
      </c>
      <c r="G563" s="4" t="s">
        <v>20</v>
      </c>
      <c r="H563">
        <v>198</v>
      </c>
      <c r="I563" s="8">
        <f t="shared" si="32"/>
        <v>56.02</v>
      </c>
      <c r="J563" t="s">
        <v>98</v>
      </c>
      <c r="K563" t="s">
        <v>99</v>
      </c>
      <c r="L563">
        <v>1318827600</v>
      </c>
      <c r="M563">
        <v>1319000400</v>
      </c>
      <c r="N563" s="12">
        <f t="shared" si="33"/>
        <v>40833.208333333336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5"/>
        <v>12.818181818181817</v>
      </c>
      <c r="G564" s="4" t="s">
        <v>14</v>
      </c>
      <c r="H564">
        <v>26</v>
      </c>
      <c r="I564" s="8">
        <f t="shared" si="32"/>
        <v>48.81</v>
      </c>
      <c r="J564" t="s">
        <v>98</v>
      </c>
      <c r="K564" t="s">
        <v>99</v>
      </c>
      <c r="L564">
        <v>1552366800</v>
      </c>
      <c r="M564">
        <v>1552539600</v>
      </c>
      <c r="N564" s="12">
        <f t="shared" si="33"/>
        <v>43536.208333333328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5"/>
        <v>138.02702702702703</v>
      </c>
      <c r="G565" s="4" t="s">
        <v>20</v>
      </c>
      <c r="H565">
        <v>85</v>
      </c>
      <c r="I565" s="8">
        <f t="shared" si="32"/>
        <v>60.08</v>
      </c>
      <c r="J565" t="s">
        <v>26</v>
      </c>
      <c r="K565" t="s">
        <v>27</v>
      </c>
      <c r="L565">
        <v>1542088800</v>
      </c>
      <c r="M565">
        <v>1543816800</v>
      </c>
      <c r="N565" s="12">
        <f t="shared" si="33"/>
        <v>43417.25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5"/>
        <v>83.813278008298752</v>
      </c>
      <c r="G566" s="4" t="s">
        <v>14</v>
      </c>
      <c r="H566">
        <v>1790</v>
      </c>
      <c r="I566" s="8">
        <f t="shared" si="32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2">
        <f t="shared" si="33"/>
        <v>42078.208333333328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5"/>
        <v>204.60063224446787</v>
      </c>
      <c r="G567" s="4" t="s">
        <v>20</v>
      </c>
      <c r="H567">
        <v>3596</v>
      </c>
      <c r="I567" s="8">
        <f t="shared" si="32"/>
        <v>53.99</v>
      </c>
      <c r="J567" t="s">
        <v>21</v>
      </c>
      <c r="K567" t="s">
        <v>22</v>
      </c>
      <c r="L567">
        <v>1321336800</v>
      </c>
      <c r="M567">
        <v>1323064800</v>
      </c>
      <c r="N567" s="12">
        <f t="shared" si="33"/>
        <v>40862.25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5"/>
        <v>44.344086021505376</v>
      </c>
      <c r="G568" s="4" t="s">
        <v>14</v>
      </c>
      <c r="H568">
        <v>37</v>
      </c>
      <c r="I568" s="8">
        <f t="shared" si="32"/>
        <v>111.46</v>
      </c>
      <c r="J568" t="s">
        <v>21</v>
      </c>
      <c r="K568" t="s">
        <v>22</v>
      </c>
      <c r="L568">
        <v>1456293600</v>
      </c>
      <c r="M568">
        <v>1458277200</v>
      </c>
      <c r="N568" s="12">
        <f t="shared" si="33"/>
        <v>42424.25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5"/>
        <v>218.60294117647058</v>
      </c>
      <c r="G569" s="4" t="s">
        <v>20</v>
      </c>
      <c r="H569">
        <v>244</v>
      </c>
      <c r="I569" s="8">
        <f t="shared" si="32"/>
        <v>60.92</v>
      </c>
      <c r="J569" t="s">
        <v>21</v>
      </c>
      <c r="K569" t="s">
        <v>22</v>
      </c>
      <c r="L569">
        <v>1404968400</v>
      </c>
      <c r="M569">
        <v>1405141200</v>
      </c>
      <c r="N569" s="12">
        <f t="shared" si="33"/>
        <v>41830.208333333336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5"/>
        <v>186.03314917127071</v>
      </c>
      <c r="G570" s="4" t="s">
        <v>20</v>
      </c>
      <c r="H570">
        <v>5180</v>
      </c>
      <c r="I570" s="8">
        <f t="shared" si="32"/>
        <v>26</v>
      </c>
      <c r="J570" t="s">
        <v>21</v>
      </c>
      <c r="K570" t="s">
        <v>22</v>
      </c>
      <c r="L570">
        <v>1279170000</v>
      </c>
      <c r="M570">
        <v>1283058000</v>
      </c>
      <c r="N570" s="12">
        <f t="shared" si="33"/>
        <v>40374.208333333336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5"/>
        <v>237.33830845771143</v>
      </c>
      <c r="G571" s="4" t="s">
        <v>20</v>
      </c>
      <c r="H571">
        <v>589</v>
      </c>
      <c r="I571" s="8">
        <f t="shared" si="32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2">
        <f t="shared" si="33"/>
        <v>40554.25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5"/>
        <v>305.65384615384613</v>
      </c>
      <c r="G572" s="4" t="s">
        <v>20</v>
      </c>
      <c r="H572">
        <v>2725</v>
      </c>
      <c r="I572" s="8">
        <f t="shared" si="32"/>
        <v>35</v>
      </c>
      <c r="J572" t="s">
        <v>21</v>
      </c>
      <c r="K572" t="s">
        <v>22</v>
      </c>
      <c r="L572">
        <v>1419055200</v>
      </c>
      <c r="M572">
        <v>1419573600</v>
      </c>
      <c r="N572" s="12">
        <f t="shared" si="33"/>
        <v>41993.25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5"/>
        <v>94.142857142857139</v>
      </c>
      <c r="G573" s="4" t="s">
        <v>14</v>
      </c>
      <c r="H573">
        <v>35</v>
      </c>
      <c r="I573" s="8">
        <f t="shared" si="32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2">
        <f t="shared" si="33"/>
        <v>42174.208333333328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5"/>
        <v>54.400000000000006</v>
      </c>
      <c r="G574" s="4" t="s">
        <v>74</v>
      </c>
      <c r="H574">
        <v>94</v>
      </c>
      <c r="I574" s="8">
        <f t="shared" si="32"/>
        <v>52.09</v>
      </c>
      <c r="J574" t="s">
        <v>21</v>
      </c>
      <c r="K574" t="s">
        <v>22</v>
      </c>
      <c r="L574">
        <v>1443416400</v>
      </c>
      <c r="M574">
        <v>1444798800</v>
      </c>
      <c r="N574" s="12">
        <f t="shared" si="33"/>
        <v>42275.208333333328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5"/>
        <v>111.88059701492537</v>
      </c>
      <c r="G575" s="4" t="s">
        <v>20</v>
      </c>
      <c r="H575">
        <v>300</v>
      </c>
      <c r="I575" s="8">
        <f t="shared" si="32"/>
        <v>24.99</v>
      </c>
      <c r="J575" t="s">
        <v>21</v>
      </c>
      <c r="K575" t="s">
        <v>22</v>
      </c>
      <c r="L575">
        <v>1399006800</v>
      </c>
      <c r="M575">
        <v>1399179600</v>
      </c>
      <c r="N575" s="12">
        <f t="shared" si="33"/>
        <v>41761.208333333336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5"/>
        <v>369.14814814814815</v>
      </c>
      <c r="G576" s="4" t="s">
        <v>20</v>
      </c>
      <c r="H576">
        <v>144</v>
      </c>
      <c r="I576" s="8">
        <f t="shared" si="32"/>
        <v>69.22</v>
      </c>
      <c r="J576" t="s">
        <v>21</v>
      </c>
      <c r="K576" t="s">
        <v>22</v>
      </c>
      <c r="L576">
        <v>1575698400</v>
      </c>
      <c r="M576">
        <v>1576562400</v>
      </c>
      <c r="N576" s="12">
        <f t="shared" si="33"/>
        <v>43806.25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5"/>
        <v>62.930372148859547</v>
      </c>
      <c r="G577" s="4" t="s">
        <v>14</v>
      </c>
      <c r="H577">
        <v>558</v>
      </c>
      <c r="I577" s="8">
        <f t="shared" si="32"/>
        <v>93.94</v>
      </c>
      <c r="J577" t="s">
        <v>21</v>
      </c>
      <c r="K577" t="s">
        <v>22</v>
      </c>
      <c r="L577">
        <v>1400562000</v>
      </c>
      <c r="M577">
        <v>1400821200</v>
      </c>
      <c r="N577" s="12">
        <f t="shared" si="33"/>
        <v>41779.208333333336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5"/>
        <v>64.927835051546396</v>
      </c>
      <c r="G578" s="4" t="s">
        <v>14</v>
      </c>
      <c r="H578">
        <v>64</v>
      </c>
      <c r="I578" s="8">
        <f t="shared" ref="I578:I641" si="36">IFERROR(ROUND(E578/H578,2),0)</f>
        <v>98.41</v>
      </c>
      <c r="J578" t="s">
        <v>21</v>
      </c>
      <c r="K578" t="s">
        <v>22</v>
      </c>
      <c r="L578">
        <v>1509512400</v>
      </c>
      <c r="M578">
        <v>1510984800</v>
      </c>
      <c r="N578" s="12">
        <f t="shared" ref="N578:N641" si="37">(((L578/60)/60)/24)+DATE(1970,1,1)</f>
        <v>43040.208333333328</v>
      </c>
      <c r="O578" s="12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5"/>
        <v>18.853658536585368</v>
      </c>
      <c r="G579" s="4" t="s">
        <v>74</v>
      </c>
      <c r="H579">
        <v>37</v>
      </c>
      <c r="I579" s="8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12">
        <f t="shared" si="37"/>
        <v>40613.25</v>
      </c>
      <c r="O579" s="12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39">E580/D580*100</f>
        <v>16.754404145077721</v>
      </c>
      <c r="G580" s="4" t="s">
        <v>14</v>
      </c>
      <c r="H580">
        <v>245</v>
      </c>
      <c r="I580" s="8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2">
        <f t="shared" si="37"/>
        <v>40878.25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9"/>
        <v>101.11290322580646</v>
      </c>
      <c r="G581" s="4" t="s">
        <v>20</v>
      </c>
      <c r="H581">
        <v>87</v>
      </c>
      <c r="I581" s="8">
        <f t="shared" si="36"/>
        <v>72.06</v>
      </c>
      <c r="J581" t="s">
        <v>21</v>
      </c>
      <c r="K581" t="s">
        <v>22</v>
      </c>
      <c r="L581">
        <v>1312693200</v>
      </c>
      <c r="M581">
        <v>1313730000</v>
      </c>
      <c r="N581" s="12">
        <f t="shared" si="37"/>
        <v>40762.208333333336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9"/>
        <v>341.5022831050228</v>
      </c>
      <c r="G582" s="4" t="s">
        <v>20</v>
      </c>
      <c r="H582">
        <v>3116</v>
      </c>
      <c r="I582" s="8">
        <f t="shared" si="36"/>
        <v>48</v>
      </c>
      <c r="J582" t="s">
        <v>21</v>
      </c>
      <c r="K582" t="s">
        <v>22</v>
      </c>
      <c r="L582">
        <v>1393394400</v>
      </c>
      <c r="M582">
        <v>1394085600</v>
      </c>
      <c r="N582" s="12">
        <f t="shared" si="37"/>
        <v>41696.25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9"/>
        <v>64.016666666666666</v>
      </c>
      <c r="G583" s="4" t="s">
        <v>14</v>
      </c>
      <c r="H583">
        <v>71</v>
      </c>
      <c r="I583" s="8">
        <f t="shared" si="36"/>
        <v>54.1</v>
      </c>
      <c r="J583" t="s">
        <v>21</v>
      </c>
      <c r="K583" t="s">
        <v>22</v>
      </c>
      <c r="L583">
        <v>1304053200</v>
      </c>
      <c r="M583">
        <v>1305349200</v>
      </c>
      <c r="N583" s="12">
        <f t="shared" si="37"/>
        <v>40662.208333333336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9"/>
        <v>52.080459770114942</v>
      </c>
      <c r="G584" s="4" t="s">
        <v>14</v>
      </c>
      <c r="H584">
        <v>42</v>
      </c>
      <c r="I584" s="8">
        <f t="shared" si="36"/>
        <v>107.88</v>
      </c>
      <c r="J584" t="s">
        <v>21</v>
      </c>
      <c r="K584" t="s">
        <v>22</v>
      </c>
      <c r="L584">
        <v>1433912400</v>
      </c>
      <c r="M584">
        <v>1434344400</v>
      </c>
      <c r="N584" s="12">
        <f t="shared" si="37"/>
        <v>42165.208333333328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9"/>
        <v>322.40211640211641</v>
      </c>
      <c r="G585" s="4" t="s">
        <v>20</v>
      </c>
      <c r="H585">
        <v>909</v>
      </c>
      <c r="I585" s="8">
        <f t="shared" si="36"/>
        <v>67.03</v>
      </c>
      <c r="J585" t="s">
        <v>21</v>
      </c>
      <c r="K585" t="s">
        <v>22</v>
      </c>
      <c r="L585">
        <v>1329717600</v>
      </c>
      <c r="M585">
        <v>1331186400</v>
      </c>
      <c r="N585" s="12">
        <f t="shared" si="37"/>
        <v>40959.25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9"/>
        <v>119.50810185185186</v>
      </c>
      <c r="G586" s="4" t="s">
        <v>20</v>
      </c>
      <c r="H586">
        <v>1613</v>
      </c>
      <c r="I586" s="8">
        <f t="shared" si="36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2">
        <f t="shared" si="37"/>
        <v>41024.208333333336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9"/>
        <v>146.79775280898878</v>
      </c>
      <c r="G587" s="4" t="s">
        <v>20</v>
      </c>
      <c r="H587">
        <v>136</v>
      </c>
      <c r="I587" s="8">
        <f t="shared" si="36"/>
        <v>96.07</v>
      </c>
      <c r="J587" t="s">
        <v>21</v>
      </c>
      <c r="K587" t="s">
        <v>22</v>
      </c>
      <c r="L587">
        <v>1268888400</v>
      </c>
      <c r="M587">
        <v>1269752400</v>
      </c>
      <c r="N587" s="12">
        <f t="shared" si="37"/>
        <v>40255.208333333336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9"/>
        <v>950.57142857142856</v>
      </c>
      <c r="G588" s="4" t="s">
        <v>20</v>
      </c>
      <c r="H588">
        <v>130</v>
      </c>
      <c r="I588" s="8">
        <f t="shared" si="36"/>
        <v>51.18</v>
      </c>
      <c r="J588" t="s">
        <v>21</v>
      </c>
      <c r="K588" t="s">
        <v>22</v>
      </c>
      <c r="L588">
        <v>1289973600</v>
      </c>
      <c r="M588">
        <v>1291615200</v>
      </c>
      <c r="N588" s="12">
        <f t="shared" si="37"/>
        <v>40499.25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9"/>
        <v>72.893617021276597</v>
      </c>
      <c r="G589" s="4" t="s">
        <v>14</v>
      </c>
      <c r="H589">
        <v>156</v>
      </c>
      <c r="I589" s="8">
        <f t="shared" si="36"/>
        <v>43.92</v>
      </c>
      <c r="J589" t="s">
        <v>15</v>
      </c>
      <c r="K589" t="s">
        <v>16</v>
      </c>
      <c r="L589">
        <v>1547877600</v>
      </c>
      <c r="M589">
        <v>1552366800</v>
      </c>
      <c r="N589" s="12">
        <f t="shared" si="37"/>
        <v>43484.25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9"/>
        <v>79.008248730964468</v>
      </c>
      <c r="G590" s="4" t="s">
        <v>14</v>
      </c>
      <c r="H590">
        <v>1368</v>
      </c>
      <c r="I590" s="8">
        <f t="shared" si="36"/>
        <v>91.02</v>
      </c>
      <c r="J590" t="s">
        <v>40</v>
      </c>
      <c r="K590" t="s">
        <v>41</v>
      </c>
      <c r="L590">
        <v>1269493200</v>
      </c>
      <c r="M590">
        <v>1272171600</v>
      </c>
      <c r="N590" s="12">
        <f t="shared" si="37"/>
        <v>40262.208333333336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9"/>
        <v>64.721518987341781</v>
      </c>
      <c r="G591" s="4" t="s">
        <v>14</v>
      </c>
      <c r="H591">
        <v>102</v>
      </c>
      <c r="I591" s="8">
        <f t="shared" si="36"/>
        <v>50.13</v>
      </c>
      <c r="J591" t="s">
        <v>21</v>
      </c>
      <c r="K591" t="s">
        <v>22</v>
      </c>
      <c r="L591">
        <v>1436072400</v>
      </c>
      <c r="M591">
        <v>1436677200</v>
      </c>
      <c r="N591" s="12">
        <f t="shared" si="37"/>
        <v>42190.208333333328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9"/>
        <v>82.028169014084511</v>
      </c>
      <c r="G592" s="4" t="s">
        <v>14</v>
      </c>
      <c r="H592">
        <v>86</v>
      </c>
      <c r="I592" s="8">
        <f t="shared" si="36"/>
        <v>67.72</v>
      </c>
      <c r="J592" t="s">
        <v>26</v>
      </c>
      <c r="K592" t="s">
        <v>27</v>
      </c>
      <c r="L592">
        <v>1419141600</v>
      </c>
      <c r="M592">
        <v>1420092000</v>
      </c>
      <c r="N592" s="12">
        <f t="shared" si="37"/>
        <v>41994.25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9"/>
        <v>1037.6666666666667</v>
      </c>
      <c r="G593" s="4" t="s">
        <v>20</v>
      </c>
      <c r="H593">
        <v>102</v>
      </c>
      <c r="I593" s="8">
        <f t="shared" si="36"/>
        <v>61.04</v>
      </c>
      <c r="J593" t="s">
        <v>21</v>
      </c>
      <c r="K593" t="s">
        <v>22</v>
      </c>
      <c r="L593">
        <v>1279083600</v>
      </c>
      <c r="M593">
        <v>1279947600</v>
      </c>
      <c r="N593" s="12">
        <f t="shared" si="37"/>
        <v>40373.208333333336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9"/>
        <v>12.910076530612244</v>
      </c>
      <c r="G594" s="4" t="s">
        <v>14</v>
      </c>
      <c r="H594">
        <v>253</v>
      </c>
      <c r="I594" s="8">
        <f t="shared" si="36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2">
        <f t="shared" si="37"/>
        <v>41789.208333333336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9"/>
        <v>154.84210526315789</v>
      </c>
      <c r="G595" s="4" t="s">
        <v>20</v>
      </c>
      <c r="H595">
        <v>4006</v>
      </c>
      <c r="I595" s="8">
        <f t="shared" si="36"/>
        <v>47</v>
      </c>
      <c r="J595" t="s">
        <v>21</v>
      </c>
      <c r="K595" t="s">
        <v>22</v>
      </c>
      <c r="L595">
        <v>1395810000</v>
      </c>
      <c r="M595">
        <v>1396933200</v>
      </c>
      <c r="N595" s="12">
        <f t="shared" si="37"/>
        <v>41724.208333333336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9"/>
        <v>7.0991735537190088</v>
      </c>
      <c r="G596" s="4" t="s">
        <v>14</v>
      </c>
      <c r="H596">
        <v>157</v>
      </c>
      <c r="I596" s="8">
        <f t="shared" si="36"/>
        <v>71.13</v>
      </c>
      <c r="J596" t="s">
        <v>21</v>
      </c>
      <c r="K596" t="s">
        <v>22</v>
      </c>
      <c r="L596">
        <v>1467003600</v>
      </c>
      <c r="M596">
        <v>1467262800</v>
      </c>
      <c r="N596" s="12">
        <f t="shared" si="37"/>
        <v>42548.208333333328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9"/>
        <v>208.52773826458036</v>
      </c>
      <c r="G597" s="4" t="s">
        <v>20</v>
      </c>
      <c r="H597">
        <v>1629</v>
      </c>
      <c r="I597" s="8">
        <f t="shared" si="36"/>
        <v>89.99</v>
      </c>
      <c r="J597" t="s">
        <v>21</v>
      </c>
      <c r="K597" t="s">
        <v>22</v>
      </c>
      <c r="L597">
        <v>1268715600</v>
      </c>
      <c r="M597">
        <v>1270530000</v>
      </c>
      <c r="N597" s="12">
        <f t="shared" si="37"/>
        <v>40253.208333333336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9"/>
        <v>99.683544303797461</v>
      </c>
      <c r="G598" s="4" t="s">
        <v>14</v>
      </c>
      <c r="H598">
        <v>183</v>
      </c>
      <c r="I598" s="8">
        <f t="shared" si="36"/>
        <v>43.03</v>
      </c>
      <c r="J598" t="s">
        <v>21</v>
      </c>
      <c r="K598" t="s">
        <v>22</v>
      </c>
      <c r="L598">
        <v>1457157600</v>
      </c>
      <c r="M598">
        <v>1457762400</v>
      </c>
      <c r="N598" s="12">
        <f t="shared" si="37"/>
        <v>42434.25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9"/>
        <v>201.59756097560978</v>
      </c>
      <c r="G599" s="4" t="s">
        <v>20</v>
      </c>
      <c r="H599">
        <v>2188</v>
      </c>
      <c r="I599" s="8">
        <f t="shared" si="36"/>
        <v>68</v>
      </c>
      <c r="J599" t="s">
        <v>21</v>
      </c>
      <c r="K599" t="s">
        <v>22</v>
      </c>
      <c r="L599">
        <v>1573970400</v>
      </c>
      <c r="M599">
        <v>1575525600</v>
      </c>
      <c r="N599" s="12">
        <f t="shared" si="37"/>
        <v>43786.25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9"/>
        <v>162.09032258064516</v>
      </c>
      <c r="G600" s="4" t="s">
        <v>20</v>
      </c>
      <c r="H600">
        <v>2409</v>
      </c>
      <c r="I600" s="8">
        <f t="shared" si="36"/>
        <v>73</v>
      </c>
      <c r="J600" t="s">
        <v>107</v>
      </c>
      <c r="K600" t="s">
        <v>108</v>
      </c>
      <c r="L600">
        <v>1276578000</v>
      </c>
      <c r="M600">
        <v>1279083600</v>
      </c>
      <c r="N600" s="12">
        <f t="shared" si="37"/>
        <v>40344.208333333336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9"/>
        <v>3.6436208125445471</v>
      </c>
      <c r="G601" s="4" t="s">
        <v>14</v>
      </c>
      <c r="H601">
        <v>82</v>
      </c>
      <c r="I601" s="8">
        <f t="shared" si="36"/>
        <v>62.34</v>
      </c>
      <c r="J601" t="s">
        <v>36</v>
      </c>
      <c r="K601" t="s">
        <v>37</v>
      </c>
      <c r="L601">
        <v>1423720800</v>
      </c>
      <c r="M601">
        <v>1424412000</v>
      </c>
      <c r="N601" s="12">
        <f t="shared" si="37"/>
        <v>42047.25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9"/>
        <v>5</v>
      </c>
      <c r="G602" s="4" t="s">
        <v>14</v>
      </c>
      <c r="H602">
        <v>1</v>
      </c>
      <c r="I602" s="8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 t="shared" si="37"/>
        <v>41485.208333333336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9"/>
        <v>206.63492063492063</v>
      </c>
      <c r="G603" s="4" t="s">
        <v>20</v>
      </c>
      <c r="H603">
        <v>194</v>
      </c>
      <c r="I603" s="8">
        <f t="shared" si="36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2">
        <f t="shared" si="37"/>
        <v>41789.208333333336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9"/>
        <v>128.23628691983123</v>
      </c>
      <c r="G604" s="4" t="s">
        <v>20</v>
      </c>
      <c r="H604">
        <v>1140</v>
      </c>
      <c r="I604" s="8">
        <f t="shared" si="36"/>
        <v>79.98</v>
      </c>
      <c r="J604" t="s">
        <v>21</v>
      </c>
      <c r="K604" t="s">
        <v>22</v>
      </c>
      <c r="L604">
        <v>1433480400</v>
      </c>
      <c r="M604">
        <v>1434430800</v>
      </c>
      <c r="N604" s="12">
        <f t="shared" si="37"/>
        <v>42160.208333333328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9"/>
        <v>119.66037735849055</v>
      </c>
      <c r="G605" s="4" t="s">
        <v>20</v>
      </c>
      <c r="H605">
        <v>102</v>
      </c>
      <c r="I605" s="8">
        <f t="shared" si="36"/>
        <v>62.18</v>
      </c>
      <c r="J605" t="s">
        <v>21</v>
      </c>
      <c r="K605" t="s">
        <v>22</v>
      </c>
      <c r="L605">
        <v>1555563600</v>
      </c>
      <c r="M605">
        <v>1557896400</v>
      </c>
      <c r="N605" s="12">
        <f t="shared" si="37"/>
        <v>43573.208333333328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9"/>
        <v>170.73055242390078</v>
      </c>
      <c r="G606" s="4" t="s">
        <v>20</v>
      </c>
      <c r="H606">
        <v>2857</v>
      </c>
      <c r="I606" s="8">
        <f t="shared" si="36"/>
        <v>53.01</v>
      </c>
      <c r="J606" t="s">
        <v>21</v>
      </c>
      <c r="K606" t="s">
        <v>22</v>
      </c>
      <c r="L606">
        <v>1295676000</v>
      </c>
      <c r="M606">
        <v>1297490400</v>
      </c>
      <c r="N606" s="12">
        <f t="shared" si="37"/>
        <v>40565.25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9"/>
        <v>187.21212121212122</v>
      </c>
      <c r="G607" s="4" t="s">
        <v>20</v>
      </c>
      <c r="H607">
        <v>107</v>
      </c>
      <c r="I607" s="8">
        <f t="shared" si="36"/>
        <v>57.74</v>
      </c>
      <c r="J607" t="s">
        <v>21</v>
      </c>
      <c r="K607" t="s">
        <v>22</v>
      </c>
      <c r="L607">
        <v>1443848400</v>
      </c>
      <c r="M607">
        <v>1447394400</v>
      </c>
      <c r="N607" s="12">
        <f t="shared" si="37"/>
        <v>42280.208333333328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9"/>
        <v>188.38235294117646</v>
      </c>
      <c r="G608" s="4" t="s">
        <v>20</v>
      </c>
      <c r="H608">
        <v>160</v>
      </c>
      <c r="I608" s="8">
        <f t="shared" si="36"/>
        <v>40.03</v>
      </c>
      <c r="J608" t="s">
        <v>40</v>
      </c>
      <c r="K608" t="s">
        <v>41</v>
      </c>
      <c r="L608">
        <v>1457330400</v>
      </c>
      <c r="M608">
        <v>1458277200</v>
      </c>
      <c r="N608" s="12">
        <f t="shared" si="37"/>
        <v>42436.25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9"/>
        <v>131.29869186046511</v>
      </c>
      <c r="G609" s="4" t="s">
        <v>20</v>
      </c>
      <c r="H609">
        <v>2230</v>
      </c>
      <c r="I609" s="8">
        <f t="shared" si="36"/>
        <v>81.02</v>
      </c>
      <c r="J609" t="s">
        <v>21</v>
      </c>
      <c r="K609" t="s">
        <v>22</v>
      </c>
      <c r="L609">
        <v>1395550800</v>
      </c>
      <c r="M609">
        <v>1395723600</v>
      </c>
      <c r="N609" s="12">
        <f t="shared" si="37"/>
        <v>41721.208333333336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9"/>
        <v>283.97435897435901</v>
      </c>
      <c r="G610" s="4" t="s">
        <v>20</v>
      </c>
      <c r="H610">
        <v>316</v>
      </c>
      <c r="I610" s="8">
        <f t="shared" si="36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2">
        <f t="shared" si="37"/>
        <v>43530.25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9"/>
        <v>120.41999999999999</v>
      </c>
      <c r="G611" s="4" t="s">
        <v>20</v>
      </c>
      <c r="H611">
        <v>117</v>
      </c>
      <c r="I611" s="8">
        <f t="shared" si="36"/>
        <v>102.92</v>
      </c>
      <c r="J611" t="s">
        <v>21</v>
      </c>
      <c r="K611" t="s">
        <v>22</v>
      </c>
      <c r="L611">
        <v>1547618400</v>
      </c>
      <c r="M611">
        <v>1549087200</v>
      </c>
      <c r="N611" s="12">
        <f t="shared" si="37"/>
        <v>43481.25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9"/>
        <v>419.0560747663551</v>
      </c>
      <c r="G612" s="4" t="s">
        <v>20</v>
      </c>
      <c r="H612">
        <v>6406</v>
      </c>
      <c r="I612" s="8">
        <f t="shared" si="36"/>
        <v>28</v>
      </c>
      <c r="J612" t="s">
        <v>21</v>
      </c>
      <c r="K612" t="s">
        <v>22</v>
      </c>
      <c r="L612">
        <v>1355637600</v>
      </c>
      <c r="M612">
        <v>1356847200</v>
      </c>
      <c r="N612" s="12">
        <f t="shared" si="37"/>
        <v>41259.25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9"/>
        <v>13.853658536585368</v>
      </c>
      <c r="G613" s="4" t="s">
        <v>74</v>
      </c>
      <c r="H613">
        <v>15</v>
      </c>
      <c r="I613" s="8">
        <f t="shared" si="36"/>
        <v>75.73</v>
      </c>
      <c r="J613" t="s">
        <v>21</v>
      </c>
      <c r="K613" t="s">
        <v>22</v>
      </c>
      <c r="L613">
        <v>1374728400</v>
      </c>
      <c r="M613">
        <v>1375765200</v>
      </c>
      <c r="N613" s="12">
        <f t="shared" si="37"/>
        <v>41480.208333333336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9"/>
        <v>139.43548387096774</v>
      </c>
      <c r="G614" s="4" t="s">
        <v>20</v>
      </c>
      <c r="H614">
        <v>192</v>
      </c>
      <c r="I614" s="8">
        <f t="shared" si="36"/>
        <v>45.03</v>
      </c>
      <c r="J614" t="s">
        <v>21</v>
      </c>
      <c r="K614" t="s">
        <v>22</v>
      </c>
      <c r="L614">
        <v>1287810000</v>
      </c>
      <c r="M614">
        <v>1289800800</v>
      </c>
      <c r="N614" s="12">
        <f t="shared" si="37"/>
        <v>40474.208333333336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9"/>
        <v>174</v>
      </c>
      <c r="G615" s="4" t="s">
        <v>20</v>
      </c>
      <c r="H615">
        <v>26</v>
      </c>
      <c r="I615" s="8">
        <f t="shared" si="36"/>
        <v>73.62</v>
      </c>
      <c r="J615" t="s">
        <v>15</v>
      </c>
      <c r="K615" t="s">
        <v>16</v>
      </c>
      <c r="L615">
        <v>1503723600</v>
      </c>
      <c r="M615">
        <v>1504501200</v>
      </c>
      <c r="N615" s="12">
        <f t="shared" si="37"/>
        <v>42973.208333333328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9"/>
        <v>155.49056603773585</v>
      </c>
      <c r="G616" s="4" t="s">
        <v>20</v>
      </c>
      <c r="H616">
        <v>723</v>
      </c>
      <c r="I616" s="8">
        <f t="shared" si="36"/>
        <v>56.99</v>
      </c>
      <c r="J616" t="s">
        <v>21</v>
      </c>
      <c r="K616" t="s">
        <v>22</v>
      </c>
      <c r="L616">
        <v>1484114400</v>
      </c>
      <c r="M616">
        <v>1485669600</v>
      </c>
      <c r="N616" s="12">
        <f t="shared" si="37"/>
        <v>42746.25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9"/>
        <v>170.44705882352943</v>
      </c>
      <c r="G617" s="4" t="s">
        <v>20</v>
      </c>
      <c r="H617">
        <v>170</v>
      </c>
      <c r="I617" s="8">
        <f t="shared" si="36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2">
        <f t="shared" si="37"/>
        <v>42489.208333333328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9"/>
        <v>189.515625</v>
      </c>
      <c r="G618" s="4" t="s">
        <v>20</v>
      </c>
      <c r="H618">
        <v>238</v>
      </c>
      <c r="I618" s="8">
        <f t="shared" si="36"/>
        <v>50.96</v>
      </c>
      <c r="J618" t="s">
        <v>40</v>
      </c>
      <c r="K618" t="s">
        <v>41</v>
      </c>
      <c r="L618">
        <v>1379653200</v>
      </c>
      <c r="M618">
        <v>1379739600</v>
      </c>
      <c r="N618" s="12">
        <f t="shared" si="37"/>
        <v>41537.208333333336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9"/>
        <v>249.71428571428572</v>
      </c>
      <c r="G619" s="4" t="s">
        <v>20</v>
      </c>
      <c r="H619">
        <v>55</v>
      </c>
      <c r="I619" s="8">
        <f t="shared" si="36"/>
        <v>63.56</v>
      </c>
      <c r="J619" t="s">
        <v>21</v>
      </c>
      <c r="K619" t="s">
        <v>22</v>
      </c>
      <c r="L619">
        <v>1401858000</v>
      </c>
      <c r="M619">
        <v>1402722000</v>
      </c>
      <c r="N619" s="12">
        <f t="shared" si="37"/>
        <v>41794.208333333336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9"/>
        <v>48.860523665659613</v>
      </c>
      <c r="G620" s="4" t="s">
        <v>14</v>
      </c>
      <c r="H620">
        <v>1198</v>
      </c>
      <c r="I620" s="8">
        <f t="shared" si="36"/>
        <v>81</v>
      </c>
      <c r="J620" t="s">
        <v>21</v>
      </c>
      <c r="K620" t="s">
        <v>22</v>
      </c>
      <c r="L620">
        <v>1367470800</v>
      </c>
      <c r="M620">
        <v>1369285200</v>
      </c>
      <c r="N620" s="12">
        <f t="shared" si="37"/>
        <v>41396.208333333336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9"/>
        <v>28.461970393057683</v>
      </c>
      <c r="G621" s="4" t="s">
        <v>14</v>
      </c>
      <c r="H621">
        <v>648</v>
      </c>
      <c r="I621" s="8">
        <f t="shared" si="36"/>
        <v>86.04</v>
      </c>
      <c r="J621" t="s">
        <v>21</v>
      </c>
      <c r="K621" t="s">
        <v>22</v>
      </c>
      <c r="L621">
        <v>1304658000</v>
      </c>
      <c r="M621">
        <v>1304744400</v>
      </c>
      <c r="N621" s="12">
        <f t="shared" si="37"/>
        <v>40669.208333333336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9"/>
        <v>268.02325581395348</v>
      </c>
      <c r="G622" s="4" t="s">
        <v>20</v>
      </c>
      <c r="H622">
        <v>128</v>
      </c>
      <c r="I622" s="8">
        <f t="shared" si="36"/>
        <v>90.04</v>
      </c>
      <c r="J622" t="s">
        <v>26</v>
      </c>
      <c r="K622" t="s">
        <v>27</v>
      </c>
      <c r="L622">
        <v>1467954000</v>
      </c>
      <c r="M622">
        <v>1468299600</v>
      </c>
      <c r="N622" s="12">
        <f t="shared" si="37"/>
        <v>42559.208333333328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9"/>
        <v>619.80078125</v>
      </c>
      <c r="G623" s="4" t="s">
        <v>20</v>
      </c>
      <c r="H623">
        <v>2144</v>
      </c>
      <c r="I623" s="8">
        <f t="shared" si="36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2">
        <f t="shared" si="37"/>
        <v>42626.208333333328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9"/>
        <v>3.1301587301587301</v>
      </c>
      <c r="G624" s="4" t="s">
        <v>14</v>
      </c>
      <c r="H624">
        <v>64</v>
      </c>
      <c r="I624" s="8">
        <f t="shared" si="36"/>
        <v>92.44</v>
      </c>
      <c r="J624" t="s">
        <v>21</v>
      </c>
      <c r="K624" t="s">
        <v>22</v>
      </c>
      <c r="L624">
        <v>1523768400</v>
      </c>
      <c r="M624">
        <v>1526014800</v>
      </c>
      <c r="N624" s="12">
        <f t="shared" si="37"/>
        <v>43205.208333333328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9"/>
        <v>159.92152704135739</v>
      </c>
      <c r="G625" s="4" t="s">
        <v>20</v>
      </c>
      <c r="H625">
        <v>2693</v>
      </c>
      <c r="I625" s="8">
        <f t="shared" si="36"/>
        <v>56</v>
      </c>
      <c r="J625" t="s">
        <v>40</v>
      </c>
      <c r="K625" t="s">
        <v>41</v>
      </c>
      <c r="L625">
        <v>1437022800</v>
      </c>
      <c r="M625">
        <v>1437454800</v>
      </c>
      <c r="N625" s="12">
        <f t="shared" si="37"/>
        <v>42201.208333333328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9"/>
        <v>279.39215686274508</v>
      </c>
      <c r="G626" s="4" t="s">
        <v>20</v>
      </c>
      <c r="H626">
        <v>432</v>
      </c>
      <c r="I626" s="8">
        <f t="shared" si="36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2">
        <f t="shared" si="37"/>
        <v>42029.25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9"/>
        <v>77.373333333333335</v>
      </c>
      <c r="G627" s="4" t="s">
        <v>14</v>
      </c>
      <c r="H627">
        <v>62</v>
      </c>
      <c r="I627" s="8">
        <f t="shared" si="36"/>
        <v>93.6</v>
      </c>
      <c r="J627" t="s">
        <v>21</v>
      </c>
      <c r="K627" t="s">
        <v>22</v>
      </c>
      <c r="L627">
        <v>1580104800</v>
      </c>
      <c r="M627">
        <v>1581314400</v>
      </c>
      <c r="N627" s="12">
        <f t="shared" si="37"/>
        <v>43857.25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9"/>
        <v>206.32812500000003</v>
      </c>
      <c r="G628" s="4" t="s">
        <v>20</v>
      </c>
      <c r="H628">
        <v>189</v>
      </c>
      <c r="I628" s="8">
        <f t="shared" si="36"/>
        <v>69.87</v>
      </c>
      <c r="J628" t="s">
        <v>21</v>
      </c>
      <c r="K628" t="s">
        <v>22</v>
      </c>
      <c r="L628">
        <v>1285650000</v>
      </c>
      <c r="M628">
        <v>1286427600</v>
      </c>
      <c r="N628" s="12">
        <f t="shared" si="37"/>
        <v>40449.208333333336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9"/>
        <v>694.25</v>
      </c>
      <c r="G629" s="4" t="s">
        <v>20</v>
      </c>
      <c r="H629">
        <v>154</v>
      </c>
      <c r="I629" s="8">
        <f t="shared" si="36"/>
        <v>72.13</v>
      </c>
      <c r="J629" t="s">
        <v>40</v>
      </c>
      <c r="K629" t="s">
        <v>41</v>
      </c>
      <c r="L629">
        <v>1276664400</v>
      </c>
      <c r="M629">
        <v>1278738000</v>
      </c>
      <c r="N629" s="12">
        <f t="shared" si="37"/>
        <v>40345.208333333336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9"/>
        <v>151.78947368421052</v>
      </c>
      <c r="G630" s="4" t="s">
        <v>20</v>
      </c>
      <c r="H630">
        <v>96</v>
      </c>
      <c r="I630" s="8">
        <f t="shared" si="36"/>
        <v>30.04</v>
      </c>
      <c r="J630" t="s">
        <v>21</v>
      </c>
      <c r="K630" t="s">
        <v>22</v>
      </c>
      <c r="L630">
        <v>1286168400</v>
      </c>
      <c r="M630">
        <v>1286427600</v>
      </c>
      <c r="N630" s="12">
        <f t="shared" si="37"/>
        <v>40455.208333333336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9"/>
        <v>64.58207217694995</v>
      </c>
      <c r="G631" s="4" t="s">
        <v>14</v>
      </c>
      <c r="H631">
        <v>750</v>
      </c>
      <c r="I631" s="8">
        <f t="shared" si="36"/>
        <v>73.97</v>
      </c>
      <c r="J631" t="s">
        <v>21</v>
      </c>
      <c r="K631" t="s">
        <v>22</v>
      </c>
      <c r="L631">
        <v>1467781200</v>
      </c>
      <c r="M631">
        <v>1467954000</v>
      </c>
      <c r="N631" s="12">
        <f t="shared" si="37"/>
        <v>42557.208333333328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9"/>
        <v>62.873684210526314</v>
      </c>
      <c r="G632" s="4" t="s">
        <v>74</v>
      </c>
      <c r="H632">
        <v>87</v>
      </c>
      <c r="I632" s="8">
        <f t="shared" si="36"/>
        <v>68.66</v>
      </c>
      <c r="J632" t="s">
        <v>21</v>
      </c>
      <c r="K632" t="s">
        <v>22</v>
      </c>
      <c r="L632">
        <v>1556686800</v>
      </c>
      <c r="M632">
        <v>1557637200</v>
      </c>
      <c r="N632" s="12">
        <f t="shared" si="37"/>
        <v>43586.208333333328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9"/>
        <v>310.39864864864865</v>
      </c>
      <c r="G633" s="4" t="s">
        <v>20</v>
      </c>
      <c r="H633">
        <v>3063</v>
      </c>
      <c r="I633" s="8">
        <f t="shared" si="36"/>
        <v>59.99</v>
      </c>
      <c r="J633" t="s">
        <v>21</v>
      </c>
      <c r="K633" t="s">
        <v>22</v>
      </c>
      <c r="L633">
        <v>1553576400</v>
      </c>
      <c r="M633">
        <v>1553922000</v>
      </c>
      <c r="N633" s="12">
        <f t="shared" si="37"/>
        <v>43550.208333333328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9"/>
        <v>42.859916782246884</v>
      </c>
      <c r="G634" s="4" t="s">
        <v>47</v>
      </c>
      <c r="H634">
        <v>278</v>
      </c>
      <c r="I634" s="8">
        <f t="shared" si="36"/>
        <v>111.16</v>
      </c>
      <c r="J634" t="s">
        <v>21</v>
      </c>
      <c r="K634" t="s">
        <v>22</v>
      </c>
      <c r="L634">
        <v>1414904400</v>
      </c>
      <c r="M634">
        <v>1416463200</v>
      </c>
      <c r="N634" s="12">
        <f t="shared" si="37"/>
        <v>41945.208333333336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9"/>
        <v>83.119402985074629</v>
      </c>
      <c r="G635" s="4" t="s">
        <v>14</v>
      </c>
      <c r="H635">
        <v>105</v>
      </c>
      <c r="I635" s="8">
        <f t="shared" si="36"/>
        <v>53.04</v>
      </c>
      <c r="J635" t="s">
        <v>21</v>
      </c>
      <c r="K635" t="s">
        <v>22</v>
      </c>
      <c r="L635">
        <v>1446876000</v>
      </c>
      <c r="M635">
        <v>1447221600</v>
      </c>
      <c r="N635" s="12">
        <f t="shared" si="37"/>
        <v>42315.25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9"/>
        <v>78.531302876480552</v>
      </c>
      <c r="G636" s="4" t="s">
        <v>74</v>
      </c>
      <c r="H636">
        <v>1658</v>
      </c>
      <c r="I636" s="8">
        <f t="shared" si="36"/>
        <v>55.99</v>
      </c>
      <c r="J636" t="s">
        <v>21</v>
      </c>
      <c r="K636" t="s">
        <v>22</v>
      </c>
      <c r="L636">
        <v>1490418000</v>
      </c>
      <c r="M636">
        <v>1491627600</v>
      </c>
      <c r="N636" s="12">
        <f t="shared" si="37"/>
        <v>42819.208333333328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9"/>
        <v>114.09352517985612</v>
      </c>
      <c r="G637" s="4" t="s">
        <v>20</v>
      </c>
      <c r="H637">
        <v>2266</v>
      </c>
      <c r="I637" s="8">
        <f t="shared" si="36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2">
        <f t="shared" si="37"/>
        <v>41314.25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9"/>
        <v>64.537683358624179</v>
      </c>
      <c r="G638" s="4" t="s">
        <v>14</v>
      </c>
      <c r="H638">
        <v>2604</v>
      </c>
      <c r="I638" s="8">
        <f t="shared" si="36"/>
        <v>49</v>
      </c>
      <c r="J638" t="s">
        <v>36</v>
      </c>
      <c r="K638" t="s">
        <v>37</v>
      </c>
      <c r="L638">
        <v>1326866400</v>
      </c>
      <c r="M638">
        <v>1330754400</v>
      </c>
      <c r="N638" s="12">
        <f t="shared" si="37"/>
        <v>40926.25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9"/>
        <v>79.411764705882348</v>
      </c>
      <c r="G639" s="4" t="s">
        <v>14</v>
      </c>
      <c r="H639">
        <v>65</v>
      </c>
      <c r="I639" s="8">
        <f t="shared" si="36"/>
        <v>103.85</v>
      </c>
      <c r="J639" t="s">
        <v>21</v>
      </c>
      <c r="K639" t="s">
        <v>22</v>
      </c>
      <c r="L639">
        <v>1479103200</v>
      </c>
      <c r="M639">
        <v>1479794400</v>
      </c>
      <c r="N639" s="12">
        <f t="shared" si="37"/>
        <v>42688.25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9"/>
        <v>11.419117647058824</v>
      </c>
      <c r="G640" s="4" t="s">
        <v>14</v>
      </c>
      <c r="H640">
        <v>94</v>
      </c>
      <c r="I640" s="8">
        <f t="shared" si="36"/>
        <v>99.13</v>
      </c>
      <c r="J640" t="s">
        <v>21</v>
      </c>
      <c r="K640" t="s">
        <v>22</v>
      </c>
      <c r="L640">
        <v>1280206800</v>
      </c>
      <c r="M640">
        <v>1281243600</v>
      </c>
      <c r="N640" s="12">
        <f t="shared" si="37"/>
        <v>40386.208333333336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9"/>
        <v>56.186046511627907</v>
      </c>
      <c r="G641" s="4" t="s">
        <v>47</v>
      </c>
      <c r="H641">
        <v>45</v>
      </c>
      <c r="I641" s="8">
        <f t="shared" si="36"/>
        <v>107.38</v>
      </c>
      <c r="J641" t="s">
        <v>21</v>
      </c>
      <c r="K641" t="s">
        <v>22</v>
      </c>
      <c r="L641">
        <v>1532754000</v>
      </c>
      <c r="M641">
        <v>1532754000</v>
      </c>
      <c r="N641" s="12">
        <f t="shared" si="37"/>
        <v>43309.208333333328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9"/>
        <v>16.501669449081803</v>
      </c>
      <c r="G642" s="4" t="s">
        <v>14</v>
      </c>
      <c r="H642">
        <v>257</v>
      </c>
      <c r="I642" s="8">
        <f t="shared" ref="I642:I705" si="40">IFERROR(ROUND(E642/H642,2),0)</f>
        <v>76.92</v>
      </c>
      <c r="J642" t="s">
        <v>21</v>
      </c>
      <c r="K642" t="s">
        <v>22</v>
      </c>
      <c r="L642">
        <v>1453096800</v>
      </c>
      <c r="M642">
        <v>1453356000</v>
      </c>
      <c r="N642" s="12">
        <f t="shared" ref="N642:N705" si="41">(((L642/60)/60)/24)+DATE(1970,1,1)</f>
        <v>42387.25</v>
      </c>
      <c r="O642" s="12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9"/>
        <v>119.96808510638297</v>
      </c>
      <c r="G643" s="4" t="s">
        <v>20</v>
      </c>
      <c r="H643">
        <v>194</v>
      </c>
      <c r="I643" s="8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12">
        <f t="shared" si="41"/>
        <v>42786.25</v>
      </c>
      <c r="O643" s="12">
        <f t="shared" si="42"/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43">E644/D644*100</f>
        <v>145.45652173913044</v>
      </c>
      <c r="G644" s="4" t="s">
        <v>20</v>
      </c>
      <c r="H644">
        <v>129</v>
      </c>
      <c r="I644" s="8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12">
        <f t="shared" si="41"/>
        <v>43451.25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3"/>
        <v>221.38255033557047</v>
      </c>
      <c r="G645" s="4" t="s">
        <v>20</v>
      </c>
      <c r="H645">
        <v>375</v>
      </c>
      <c r="I645" s="8">
        <f t="shared" si="40"/>
        <v>87.96</v>
      </c>
      <c r="J645" t="s">
        <v>21</v>
      </c>
      <c r="K645" t="s">
        <v>22</v>
      </c>
      <c r="L645">
        <v>1488348000</v>
      </c>
      <c r="M645">
        <v>1489899600</v>
      </c>
      <c r="N645" s="12">
        <f t="shared" si="41"/>
        <v>42795.25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3"/>
        <v>48.396694214876035</v>
      </c>
      <c r="G646" s="4" t="s">
        <v>14</v>
      </c>
      <c r="H646">
        <v>2928</v>
      </c>
      <c r="I646" s="8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 t="shared" si="41"/>
        <v>43452.25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3"/>
        <v>92.911504424778755</v>
      </c>
      <c r="G647" s="4" t="s">
        <v>14</v>
      </c>
      <c r="H647">
        <v>4697</v>
      </c>
      <c r="I647" s="8">
        <f t="shared" si="40"/>
        <v>38</v>
      </c>
      <c r="J647" t="s">
        <v>21</v>
      </c>
      <c r="K647" t="s">
        <v>22</v>
      </c>
      <c r="L647">
        <v>1537938000</v>
      </c>
      <c r="M647">
        <v>1539752400</v>
      </c>
      <c r="N647" s="12">
        <f t="shared" si="41"/>
        <v>43369.208333333328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3"/>
        <v>88.599797365754824</v>
      </c>
      <c r="G648" s="4" t="s">
        <v>14</v>
      </c>
      <c r="H648">
        <v>2915</v>
      </c>
      <c r="I648" s="8">
        <f t="shared" si="40"/>
        <v>30</v>
      </c>
      <c r="J648" t="s">
        <v>21</v>
      </c>
      <c r="K648" t="s">
        <v>22</v>
      </c>
      <c r="L648">
        <v>1363150800</v>
      </c>
      <c r="M648">
        <v>1364101200</v>
      </c>
      <c r="N648" s="12">
        <f t="shared" si="41"/>
        <v>41346.208333333336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3"/>
        <v>41.4</v>
      </c>
      <c r="G649" s="4" t="s">
        <v>14</v>
      </c>
      <c r="H649">
        <v>18</v>
      </c>
      <c r="I649" s="8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 t="shared" si="41"/>
        <v>43199.208333333328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3"/>
        <v>63.056795131845846</v>
      </c>
      <c r="G650" s="4" t="s">
        <v>74</v>
      </c>
      <c r="H650">
        <v>723</v>
      </c>
      <c r="I650" s="8">
        <f t="shared" si="40"/>
        <v>85.99</v>
      </c>
      <c r="J650" t="s">
        <v>21</v>
      </c>
      <c r="K650" t="s">
        <v>22</v>
      </c>
      <c r="L650">
        <v>1499317200</v>
      </c>
      <c r="M650">
        <v>1500872400</v>
      </c>
      <c r="N650" s="12">
        <f t="shared" si="41"/>
        <v>42922.208333333328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3"/>
        <v>48.482333607230892</v>
      </c>
      <c r="G651" s="4" t="s">
        <v>14</v>
      </c>
      <c r="H651">
        <v>602</v>
      </c>
      <c r="I651" s="8">
        <f t="shared" si="40"/>
        <v>98.01</v>
      </c>
      <c r="J651" t="s">
        <v>98</v>
      </c>
      <c r="K651" t="s">
        <v>99</v>
      </c>
      <c r="L651">
        <v>1287550800</v>
      </c>
      <c r="M651">
        <v>1288501200</v>
      </c>
      <c r="N651" s="12">
        <f t="shared" si="41"/>
        <v>40471.208333333336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3"/>
        <v>2</v>
      </c>
      <c r="G652" s="4" t="s">
        <v>14</v>
      </c>
      <c r="H652">
        <v>1</v>
      </c>
      <c r="I652" s="8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 t="shared" si="41"/>
        <v>41828.208333333336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3"/>
        <v>88.47941026944585</v>
      </c>
      <c r="G653" s="4" t="s">
        <v>14</v>
      </c>
      <c r="H653">
        <v>3868</v>
      </c>
      <c r="I653" s="8">
        <f t="shared" si="40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2">
        <f t="shared" si="41"/>
        <v>41692.25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3"/>
        <v>126.84</v>
      </c>
      <c r="G654" s="4" t="s">
        <v>20</v>
      </c>
      <c r="H654">
        <v>409</v>
      </c>
      <c r="I654" s="8">
        <f t="shared" si="40"/>
        <v>31.01</v>
      </c>
      <c r="J654" t="s">
        <v>21</v>
      </c>
      <c r="K654" t="s">
        <v>22</v>
      </c>
      <c r="L654">
        <v>1470373200</v>
      </c>
      <c r="M654">
        <v>1474088400</v>
      </c>
      <c r="N654" s="12">
        <f t="shared" si="41"/>
        <v>42587.208333333328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3"/>
        <v>2338.833333333333</v>
      </c>
      <c r="G655" s="4" t="s">
        <v>20</v>
      </c>
      <c r="H655">
        <v>234</v>
      </c>
      <c r="I655" s="8">
        <f t="shared" si="40"/>
        <v>59.97</v>
      </c>
      <c r="J655" t="s">
        <v>21</v>
      </c>
      <c r="K655" t="s">
        <v>22</v>
      </c>
      <c r="L655">
        <v>1460091600</v>
      </c>
      <c r="M655">
        <v>1460264400</v>
      </c>
      <c r="N655" s="12">
        <f t="shared" si="41"/>
        <v>42468.208333333328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3"/>
        <v>508.38857142857148</v>
      </c>
      <c r="G656" s="4" t="s">
        <v>20</v>
      </c>
      <c r="H656">
        <v>3016</v>
      </c>
      <c r="I656" s="8">
        <f t="shared" si="40"/>
        <v>59</v>
      </c>
      <c r="J656" t="s">
        <v>21</v>
      </c>
      <c r="K656" t="s">
        <v>22</v>
      </c>
      <c r="L656">
        <v>1440392400</v>
      </c>
      <c r="M656">
        <v>1440824400</v>
      </c>
      <c r="N656" s="12">
        <f t="shared" si="41"/>
        <v>42240.208333333328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3"/>
        <v>191.47826086956522</v>
      </c>
      <c r="G657" s="4" t="s">
        <v>20</v>
      </c>
      <c r="H657">
        <v>264</v>
      </c>
      <c r="I657" s="8">
        <f t="shared" si="40"/>
        <v>50.05</v>
      </c>
      <c r="J657" t="s">
        <v>21</v>
      </c>
      <c r="K657" t="s">
        <v>22</v>
      </c>
      <c r="L657">
        <v>1488434400</v>
      </c>
      <c r="M657">
        <v>1489554000</v>
      </c>
      <c r="N657" s="12">
        <f t="shared" si="41"/>
        <v>42796.25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3"/>
        <v>42.127533783783782</v>
      </c>
      <c r="G658" s="4" t="s">
        <v>14</v>
      </c>
      <c r="H658">
        <v>504</v>
      </c>
      <c r="I658" s="8">
        <f t="shared" si="40"/>
        <v>98.97</v>
      </c>
      <c r="J658" t="s">
        <v>26</v>
      </c>
      <c r="K658" t="s">
        <v>27</v>
      </c>
      <c r="L658">
        <v>1514440800</v>
      </c>
      <c r="M658">
        <v>1514872800</v>
      </c>
      <c r="N658" s="12">
        <f t="shared" si="41"/>
        <v>43097.25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3"/>
        <v>8.24</v>
      </c>
      <c r="G659" s="4" t="s">
        <v>14</v>
      </c>
      <c r="H659">
        <v>14</v>
      </c>
      <c r="I659" s="8">
        <f t="shared" si="40"/>
        <v>58.86</v>
      </c>
      <c r="J659" t="s">
        <v>21</v>
      </c>
      <c r="K659" t="s">
        <v>22</v>
      </c>
      <c r="L659">
        <v>1514354400</v>
      </c>
      <c r="M659">
        <v>1515736800</v>
      </c>
      <c r="N659" s="12">
        <f t="shared" si="41"/>
        <v>43096.25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3"/>
        <v>60.064638783269963</v>
      </c>
      <c r="G660" s="4" t="s">
        <v>74</v>
      </c>
      <c r="H660">
        <v>390</v>
      </c>
      <c r="I660" s="8">
        <f t="shared" si="4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2">
        <f t="shared" si="41"/>
        <v>42246.208333333328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3"/>
        <v>47.232808616404313</v>
      </c>
      <c r="G661" s="4" t="s">
        <v>14</v>
      </c>
      <c r="H661">
        <v>750</v>
      </c>
      <c r="I661" s="8">
        <f t="shared" si="40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2">
        <f t="shared" si="41"/>
        <v>40570.25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3"/>
        <v>81.736263736263737</v>
      </c>
      <c r="G662" s="4" t="s">
        <v>14</v>
      </c>
      <c r="H662">
        <v>77</v>
      </c>
      <c r="I662" s="8">
        <f t="shared" si="40"/>
        <v>96.6</v>
      </c>
      <c r="J662" t="s">
        <v>21</v>
      </c>
      <c r="K662" t="s">
        <v>22</v>
      </c>
      <c r="L662">
        <v>1440133200</v>
      </c>
      <c r="M662">
        <v>1440910800</v>
      </c>
      <c r="N662" s="12">
        <f t="shared" si="41"/>
        <v>42237.208333333328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3"/>
        <v>54.187265917603</v>
      </c>
      <c r="G663" s="4" t="s">
        <v>14</v>
      </c>
      <c r="H663">
        <v>752</v>
      </c>
      <c r="I663" s="8">
        <f t="shared" si="40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2">
        <f t="shared" si="41"/>
        <v>40996.208333333336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3"/>
        <v>97.868131868131869</v>
      </c>
      <c r="G664" s="4" t="s">
        <v>14</v>
      </c>
      <c r="H664">
        <v>131</v>
      </c>
      <c r="I664" s="8">
        <f t="shared" si="40"/>
        <v>67.98</v>
      </c>
      <c r="J664" t="s">
        <v>21</v>
      </c>
      <c r="K664" t="s">
        <v>22</v>
      </c>
      <c r="L664">
        <v>1544335200</v>
      </c>
      <c r="M664">
        <v>1544680800</v>
      </c>
      <c r="N664" s="12">
        <f t="shared" si="41"/>
        <v>43443.25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3"/>
        <v>77.239999999999995</v>
      </c>
      <c r="G665" s="4" t="s">
        <v>14</v>
      </c>
      <c r="H665">
        <v>87</v>
      </c>
      <c r="I665" s="8">
        <f t="shared" si="40"/>
        <v>88.78</v>
      </c>
      <c r="J665" t="s">
        <v>21</v>
      </c>
      <c r="K665" t="s">
        <v>22</v>
      </c>
      <c r="L665">
        <v>1286427600</v>
      </c>
      <c r="M665">
        <v>1288414800</v>
      </c>
      <c r="N665" s="12">
        <f t="shared" si="41"/>
        <v>40458.208333333336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3"/>
        <v>33.464735516372798</v>
      </c>
      <c r="G666" s="4" t="s">
        <v>14</v>
      </c>
      <c r="H666">
        <v>1063</v>
      </c>
      <c r="I666" s="8">
        <f t="shared" si="40"/>
        <v>25</v>
      </c>
      <c r="J666" t="s">
        <v>21</v>
      </c>
      <c r="K666" t="s">
        <v>22</v>
      </c>
      <c r="L666">
        <v>1329717600</v>
      </c>
      <c r="M666">
        <v>1330581600</v>
      </c>
      <c r="N666" s="12">
        <f t="shared" si="41"/>
        <v>40959.25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3"/>
        <v>239.58823529411765</v>
      </c>
      <c r="G667" s="4" t="s">
        <v>20</v>
      </c>
      <c r="H667">
        <v>272</v>
      </c>
      <c r="I667" s="8">
        <f t="shared" si="40"/>
        <v>44.92</v>
      </c>
      <c r="J667" t="s">
        <v>21</v>
      </c>
      <c r="K667" t="s">
        <v>22</v>
      </c>
      <c r="L667">
        <v>1310187600</v>
      </c>
      <c r="M667">
        <v>1311397200</v>
      </c>
      <c r="N667" s="12">
        <f t="shared" si="41"/>
        <v>40733.208333333336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3"/>
        <v>64.032258064516128</v>
      </c>
      <c r="G668" s="4" t="s">
        <v>74</v>
      </c>
      <c r="H668">
        <v>25</v>
      </c>
      <c r="I668" s="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 t="shared" si="41"/>
        <v>41516.208333333336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3"/>
        <v>176.15942028985506</v>
      </c>
      <c r="G669" s="4" t="s">
        <v>20</v>
      </c>
      <c r="H669">
        <v>419</v>
      </c>
      <c r="I669" s="8">
        <f t="shared" si="40"/>
        <v>29.01</v>
      </c>
      <c r="J669" t="s">
        <v>21</v>
      </c>
      <c r="K669" t="s">
        <v>22</v>
      </c>
      <c r="L669">
        <v>1410325200</v>
      </c>
      <c r="M669">
        <v>1411102800</v>
      </c>
      <c r="N669" s="12">
        <f t="shared" si="41"/>
        <v>41892.208333333336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3"/>
        <v>20.33818181818182</v>
      </c>
      <c r="G670" s="4" t="s">
        <v>14</v>
      </c>
      <c r="H670">
        <v>76</v>
      </c>
      <c r="I670" s="8">
        <f t="shared" si="40"/>
        <v>73.59</v>
      </c>
      <c r="J670" t="s">
        <v>21</v>
      </c>
      <c r="K670" t="s">
        <v>22</v>
      </c>
      <c r="L670">
        <v>1343797200</v>
      </c>
      <c r="M670">
        <v>1344834000</v>
      </c>
      <c r="N670" s="12">
        <f t="shared" si="41"/>
        <v>41122.208333333336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3"/>
        <v>358.64754098360658</v>
      </c>
      <c r="G671" s="4" t="s">
        <v>20</v>
      </c>
      <c r="H671">
        <v>1621</v>
      </c>
      <c r="I671" s="8">
        <f t="shared" si="4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2">
        <f t="shared" si="41"/>
        <v>42912.208333333328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3"/>
        <v>468.85802469135803</v>
      </c>
      <c r="G672" s="4" t="s">
        <v>20</v>
      </c>
      <c r="H672">
        <v>1101</v>
      </c>
      <c r="I672" s="8">
        <f t="shared" si="40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2">
        <f t="shared" si="41"/>
        <v>42425.25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3"/>
        <v>122.05635245901641</v>
      </c>
      <c r="G673" s="4" t="s">
        <v>20</v>
      </c>
      <c r="H673">
        <v>1073</v>
      </c>
      <c r="I673" s="8">
        <f t="shared" si="40"/>
        <v>111.02</v>
      </c>
      <c r="J673" t="s">
        <v>21</v>
      </c>
      <c r="K673" t="s">
        <v>22</v>
      </c>
      <c r="L673">
        <v>1280552400</v>
      </c>
      <c r="M673">
        <v>1280898000</v>
      </c>
      <c r="N673" s="12">
        <f t="shared" si="41"/>
        <v>40390.208333333336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3"/>
        <v>55.931783729156137</v>
      </c>
      <c r="G674" s="4" t="s">
        <v>14</v>
      </c>
      <c r="H674">
        <v>4428</v>
      </c>
      <c r="I674" s="8">
        <f t="shared" si="40"/>
        <v>25</v>
      </c>
      <c r="J674" t="s">
        <v>26</v>
      </c>
      <c r="K674" t="s">
        <v>27</v>
      </c>
      <c r="L674">
        <v>1521608400</v>
      </c>
      <c r="M674">
        <v>1522472400</v>
      </c>
      <c r="N674" s="12">
        <f t="shared" si="41"/>
        <v>43180.208333333328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3"/>
        <v>43.660714285714285</v>
      </c>
      <c r="G675" s="4" t="s">
        <v>14</v>
      </c>
      <c r="H675">
        <v>58</v>
      </c>
      <c r="I675" s="8">
        <f t="shared" si="40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2">
        <f t="shared" si="41"/>
        <v>42475.208333333328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3"/>
        <v>33.53837141183363</v>
      </c>
      <c r="G676" s="4" t="s">
        <v>74</v>
      </c>
      <c r="H676">
        <v>1218</v>
      </c>
      <c r="I676" s="8">
        <f t="shared" si="40"/>
        <v>47</v>
      </c>
      <c r="J676" t="s">
        <v>21</v>
      </c>
      <c r="K676" t="s">
        <v>22</v>
      </c>
      <c r="L676">
        <v>1313730000</v>
      </c>
      <c r="M676">
        <v>1317790800</v>
      </c>
      <c r="N676" s="12">
        <f t="shared" si="41"/>
        <v>40774.208333333336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3"/>
        <v>122.97938144329896</v>
      </c>
      <c r="G677" s="4" t="s">
        <v>20</v>
      </c>
      <c r="H677">
        <v>331</v>
      </c>
      <c r="I677" s="8">
        <f t="shared" si="40"/>
        <v>36.04</v>
      </c>
      <c r="J677" t="s">
        <v>21</v>
      </c>
      <c r="K677" t="s">
        <v>22</v>
      </c>
      <c r="L677">
        <v>1568178000</v>
      </c>
      <c r="M677">
        <v>1568782800</v>
      </c>
      <c r="N677" s="12">
        <f t="shared" si="41"/>
        <v>43719.208333333328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3"/>
        <v>189.74959871589084</v>
      </c>
      <c r="G678" s="4" t="s">
        <v>20</v>
      </c>
      <c r="H678">
        <v>1170</v>
      </c>
      <c r="I678" s="8">
        <f t="shared" si="40"/>
        <v>101.04</v>
      </c>
      <c r="J678" t="s">
        <v>21</v>
      </c>
      <c r="K678" t="s">
        <v>22</v>
      </c>
      <c r="L678">
        <v>1348635600</v>
      </c>
      <c r="M678">
        <v>1349413200</v>
      </c>
      <c r="N678" s="12">
        <f t="shared" si="41"/>
        <v>41178.208333333336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3"/>
        <v>83.622641509433961</v>
      </c>
      <c r="G679" s="4" t="s">
        <v>14</v>
      </c>
      <c r="H679">
        <v>111</v>
      </c>
      <c r="I679" s="8">
        <f t="shared" si="40"/>
        <v>39.93</v>
      </c>
      <c r="J679" t="s">
        <v>21</v>
      </c>
      <c r="K679" t="s">
        <v>22</v>
      </c>
      <c r="L679">
        <v>1468126800</v>
      </c>
      <c r="M679">
        <v>1472446800</v>
      </c>
      <c r="N679" s="12">
        <f t="shared" si="41"/>
        <v>42561.208333333328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3"/>
        <v>17.968844221105527</v>
      </c>
      <c r="G680" s="4" t="s">
        <v>74</v>
      </c>
      <c r="H680">
        <v>215</v>
      </c>
      <c r="I680" s="8">
        <f t="shared" si="40"/>
        <v>83.16</v>
      </c>
      <c r="J680" t="s">
        <v>21</v>
      </c>
      <c r="K680" t="s">
        <v>22</v>
      </c>
      <c r="L680">
        <v>1547877600</v>
      </c>
      <c r="M680">
        <v>1548050400</v>
      </c>
      <c r="N680" s="12">
        <f t="shared" si="41"/>
        <v>43484.25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3"/>
        <v>1036.5</v>
      </c>
      <c r="G681" s="4" t="s">
        <v>20</v>
      </c>
      <c r="H681">
        <v>363</v>
      </c>
      <c r="I681" s="8">
        <f t="shared" si="40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2">
        <f t="shared" si="41"/>
        <v>43756.208333333328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3"/>
        <v>97.405219780219781</v>
      </c>
      <c r="G682" s="4" t="s">
        <v>14</v>
      </c>
      <c r="H682">
        <v>2955</v>
      </c>
      <c r="I682" s="8">
        <f t="shared" si="40"/>
        <v>47.99</v>
      </c>
      <c r="J682" t="s">
        <v>21</v>
      </c>
      <c r="K682" t="s">
        <v>22</v>
      </c>
      <c r="L682">
        <v>1576303200</v>
      </c>
      <c r="M682">
        <v>1576476000</v>
      </c>
      <c r="N682" s="12">
        <f t="shared" si="41"/>
        <v>43813.25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3"/>
        <v>86.386203150461711</v>
      </c>
      <c r="G683" s="4" t="s">
        <v>14</v>
      </c>
      <c r="H683">
        <v>1657</v>
      </c>
      <c r="I683" s="8">
        <f t="shared" si="40"/>
        <v>95.98</v>
      </c>
      <c r="J683" t="s">
        <v>21</v>
      </c>
      <c r="K683" t="s">
        <v>22</v>
      </c>
      <c r="L683">
        <v>1324447200</v>
      </c>
      <c r="M683">
        <v>1324965600</v>
      </c>
      <c r="N683" s="12">
        <f t="shared" si="41"/>
        <v>40898.25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3"/>
        <v>150.16666666666666</v>
      </c>
      <c r="G684" s="4" t="s">
        <v>20</v>
      </c>
      <c r="H684">
        <v>103</v>
      </c>
      <c r="I684" s="8">
        <f t="shared" si="40"/>
        <v>78.73</v>
      </c>
      <c r="J684" t="s">
        <v>21</v>
      </c>
      <c r="K684" t="s">
        <v>22</v>
      </c>
      <c r="L684">
        <v>1386741600</v>
      </c>
      <c r="M684">
        <v>1387519200</v>
      </c>
      <c r="N684" s="12">
        <f t="shared" si="41"/>
        <v>41619.25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3"/>
        <v>358.43478260869563</v>
      </c>
      <c r="G685" s="4" t="s">
        <v>20</v>
      </c>
      <c r="H685">
        <v>147</v>
      </c>
      <c r="I685" s="8">
        <f t="shared" si="40"/>
        <v>56.08</v>
      </c>
      <c r="J685" t="s">
        <v>21</v>
      </c>
      <c r="K685" t="s">
        <v>22</v>
      </c>
      <c r="L685">
        <v>1537074000</v>
      </c>
      <c r="M685">
        <v>1537246800</v>
      </c>
      <c r="N685" s="12">
        <f t="shared" si="41"/>
        <v>43359.208333333328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3"/>
        <v>542.85714285714289</v>
      </c>
      <c r="G686" s="4" t="s">
        <v>20</v>
      </c>
      <c r="H686">
        <v>110</v>
      </c>
      <c r="I686" s="8">
        <f t="shared" si="40"/>
        <v>69.09</v>
      </c>
      <c r="J686" t="s">
        <v>15</v>
      </c>
      <c r="K686" t="s">
        <v>16</v>
      </c>
      <c r="L686">
        <v>1277787600</v>
      </c>
      <c r="M686">
        <v>1279515600</v>
      </c>
      <c r="N686" s="12">
        <f t="shared" si="41"/>
        <v>40358.208333333336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3"/>
        <v>67.500714285714281</v>
      </c>
      <c r="G687" s="4" t="s">
        <v>14</v>
      </c>
      <c r="H687">
        <v>926</v>
      </c>
      <c r="I687" s="8">
        <f t="shared" si="40"/>
        <v>102.05</v>
      </c>
      <c r="J687" t="s">
        <v>15</v>
      </c>
      <c r="K687" t="s">
        <v>16</v>
      </c>
      <c r="L687">
        <v>1440306000</v>
      </c>
      <c r="M687">
        <v>1442379600</v>
      </c>
      <c r="N687" s="12">
        <f t="shared" si="41"/>
        <v>42239.208333333328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3"/>
        <v>191.74666666666667</v>
      </c>
      <c r="G688" s="4" t="s">
        <v>20</v>
      </c>
      <c r="H688">
        <v>134</v>
      </c>
      <c r="I688" s="8">
        <f t="shared" si="40"/>
        <v>107.32</v>
      </c>
      <c r="J688" t="s">
        <v>21</v>
      </c>
      <c r="K688" t="s">
        <v>22</v>
      </c>
      <c r="L688">
        <v>1522126800</v>
      </c>
      <c r="M688">
        <v>1523077200</v>
      </c>
      <c r="N688" s="12">
        <f t="shared" si="41"/>
        <v>43186.208333333328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3"/>
        <v>932</v>
      </c>
      <c r="G689" s="4" t="s">
        <v>20</v>
      </c>
      <c r="H689">
        <v>269</v>
      </c>
      <c r="I689" s="8">
        <f t="shared" si="40"/>
        <v>51.97</v>
      </c>
      <c r="J689" t="s">
        <v>21</v>
      </c>
      <c r="K689" t="s">
        <v>22</v>
      </c>
      <c r="L689">
        <v>1489298400</v>
      </c>
      <c r="M689">
        <v>1489554000</v>
      </c>
      <c r="N689" s="12">
        <f t="shared" si="41"/>
        <v>42806.25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3"/>
        <v>429.27586206896552</v>
      </c>
      <c r="G690" s="4" t="s">
        <v>20</v>
      </c>
      <c r="H690">
        <v>175</v>
      </c>
      <c r="I690" s="8">
        <f t="shared" si="40"/>
        <v>71.14</v>
      </c>
      <c r="J690" t="s">
        <v>21</v>
      </c>
      <c r="K690" t="s">
        <v>22</v>
      </c>
      <c r="L690">
        <v>1547100000</v>
      </c>
      <c r="M690">
        <v>1548482400</v>
      </c>
      <c r="N690" s="12">
        <f t="shared" si="41"/>
        <v>43475.25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3"/>
        <v>100.65753424657535</v>
      </c>
      <c r="G691" s="4" t="s">
        <v>20</v>
      </c>
      <c r="H691">
        <v>69</v>
      </c>
      <c r="I691" s="8">
        <f t="shared" si="40"/>
        <v>106.49</v>
      </c>
      <c r="J691" t="s">
        <v>21</v>
      </c>
      <c r="K691" t="s">
        <v>22</v>
      </c>
      <c r="L691">
        <v>1383022800</v>
      </c>
      <c r="M691">
        <v>1384063200</v>
      </c>
      <c r="N691" s="12">
        <f t="shared" si="41"/>
        <v>41576.208333333336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3"/>
        <v>226.61111111111109</v>
      </c>
      <c r="G692" s="4" t="s">
        <v>20</v>
      </c>
      <c r="H692">
        <v>190</v>
      </c>
      <c r="I692" s="8">
        <f t="shared" si="40"/>
        <v>42.94</v>
      </c>
      <c r="J692" t="s">
        <v>21</v>
      </c>
      <c r="K692" t="s">
        <v>22</v>
      </c>
      <c r="L692">
        <v>1322373600</v>
      </c>
      <c r="M692">
        <v>1322892000</v>
      </c>
      <c r="N692" s="12">
        <f t="shared" si="41"/>
        <v>40874.25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3"/>
        <v>142.38</v>
      </c>
      <c r="G693" s="4" t="s">
        <v>20</v>
      </c>
      <c r="H693">
        <v>237</v>
      </c>
      <c r="I693" s="8">
        <f t="shared" si="40"/>
        <v>30.04</v>
      </c>
      <c r="J693" t="s">
        <v>21</v>
      </c>
      <c r="K693" t="s">
        <v>22</v>
      </c>
      <c r="L693">
        <v>1349240400</v>
      </c>
      <c r="M693">
        <v>1350709200</v>
      </c>
      <c r="N693" s="12">
        <f t="shared" si="41"/>
        <v>41185.208333333336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3"/>
        <v>90.633333333333326</v>
      </c>
      <c r="G694" s="4" t="s">
        <v>14</v>
      </c>
      <c r="H694">
        <v>77</v>
      </c>
      <c r="I694" s="8">
        <f t="shared" si="40"/>
        <v>70.62</v>
      </c>
      <c r="J694" t="s">
        <v>40</v>
      </c>
      <c r="K694" t="s">
        <v>41</v>
      </c>
      <c r="L694">
        <v>1562648400</v>
      </c>
      <c r="M694">
        <v>1564203600</v>
      </c>
      <c r="N694" s="12">
        <f t="shared" si="41"/>
        <v>43655.208333333328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3"/>
        <v>63.966740576496676</v>
      </c>
      <c r="G695" s="4" t="s">
        <v>14</v>
      </c>
      <c r="H695">
        <v>1748</v>
      </c>
      <c r="I695" s="8">
        <f t="shared" si="40"/>
        <v>66.02</v>
      </c>
      <c r="J695" t="s">
        <v>21</v>
      </c>
      <c r="K695" t="s">
        <v>22</v>
      </c>
      <c r="L695">
        <v>1508216400</v>
      </c>
      <c r="M695">
        <v>1509685200</v>
      </c>
      <c r="N695" s="12">
        <f t="shared" si="41"/>
        <v>43025.208333333328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3"/>
        <v>84.131868131868131</v>
      </c>
      <c r="G696" s="4" t="s">
        <v>14</v>
      </c>
      <c r="H696">
        <v>79</v>
      </c>
      <c r="I696" s="8">
        <f t="shared" si="40"/>
        <v>96.91</v>
      </c>
      <c r="J696" t="s">
        <v>21</v>
      </c>
      <c r="K696" t="s">
        <v>22</v>
      </c>
      <c r="L696">
        <v>1511762400</v>
      </c>
      <c r="M696">
        <v>1514959200</v>
      </c>
      <c r="N696" s="12">
        <f t="shared" si="41"/>
        <v>43066.25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3"/>
        <v>133.93478260869566</v>
      </c>
      <c r="G697" s="4" t="s">
        <v>20</v>
      </c>
      <c r="H697">
        <v>196</v>
      </c>
      <c r="I697" s="8">
        <f t="shared" si="40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2">
        <f t="shared" si="41"/>
        <v>42322.25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3"/>
        <v>59.042047531992694</v>
      </c>
      <c r="G698" s="4" t="s">
        <v>14</v>
      </c>
      <c r="H698">
        <v>889</v>
      </c>
      <c r="I698" s="8">
        <f t="shared" si="40"/>
        <v>108.99</v>
      </c>
      <c r="J698" t="s">
        <v>21</v>
      </c>
      <c r="K698" t="s">
        <v>22</v>
      </c>
      <c r="L698">
        <v>1429506000</v>
      </c>
      <c r="M698">
        <v>1429592400</v>
      </c>
      <c r="N698" s="12">
        <f t="shared" si="41"/>
        <v>42114.208333333328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3"/>
        <v>152.80062063615205</v>
      </c>
      <c r="G699" s="4" t="s">
        <v>20</v>
      </c>
      <c r="H699">
        <v>7295</v>
      </c>
      <c r="I699" s="8">
        <f t="shared" si="40"/>
        <v>27</v>
      </c>
      <c r="J699" t="s">
        <v>21</v>
      </c>
      <c r="K699" t="s">
        <v>22</v>
      </c>
      <c r="L699">
        <v>1522472400</v>
      </c>
      <c r="M699">
        <v>1522645200</v>
      </c>
      <c r="N699" s="12">
        <f t="shared" si="41"/>
        <v>43190.208333333328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3"/>
        <v>446.69121140142522</v>
      </c>
      <c r="G700" s="4" t="s">
        <v>20</v>
      </c>
      <c r="H700">
        <v>2893</v>
      </c>
      <c r="I700" s="8">
        <f t="shared" si="40"/>
        <v>65</v>
      </c>
      <c r="J700" t="s">
        <v>15</v>
      </c>
      <c r="K700" t="s">
        <v>16</v>
      </c>
      <c r="L700">
        <v>1322114400</v>
      </c>
      <c r="M700">
        <v>1323324000</v>
      </c>
      <c r="N700" s="12">
        <f t="shared" si="41"/>
        <v>40871.25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3"/>
        <v>84.391891891891888</v>
      </c>
      <c r="G701" s="4" t="s">
        <v>14</v>
      </c>
      <c r="H701">
        <v>56</v>
      </c>
      <c r="I701" s="8">
        <f t="shared" si="40"/>
        <v>111.52</v>
      </c>
      <c r="J701" t="s">
        <v>21</v>
      </c>
      <c r="K701" t="s">
        <v>22</v>
      </c>
      <c r="L701">
        <v>1561438800</v>
      </c>
      <c r="M701">
        <v>1561525200</v>
      </c>
      <c r="N701" s="12">
        <f t="shared" si="41"/>
        <v>43641.208333333328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3"/>
        <v>3</v>
      </c>
      <c r="G702" s="4" t="s">
        <v>14</v>
      </c>
      <c r="H702">
        <v>1</v>
      </c>
      <c r="I702" s="8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 t="shared" si="41"/>
        <v>40203.25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3"/>
        <v>175.02692307692308</v>
      </c>
      <c r="G703" s="4" t="s">
        <v>20</v>
      </c>
      <c r="H703">
        <v>820</v>
      </c>
      <c r="I703" s="8">
        <f t="shared" si="40"/>
        <v>110.99</v>
      </c>
      <c r="J703" t="s">
        <v>21</v>
      </c>
      <c r="K703" t="s">
        <v>22</v>
      </c>
      <c r="L703">
        <v>1301202000</v>
      </c>
      <c r="M703">
        <v>1301806800</v>
      </c>
      <c r="N703" s="12">
        <f t="shared" si="41"/>
        <v>40629.208333333336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3"/>
        <v>54.137931034482754</v>
      </c>
      <c r="G704" s="4" t="s">
        <v>14</v>
      </c>
      <c r="H704">
        <v>83</v>
      </c>
      <c r="I704" s="8">
        <f t="shared" si="40"/>
        <v>56.75</v>
      </c>
      <c r="J704" t="s">
        <v>21</v>
      </c>
      <c r="K704" t="s">
        <v>22</v>
      </c>
      <c r="L704">
        <v>1374469200</v>
      </c>
      <c r="M704">
        <v>1374901200</v>
      </c>
      <c r="N704" s="12">
        <f t="shared" si="41"/>
        <v>41477.208333333336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3"/>
        <v>311.87381703470032</v>
      </c>
      <c r="G705" s="4" t="s">
        <v>20</v>
      </c>
      <c r="H705">
        <v>2038</v>
      </c>
      <c r="I705" s="8">
        <f t="shared" si="40"/>
        <v>97.02</v>
      </c>
      <c r="J705" t="s">
        <v>21</v>
      </c>
      <c r="K705" t="s">
        <v>22</v>
      </c>
      <c r="L705">
        <v>1334984400</v>
      </c>
      <c r="M705">
        <v>1336453200</v>
      </c>
      <c r="N705" s="12">
        <f t="shared" si="41"/>
        <v>41020.208333333336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3"/>
        <v>122.78160919540231</v>
      </c>
      <c r="G706" s="4" t="s">
        <v>20</v>
      </c>
      <c r="H706">
        <v>116</v>
      </c>
      <c r="I706" s="8">
        <f t="shared" ref="I706:I769" si="44">IFERROR(ROUND(E706/H706,2),0)</f>
        <v>92.09</v>
      </c>
      <c r="J706" t="s">
        <v>21</v>
      </c>
      <c r="K706" t="s">
        <v>22</v>
      </c>
      <c r="L706">
        <v>1467608400</v>
      </c>
      <c r="M706">
        <v>1468904400</v>
      </c>
      <c r="N706" s="12">
        <f t="shared" ref="N706:N769" si="45">(((L706/60)/60)/24)+DATE(1970,1,1)</f>
        <v>42555.208333333328</v>
      </c>
      <c r="O706" s="12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3"/>
        <v>99.026517383618156</v>
      </c>
      <c r="G707" s="4" t="s">
        <v>14</v>
      </c>
      <c r="H707">
        <v>2025</v>
      </c>
      <c r="I707" s="8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12">
        <f t="shared" si="45"/>
        <v>41619.25</v>
      </c>
      <c r="O707" s="12">
        <f t="shared" si="46"/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47">E708/D708*100</f>
        <v>127.84686346863469</v>
      </c>
      <c r="G708" s="4" t="s">
        <v>20</v>
      </c>
      <c r="H708">
        <v>1345</v>
      </c>
      <c r="I708" s="8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12">
        <f t="shared" si="45"/>
        <v>43471.25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7"/>
        <v>158.61643835616439</v>
      </c>
      <c r="G709" s="4" t="s">
        <v>20</v>
      </c>
      <c r="H709">
        <v>168</v>
      </c>
      <c r="I709" s="8">
        <f t="shared" si="44"/>
        <v>68.92</v>
      </c>
      <c r="J709" t="s">
        <v>21</v>
      </c>
      <c r="K709" t="s">
        <v>22</v>
      </c>
      <c r="L709">
        <v>1544248800</v>
      </c>
      <c r="M709">
        <v>1547359200</v>
      </c>
      <c r="N709" s="12">
        <f t="shared" si="45"/>
        <v>43442.25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7"/>
        <v>707.05882352941171</v>
      </c>
      <c r="G710" s="4" t="s">
        <v>20</v>
      </c>
      <c r="H710">
        <v>137</v>
      </c>
      <c r="I710" s="8">
        <f t="shared" si="44"/>
        <v>87.74</v>
      </c>
      <c r="J710" t="s">
        <v>98</v>
      </c>
      <c r="K710" t="s">
        <v>99</v>
      </c>
      <c r="L710">
        <v>1495429200</v>
      </c>
      <c r="M710">
        <v>1496293200</v>
      </c>
      <c r="N710" s="12">
        <f t="shared" si="45"/>
        <v>42877.208333333328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7"/>
        <v>142.38775510204081</v>
      </c>
      <c r="G711" s="4" t="s">
        <v>20</v>
      </c>
      <c r="H711">
        <v>186</v>
      </c>
      <c r="I711" s="8">
        <f t="shared" si="44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2">
        <f t="shared" si="45"/>
        <v>41018.208333333336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7"/>
        <v>147.86046511627907</v>
      </c>
      <c r="G712" s="4" t="s">
        <v>20</v>
      </c>
      <c r="H712">
        <v>125</v>
      </c>
      <c r="I712" s="8">
        <f t="shared" si="44"/>
        <v>50.86</v>
      </c>
      <c r="J712" t="s">
        <v>21</v>
      </c>
      <c r="K712" t="s">
        <v>22</v>
      </c>
      <c r="L712">
        <v>1531544400</v>
      </c>
      <c r="M712">
        <v>1532149200</v>
      </c>
      <c r="N712" s="12">
        <f t="shared" si="45"/>
        <v>43295.208333333328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7"/>
        <v>20.322580645161288</v>
      </c>
      <c r="G713" s="4" t="s">
        <v>14</v>
      </c>
      <c r="H713">
        <v>14</v>
      </c>
      <c r="I713" s="8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 t="shared" si="45"/>
        <v>42393.25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7"/>
        <v>1840.625</v>
      </c>
      <c r="G714" s="4" t="s">
        <v>20</v>
      </c>
      <c r="H714">
        <v>202</v>
      </c>
      <c r="I714" s="8">
        <f t="shared" si="4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2">
        <f t="shared" si="45"/>
        <v>42559.208333333328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7"/>
        <v>161.94202898550725</v>
      </c>
      <c r="G715" s="4" t="s">
        <v>20</v>
      </c>
      <c r="H715">
        <v>103</v>
      </c>
      <c r="I715" s="8">
        <f t="shared" si="44"/>
        <v>108.49</v>
      </c>
      <c r="J715" t="s">
        <v>21</v>
      </c>
      <c r="K715" t="s">
        <v>22</v>
      </c>
      <c r="L715">
        <v>1471842000</v>
      </c>
      <c r="M715">
        <v>1472878800</v>
      </c>
      <c r="N715" s="12">
        <f t="shared" si="45"/>
        <v>42604.208333333328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7"/>
        <v>472.82077922077923</v>
      </c>
      <c r="G716" s="4" t="s">
        <v>20</v>
      </c>
      <c r="H716">
        <v>1785</v>
      </c>
      <c r="I716" s="8">
        <f t="shared" si="44"/>
        <v>101.98</v>
      </c>
      <c r="J716" t="s">
        <v>21</v>
      </c>
      <c r="K716" t="s">
        <v>22</v>
      </c>
      <c r="L716">
        <v>1408424400</v>
      </c>
      <c r="M716">
        <v>1408510800</v>
      </c>
      <c r="N716" s="12">
        <f t="shared" si="45"/>
        <v>41870.208333333336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7"/>
        <v>24.466101694915253</v>
      </c>
      <c r="G717" s="4" t="s">
        <v>14</v>
      </c>
      <c r="H717">
        <v>656</v>
      </c>
      <c r="I717" s="8">
        <f t="shared" si="44"/>
        <v>44.01</v>
      </c>
      <c r="J717" t="s">
        <v>21</v>
      </c>
      <c r="K717" t="s">
        <v>22</v>
      </c>
      <c r="L717">
        <v>1281157200</v>
      </c>
      <c r="M717">
        <v>1281589200</v>
      </c>
      <c r="N717" s="12">
        <f t="shared" si="45"/>
        <v>40397.208333333336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7"/>
        <v>517.65</v>
      </c>
      <c r="G718" s="4" t="s">
        <v>20</v>
      </c>
      <c r="H718">
        <v>157</v>
      </c>
      <c r="I718" s="8">
        <f t="shared" si="44"/>
        <v>65.94</v>
      </c>
      <c r="J718" t="s">
        <v>21</v>
      </c>
      <c r="K718" t="s">
        <v>22</v>
      </c>
      <c r="L718">
        <v>1373432400</v>
      </c>
      <c r="M718">
        <v>1375851600</v>
      </c>
      <c r="N718" s="12">
        <f t="shared" si="45"/>
        <v>41465.208333333336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7"/>
        <v>247.64285714285714</v>
      </c>
      <c r="G719" s="4" t="s">
        <v>20</v>
      </c>
      <c r="H719">
        <v>555</v>
      </c>
      <c r="I719" s="8">
        <f t="shared" si="44"/>
        <v>24.99</v>
      </c>
      <c r="J719" t="s">
        <v>21</v>
      </c>
      <c r="K719" t="s">
        <v>22</v>
      </c>
      <c r="L719">
        <v>1313989200</v>
      </c>
      <c r="M719">
        <v>1315803600</v>
      </c>
      <c r="N719" s="12">
        <f t="shared" si="45"/>
        <v>40777.208333333336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7"/>
        <v>100.20481927710843</v>
      </c>
      <c r="G720" s="4" t="s">
        <v>20</v>
      </c>
      <c r="H720">
        <v>297</v>
      </c>
      <c r="I720" s="8">
        <f t="shared" si="44"/>
        <v>28</v>
      </c>
      <c r="J720" t="s">
        <v>21</v>
      </c>
      <c r="K720" t="s">
        <v>22</v>
      </c>
      <c r="L720">
        <v>1371445200</v>
      </c>
      <c r="M720">
        <v>1373691600</v>
      </c>
      <c r="N720" s="12">
        <f t="shared" si="45"/>
        <v>41442.208333333336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7"/>
        <v>153</v>
      </c>
      <c r="G721" s="4" t="s">
        <v>20</v>
      </c>
      <c r="H721">
        <v>123</v>
      </c>
      <c r="I721" s="8">
        <f t="shared" si="44"/>
        <v>85.83</v>
      </c>
      <c r="J721" t="s">
        <v>21</v>
      </c>
      <c r="K721" t="s">
        <v>22</v>
      </c>
      <c r="L721">
        <v>1338267600</v>
      </c>
      <c r="M721">
        <v>1339218000</v>
      </c>
      <c r="N721" s="12">
        <f t="shared" si="45"/>
        <v>41058.208333333336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7"/>
        <v>37.091954022988503</v>
      </c>
      <c r="G722" s="4" t="s">
        <v>74</v>
      </c>
      <c r="H722">
        <v>38</v>
      </c>
      <c r="I722" s="8">
        <f t="shared" si="44"/>
        <v>84.92</v>
      </c>
      <c r="J722" t="s">
        <v>36</v>
      </c>
      <c r="K722" t="s">
        <v>37</v>
      </c>
      <c r="L722">
        <v>1519192800</v>
      </c>
      <c r="M722">
        <v>1520402400</v>
      </c>
      <c r="N722" s="12">
        <f t="shared" si="45"/>
        <v>43152.25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7"/>
        <v>4.392394822006473</v>
      </c>
      <c r="G723" s="4" t="s">
        <v>74</v>
      </c>
      <c r="H723">
        <v>60</v>
      </c>
      <c r="I723" s="8">
        <f t="shared" si="44"/>
        <v>90.48</v>
      </c>
      <c r="J723" t="s">
        <v>21</v>
      </c>
      <c r="K723" t="s">
        <v>22</v>
      </c>
      <c r="L723">
        <v>1522818000</v>
      </c>
      <c r="M723">
        <v>1523336400</v>
      </c>
      <c r="N723" s="12">
        <f t="shared" si="45"/>
        <v>43194.208333333328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7"/>
        <v>156.50721649484535</v>
      </c>
      <c r="G724" s="4" t="s">
        <v>20</v>
      </c>
      <c r="H724">
        <v>3036</v>
      </c>
      <c r="I724" s="8">
        <f t="shared" si="44"/>
        <v>25</v>
      </c>
      <c r="J724" t="s">
        <v>21</v>
      </c>
      <c r="K724" t="s">
        <v>22</v>
      </c>
      <c r="L724">
        <v>1509948000</v>
      </c>
      <c r="M724">
        <v>1512280800</v>
      </c>
      <c r="N724" s="12">
        <f t="shared" si="45"/>
        <v>43045.25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7"/>
        <v>270.40816326530609</v>
      </c>
      <c r="G725" s="4" t="s">
        <v>20</v>
      </c>
      <c r="H725">
        <v>144</v>
      </c>
      <c r="I725" s="8">
        <f t="shared" si="44"/>
        <v>92.01</v>
      </c>
      <c r="J725" t="s">
        <v>26</v>
      </c>
      <c r="K725" t="s">
        <v>27</v>
      </c>
      <c r="L725">
        <v>1456898400</v>
      </c>
      <c r="M725">
        <v>1458709200</v>
      </c>
      <c r="N725" s="12">
        <f t="shared" si="45"/>
        <v>42431.25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7"/>
        <v>134.05952380952382</v>
      </c>
      <c r="G726" s="4" t="s">
        <v>20</v>
      </c>
      <c r="H726">
        <v>121</v>
      </c>
      <c r="I726" s="8">
        <f t="shared" si="44"/>
        <v>93.07</v>
      </c>
      <c r="J726" t="s">
        <v>40</v>
      </c>
      <c r="K726" t="s">
        <v>41</v>
      </c>
      <c r="L726">
        <v>1413954000</v>
      </c>
      <c r="M726">
        <v>1414126800</v>
      </c>
      <c r="N726" s="12">
        <f t="shared" si="45"/>
        <v>41934.208333333336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7"/>
        <v>50.398033126293996</v>
      </c>
      <c r="G727" s="4" t="s">
        <v>14</v>
      </c>
      <c r="H727">
        <v>1596</v>
      </c>
      <c r="I727" s="8">
        <f t="shared" si="44"/>
        <v>61.01</v>
      </c>
      <c r="J727" t="s">
        <v>21</v>
      </c>
      <c r="K727" t="s">
        <v>22</v>
      </c>
      <c r="L727">
        <v>1416031200</v>
      </c>
      <c r="M727">
        <v>1416204000</v>
      </c>
      <c r="N727" s="12">
        <f t="shared" si="45"/>
        <v>41958.25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7"/>
        <v>88.815837937384899</v>
      </c>
      <c r="G728" s="4" t="s">
        <v>74</v>
      </c>
      <c r="H728">
        <v>524</v>
      </c>
      <c r="I728" s="8">
        <f t="shared" si="44"/>
        <v>92.04</v>
      </c>
      <c r="J728" t="s">
        <v>21</v>
      </c>
      <c r="K728" t="s">
        <v>22</v>
      </c>
      <c r="L728">
        <v>1287982800</v>
      </c>
      <c r="M728">
        <v>1288501200</v>
      </c>
      <c r="N728" s="12">
        <f t="shared" si="45"/>
        <v>40476.208333333336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7"/>
        <v>165</v>
      </c>
      <c r="G729" s="4" t="s">
        <v>20</v>
      </c>
      <c r="H729">
        <v>181</v>
      </c>
      <c r="I729" s="8">
        <f t="shared" si="44"/>
        <v>81.13</v>
      </c>
      <c r="J729" t="s">
        <v>21</v>
      </c>
      <c r="K729" t="s">
        <v>22</v>
      </c>
      <c r="L729">
        <v>1547964000</v>
      </c>
      <c r="M729">
        <v>1552971600</v>
      </c>
      <c r="N729" s="12">
        <f t="shared" si="45"/>
        <v>43485.25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7"/>
        <v>17.5</v>
      </c>
      <c r="G730" s="4" t="s">
        <v>14</v>
      </c>
      <c r="H730">
        <v>10</v>
      </c>
      <c r="I730" s="8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 t="shared" si="45"/>
        <v>42515.208333333328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7"/>
        <v>185.66071428571428</v>
      </c>
      <c r="G731" s="4" t="s">
        <v>20</v>
      </c>
      <c r="H731">
        <v>122</v>
      </c>
      <c r="I731" s="8">
        <f t="shared" si="44"/>
        <v>85.22</v>
      </c>
      <c r="J731" t="s">
        <v>21</v>
      </c>
      <c r="K731" t="s">
        <v>22</v>
      </c>
      <c r="L731">
        <v>1359957600</v>
      </c>
      <c r="M731">
        <v>1360130400</v>
      </c>
      <c r="N731" s="12">
        <f t="shared" si="45"/>
        <v>41309.25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7"/>
        <v>412.6631944444444</v>
      </c>
      <c r="G732" s="4" t="s">
        <v>20</v>
      </c>
      <c r="H732">
        <v>1071</v>
      </c>
      <c r="I732" s="8">
        <f t="shared" si="44"/>
        <v>110.97</v>
      </c>
      <c r="J732" t="s">
        <v>15</v>
      </c>
      <c r="K732" t="s">
        <v>16</v>
      </c>
      <c r="L732">
        <v>1432357200</v>
      </c>
      <c r="M732">
        <v>1432875600</v>
      </c>
      <c r="N732" s="12">
        <f t="shared" si="45"/>
        <v>42147.208333333328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7"/>
        <v>90.25</v>
      </c>
      <c r="G733" s="4" t="s">
        <v>74</v>
      </c>
      <c r="H733">
        <v>219</v>
      </c>
      <c r="I733" s="8">
        <f t="shared" si="44"/>
        <v>32.97</v>
      </c>
      <c r="J733" t="s">
        <v>21</v>
      </c>
      <c r="K733" t="s">
        <v>22</v>
      </c>
      <c r="L733">
        <v>1500786000</v>
      </c>
      <c r="M733">
        <v>1500872400</v>
      </c>
      <c r="N733" s="12">
        <f t="shared" si="45"/>
        <v>42939.208333333328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7"/>
        <v>91.984615384615381</v>
      </c>
      <c r="G734" s="4" t="s">
        <v>14</v>
      </c>
      <c r="H734">
        <v>1121</v>
      </c>
      <c r="I734" s="8">
        <f t="shared" si="44"/>
        <v>96.01</v>
      </c>
      <c r="J734" t="s">
        <v>21</v>
      </c>
      <c r="K734" t="s">
        <v>22</v>
      </c>
      <c r="L734">
        <v>1490158800</v>
      </c>
      <c r="M734">
        <v>1492146000</v>
      </c>
      <c r="N734" s="12">
        <f t="shared" si="45"/>
        <v>42816.208333333328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7"/>
        <v>527.00632911392404</v>
      </c>
      <c r="G735" s="4" t="s">
        <v>20</v>
      </c>
      <c r="H735">
        <v>980</v>
      </c>
      <c r="I735" s="8">
        <f t="shared" si="44"/>
        <v>84.97</v>
      </c>
      <c r="J735" t="s">
        <v>21</v>
      </c>
      <c r="K735" t="s">
        <v>22</v>
      </c>
      <c r="L735">
        <v>1406178000</v>
      </c>
      <c r="M735">
        <v>1407301200</v>
      </c>
      <c r="N735" s="12">
        <f t="shared" si="45"/>
        <v>41844.208333333336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7"/>
        <v>319.14285714285711</v>
      </c>
      <c r="G736" s="4" t="s">
        <v>20</v>
      </c>
      <c r="H736">
        <v>536</v>
      </c>
      <c r="I736" s="8">
        <f t="shared" si="44"/>
        <v>25.01</v>
      </c>
      <c r="J736" t="s">
        <v>21</v>
      </c>
      <c r="K736" t="s">
        <v>22</v>
      </c>
      <c r="L736">
        <v>1485583200</v>
      </c>
      <c r="M736">
        <v>1486620000</v>
      </c>
      <c r="N736" s="12">
        <f t="shared" si="45"/>
        <v>42763.25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7"/>
        <v>354.18867924528303</v>
      </c>
      <c r="G737" s="4" t="s">
        <v>20</v>
      </c>
      <c r="H737">
        <v>1991</v>
      </c>
      <c r="I737" s="8">
        <f t="shared" si="44"/>
        <v>66</v>
      </c>
      <c r="J737" t="s">
        <v>21</v>
      </c>
      <c r="K737" t="s">
        <v>22</v>
      </c>
      <c r="L737">
        <v>1459314000</v>
      </c>
      <c r="M737">
        <v>1459918800</v>
      </c>
      <c r="N737" s="12">
        <f t="shared" si="45"/>
        <v>42459.208333333328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7"/>
        <v>32.896103896103895</v>
      </c>
      <c r="G738" s="4" t="s">
        <v>74</v>
      </c>
      <c r="H738">
        <v>29</v>
      </c>
      <c r="I738" s="8">
        <f t="shared" si="44"/>
        <v>87.34</v>
      </c>
      <c r="J738" t="s">
        <v>21</v>
      </c>
      <c r="K738" t="s">
        <v>22</v>
      </c>
      <c r="L738">
        <v>1424412000</v>
      </c>
      <c r="M738">
        <v>1424757600</v>
      </c>
      <c r="N738" s="12">
        <f t="shared" si="45"/>
        <v>42055.25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7"/>
        <v>135.8918918918919</v>
      </c>
      <c r="G739" s="4" t="s">
        <v>20</v>
      </c>
      <c r="H739">
        <v>180</v>
      </c>
      <c r="I739" s="8">
        <f t="shared" si="44"/>
        <v>27.93</v>
      </c>
      <c r="J739" t="s">
        <v>21</v>
      </c>
      <c r="K739" t="s">
        <v>22</v>
      </c>
      <c r="L739">
        <v>1478844000</v>
      </c>
      <c r="M739">
        <v>1479880800</v>
      </c>
      <c r="N739" s="12">
        <f t="shared" si="45"/>
        <v>42685.25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7"/>
        <v>2.0843373493975905</v>
      </c>
      <c r="G740" s="4" t="s">
        <v>14</v>
      </c>
      <c r="H740">
        <v>15</v>
      </c>
      <c r="I740" s="8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 t="shared" si="45"/>
        <v>41959.25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7"/>
        <v>61</v>
      </c>
      <c r="G741" s="4" t="s">
        <v>14</v>
      </c>
      <c r="H741">
        <v>191</v>
      </c>
      <c r="I741" s="8">
        <f t="shared" si="44"/>
        <v>31.94</v>
      </c>
      <c r="J741" t="s">
        <v>21</v>
      </c>
      <c r="K741" t="s">
        <v>22</v>
      </c>
      <c r="L741">
        <v>1340946000</v>
      </c>
      <c r="M741">
        <v>1341032400</v>
      </c>
      <c r="N741" s="12">
        <f t="shared" si="45"/>
        <v>41089.208333333336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7"/>
        <v>30.037735849056602</v>
      </c>
      <c r="G742" s="4" t="s">
        <v>14</v>
      </c>
      <c r="H742">
        <v>16</v>
      </c>
      <c r="I742" s="8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 t="shared" si="45"/>
        <v>42769.25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7"/>
        <v>1179.1666666666665</v>
      </c>
      <c r="G743" s="4" t="s">
        <v>20</v>
      </c>
      <c r="H743">
        <v>130</v>
      </c>
      <c r="I743" s="8">
        <f t="shared" si="44"/>
        <v>108.85</v>
      </c>
      <c r="J743" t="s">
        <v>21</v>
      </c>
      <c r="K743" t="s">
        <v>22</v>
      </c>
      <c r="L743">
        <v>1274590800</v>
      </c>
      <c r="M743">
        <v>1274677200</v>
      </c>
      <c r="N743" s="12">
        <f t="shared" si="45"/>
        <v>40321.208333333336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7"/>
        <v>1126.0833333333335</v>
      </c>
      <c r="G744" s="4" t="s">
        <v>20</v>
      </c>
      <c r="H744">
        <v>122</v>
      </c>
      <c r="I744" s="8">
        <f t="shared" si="44"/>
        <v>110.76</v>
      </c>
      <c r="J744" t="s">
        <v>21</v>
      </c>
      <c r="K744" t="s">
        <v>22</v>
      </c>
      <c r="L744">
        <v>1263880800</v>
      </c>
      <c r="M744">
        <v>1267509600</v>
      </c>
      <c r="N744" s="12">
        <f t="shared" si="45"/>
        <v>40197.25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7"/>
        <v>12.923076923076923</v>
      </c>
      <c r="G745" s="4" t="s">
        <v>14</v>
      </c>
      <c r="H745">
        <v>17</v>
      </c>
      <c r="I745" s="8">
        <f t="shared" si="44"/>
        <v>29.65</v>
      </c>
      <c r="J745" t="s">
        <v>21</v>
      </c>
      <c r="K745" t="s">
        <v>22</v>
      </c>
      <c r="L745">
        <v>1445403600</v>
      </c>
      <c r="M745">
        <v>1445922000</v>
      </c>
      <c r="N745" s="12">
        <f t="shared" si="45"/>
        <v>42298.208333333328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7"/>
        <v>712</v>
      </c>
      <c r="G746" s="4" t="s">
        <v>20</v>
      </c>
      <c r="H746">
        <v>140</v>
      </c>
      <c r="I746" s="8">
        <f t="shared" si="44"/>
        <v>101.71</v>
      </c>
      <c r="J746" t="s">
        <v>21</v>
      </c>
      <c r="K746" t="s">
        <v>22</v>
      </c>
      <c r="L746">
        <v>1533877200</v>
      </c>
      <c r="M746">
        <v>1534050000</v>
      </c>
      <c r="N746" s="12">
        <f t="shared" si="45"/>
        <v>43322.208333333328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7"/>
        <v>30.304347826086957</v>
      </c>
      <c r="G747" s="4" t="s">
        <v>14</v>
      </c>
      <c r="H747">
        <v>34</v>
      </c>
      <c r="I747" s="8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 t="shared" si="45"/>
        <v>40328.208333333336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7"/>
        <v>212.50896057347671</v>
      </c>
      <c r="G748" s="4" t="s">
        <v>20</v>
      </c>
      <c r="H748">
        <v>3388</v>
      </c>
      <c r="I748" s="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 t="shared" si="45"/>
        <v>40825.208333333336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7"/>
        <v>228.85714285714286</v>
      </c>
      <c r="G749" s="4" t="s">
        <v>20</v>
      </c>
      <c r="H749">
        <v>280</v>
      </c>
      <c r="I749" s="8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 t="shared" si="45"/>
        <v>40423.208333333336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7"/>
        <v>34.959979476654695</v>
      </c>
      <c r="G750" s="4" t="s">
        <v>74</v>
      </c>
      <c r="H750">
        <v>614</v>
      </c>
      <c r="I750" s="8">
        <f t="shared" si="44"/>
        <v>110.97</v>
      </c>
      <c r="J750" t="s">
        <v>21</v>
      </c>
      <c r="K750" t="s">
        <v>22</v>
      </c>
      <c r="L750">
        <v>1267423200</v>
      </c>
      <c r="M750">
        <v>1269579600</v>
      </c>
      <c r="N750" s="12">
        <f t="shared" si="45"/>
        <v>40238.25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7"/>
        <v>157.29069767441862</v>
      </c>
      <c r="G751" s="4" t="s">
        <v>20</v>
      </c>
      <c r="H751">
        <v>366</v>
      </c>
      <c r="I751" s="8">
        <f t="shared" si="44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2">
        <f t="shared" si="45"/>
        <v>41920.208333333336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7"/>
        <v>1</v>
      </c>
      <c r="G752" s="4" t="s">
        <v>14</v>
      </c>
      <c r="H752">
        <v>1</v>
      </c>
      <c r="I752" s="8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 t="shared" si="45"/>
        <v>40360.208333333336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7"/>
        <v>232.30555555555554</v>
      </c>
      <c r="G753" s="4" t="s">
        <v>20</v>
      </c>
      <c r="H753">
        <v>270</v>
      </c>
      <c r="I753" s="8">
        <f t="shared" si="44"/>
        <v>30.97</v>
      </c>
      <c r="J753" t="s">
        <v>21</v>
      </c>
      <c r="K753" t="s">
        <v>22</v>
      </c>
      <c r="L753">
        <v>1458190800</v>
      </c>
      <c r="M753">
        <v>1459486800</v>
      </c>
      <c r="N753" s="12">
        <f t="shared" si="45"/>
        <v>42446.208333333328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7"/>
        <v>92.448275862068968</v>
      </c>
      <c r="G754" s="4" t="s">
        <v>74</v>
      </c>
      <c r="H754">
        <v>114</v>
      </c>
      <c r="I754" s="8">
        <f t="shared" si="44"/>
        <v>47.04</v>
      </c>
      <c r="J754" t="s">
        <v>21</v>
      </c>
      <c r="K754" t="s">
        <v>22</v>
      </c>
      <c r="L754">
        <v>1280984400</v>
      </c>
      <c r="M754">
        <v>1282539600</v>
      </c>
      <c r="N754" s="12">
        <f t="shared" si="45"/>
        <v>40395.208333333336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7"/>
        <v>256.70212765957444</v>
      </c>
      <c r="G755" s="4" t="s">
        <v>20</v>
      </c>
      <c r="H755">
        <v>137</v>
      </c>
      <c r="I755" s="8">
        <f t="shared" si="44"/>
        <v>88.07</v>
      </c>
      <c r="J755" t="s">
        <v>21</v>
      </c>
      <c r="K755" t="s">
        <v>22</v>
      </c>
      <c r="L755">
        <v>1274590800</v>
      </c>
      <c r="M755">
        <v>1275886800</v>
      </c>
      <c r="N755" s="12">
        <f t="shared" si="45"/>
        <v>40321.208333333336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7"/>
        <v>168.47017045454547</v>
      </c>
      <c r="G756" s="4" t="s">
        <v>20</v>
      </c>
      <c r="H756">
        <v>3205</v>
      </c>
      <c r="I756" s="8">
        <f t="shared" si="44"/>
        <v>37.01</v>
      </c>
      <c r="J756" t="s">
        <v>21</v>
      </c>
      <c r="K756" t="s">
        <v>22</v>
      </c>
      <c r="L756">
        <v>1351400400</v>
      </c>
      <c r="M756">
        <v>1355983200</v>
      </c>
      <c r="N756" s="12">
        <f t="shared" si="45"/>
        <v>41210.208333333336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7"/>
        <v>166.57777777777778</v>
      </c>
      <c r="G757" s="4" t="s">
        <v>20</v>
      </c>
      <c r="H757">
        <v>288</v>
      </c>
      <c r="I757" s="8">
        <f t="shared" si="44"/>
        <v>26.03</v>
      </c>
      <c r="J757" t="s">
        <v>36</v>
      </c>
      <c r="K757" t="s">
        <v>37</v>
      </c>
      <c r="L757">
        <v>1514354400</v>
      </c>
      <c r="M757">
        <v>1515391200</v>
      </c>
      <c r="N757" s="12">
        <f t="shared" si="45"/>
        <v>43096.25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7"/>
        <v>772.07692307692309</v>
      </c>
      <c r="G758" s="4" t="s">
        <v>20</v>
      </c>
      <c r="H758">
        <v>148</v>
      </c>
      <c r="I758" s="8">
        <f t="shared" si="4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2">
        <f t="shared" si="45"/>
        <v>42024.25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7"/>
        <v>406.85714285714283</v>
      </c>
      <c r="G759" s="4" t="s">
        <v>20</v>
      </c>
      <c r="H759">
        <v>114</v>
      </c>
      <c r="I759" s="8">
        <f t="shared" si="44"/>
        <v>49.96</v>
      </c>
      <c r="J759" t="s">
        <v>21</v>
      </c>
      <c r="K759" t="s">
        <v>22</v>
      </c>
      <c r="L759">
        <v>1305176400</v>
      </c>
      <c r="M759">
        <v>1305522000</v>
      </c>
      <c r="N759" s="12">
        <f t="shared" si="45"/>
        <v>40675.208333333336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7"/>
        <v>564.20608108108115</v>
      </c>
      <c r="G760" s="4" t="s">
        <v>20</v>
      </c>
      <c r="H760">
        <v>1518</v>
      </c>
      <c r="I760" s="8">
        <f t="shared" si="44"/>
        <v>110.02</v>
      </c>
      <c r="J760" t="s">
        <v>15</v>
      </c>
      <c r="K760" t="s">
        <v>16</v>
      </c>
      <c r="L760">
        <v>1414126800</v>
      </c>
      <c r="M760">
        <v>1414904400</v>
      </c>
      <c r="N760" s="12">
        <f t="shared" si="45"/>
        <v>41936.208333333336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7"/>
        <v>68.426865671641792</v>
      </c>
      <c r="G761" s="4" t="s">
        <v>14</v>
      </c>
      <c r="H761">
        <v>1274</v>
      </c>
      <c r="I761" s="8">
        <f t="shared" si="44"/>
        <v>89.96</v>
      </c>
      <c r="J761" t="s">
        <v>21</v>
      </c>
      <c r="K761" t="s">
        <v>22</v>
      </c>
      <c r="L761">
        <v>1517810400</v>
      </c>
      <c r="M761">
        <v>1520402400</v>
      </c>
      <c r="N761" s="12">
        <f t="shared" si="45"/>
        <v>43136.25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7"/>
        <v>34.351966873706004</v>
      </c>
      <c r="G762" s="4" t="s">
        <v>14</v>
      </c>
      <c r="H762">
        <v>210</v>
      </c>
      <c r="I762" s="8">
        <f t="shared" si="4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2">
        <f t="shared" si="45"/>
        <v>43678.208333333328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7"/>
        <v>655.4545454545455</v>
      </c>
      <c r="G763" s="4" t="s">
        <v>20</v>
      </c>
      <c r="H763">
        <v>166</v>
      </c>
      <c r="I763" s="8">
        <f t="shared" si="44"/>
        <v>86.87</v>
      </c>
      <c r="J763" t="s">
        <v>21</v>
      </c>
      <c r="K763" t="s">
        <v>22</v>
      </c>
      <c r="L763">
        <v>1500699600</v>
      </c>
      <c r="M763">
        <v>1501131600</v>
      </c>
      <c r="N763" s="12">
        <f t="shared" si="45"/>
        <v>42938.208333333328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7"/>
        <v>177.25714285714284</v>
      </c>
      <c r="G764" s="4" t="s">
        <v>20</v>
      </c>
      <c r="H764">
        <v>100</v>
      </c>
      <c r="I764" s="8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 t="shared" si="45"/>
        <v>41241.25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7"/>
        <v>113.17857142857144</v>
      </c>
      <c r="G765" s="4" t="s">
        <v>20</v>
      </c>
      <c r="H765">
        <v>235</v>
      </c>
      <c r="I765" s="8">
        <f t="shared" si="44"/>
        <v>26.97</v>
      </c>
      <c r="J765" t="s">
        <v>21</v>
      </c>
      <c r="K765" t="s">
        <v>22</v>
      </c>
      <c r="L765">
        <v>1336453200</v>
      </c>
      <c r="M765">
        <v>1339477200</v>
      </c>
      <c r="N765" s="12">
        <f t="shared" si="45"/>
        <v>41037.208333333336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7"/>
        <v>728.18181818181824</v>
      </c>
      <c r="G766" s="4" t="s">
        <v>20</v>
      </c>
      <c r="H766">
        <v>148</v>
      </c>
      <c r="I766" s="8">
        <f t="shared" si="44"/>
        <v>54.12</v>
      </c>
      <c r="J766" t="s">
        <v>21</v>
      </c>
      <c r="K766" t="s">
        <v>22</v>
      </c>
      <c r="L766">
        <v>1305262800</v>
      </c>
      <c r="M766">
        <v>1305954000</v>
      </c>
      <c r="N766" s="12">
        <f t="shared" si="45"/>
        <v>40676.208333333336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7"/>
        <v>208.33333333333334</v>
      </c>
      <c r="G767" s="4" t="s">
        <v>20</v>
      </c>
      <c r="H767">
        <v>198</v>
      </c>
      <c r="I767" s="8">
        <f t="shared" si="44"/>
        <v>41.04</v>
      </c>
      <c r="J767" t="s">
        <v>21</v>
      </c>
      <c r="K767" t="s">
        <v>22</v>
      </c>
      <c r="L767">
        <v>1492232400</v>
      </c>
      <c r="M767">
        <v>1494392400</v>
      </c>
      <c r="N767" s="12">
        <f t="shared" si="45"/>
        <v>42840.208333333328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7"/>
        <v>31.171232876712331</v>
      </c>
      <c r="G768" s="4" t="s">
        <v>14</v>
      </c>
      <c r="H768">
        <v>248</v>
      </c>
      <c r="I768" s="8">
        <f t="shared" si="44"/>
        <v>55.05</v>
      </c>
      <c r="J768" t="s">
        <v>26</v>
      </c>
      <c r="K768" t="s">
        <v>27</v>
      </c>
      <c r="L768">
        <v>1537333200</v>
      </c>
      <c r="M768">
        <v>1537419600</v>
      </c>
      <c r="N768" s="12">
        <f t="shared" si="45"/>
        <v>43362.208333333328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7"/>
        <v>56.967078189300416</v>
      </c>
      <c r="G769" s="4" t="s">
        <v>14</v>
      </c>
      <c r="H769">
        <v>513</v>
      </c>
      <c r="I769" s="8">
        <f t="shared" si="44"/>
        <v>107.94</v>
      </c>
      <c r="J769" t="s">
        <v>21</v>
      </c>
      <c r="K769" t="s">
        <v>22</v>
      </c>
      <c r="L769">
        <v>1444107600</v>
      </c>
      <c r="M769">
        <v>1447999200</v>
      </c>
      <c r="N769" s="12">
        <f t="shared" si="45"/>
        <v>42283.208333333328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7"/>
        <v>231</v>
      </c>
      <c r="G770" s="4" t="s">
        <v>20</v>
      </c>
      <c r="H770">
        <v>150</v>
      </c>
      <c r="I770" s="8">
        <f t="shared" ref="I770:I833" si="48">IFERROR(ROUND(E770/H770,2),0)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 t="shared" ref="N770:N833" si="49">(((L770/60)/60)/24)+DATE(1970,1,1)</f>
        <v>41619.25</v>
      </c>
      <c r="O770" s="12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7"/>
        <v>86.867834394904463</v>
      </c>
      <c r="G771" s="4" t="s">
        <v>14</v>
      </c>
      <c r="H771">
        <v>3410</v>
      </c>
      <c r="I771" s="8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12">
        <f t="shared" si="49"/>
        <v>41501.208333333336</v>
      </c>
      <c r="O771" s="12">
        <f t="shared" si="50"/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51">E772/D772*100</f>
        <v>270.74418604651163</v>
      </c>
      <c r="G772" s="4" t="s">
        <v>20</v>
      </c>
      <c r="H772">
        <v>216</v>
      </c>
      <c r="I772" s="8">
        <f t="shared" si="48"/>
        <v>53.9</v>
      </c>
      <c r="J772" t="s">
        <v>107</v>
      </c>
      <c r="K772" t="s">
        <v>108</v>
      </c>
      <c r="L772">
        <v>1397451600</v>
      </c>
      <c r="M772">
        <v>1398056400</v>
      </c>
      <c r="N772" s="12">
        <f t="shared" si="49"/>
        <v>41743.208333333336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51"/>
        <v>49.446428571428569</v>
      </c>
      <c r="G773" s="4" t="s">
        <v>74</v>
      </c>
      <c r="H773">
        <v>26</v>
      </c>
      <c r="I773" s="8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 t="shared" si="49"/>
        <v>43491.25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51"/>
        <v>113.3596256684492</v>
      </c>
      <c r="G774" s="4" t="s">
        <v>20</v>
      </c>
      <c r="H774">
        <v>5139</v>
      </c>
      <c r="I774" s="8">
        <f t="shared" si="48"/>
        <v>33</v>
      </c>
      <c r="J774" t="s">
        <v>21</v>
      </c>
      <c r="K774" t="s">
        <v>22</v>
      </c>
      <c r="L774">
        <v>1549692000</v>
      </c>
      <c r="M774">
        <v>1550037600</v>
      </c>
      <c r="N774" s="12">
        <f t="shared" si="49"/>
        <v>43505.25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1"/>
        <v>190.55555555555554</v>
      </c>
      <c r="G775" s="4" t="s">
        <v>20</v>
      </c>
      <c r="H775">
        <v>2353</v>
      </c>
      <c r="I775" s="8">
        <f t="shared" si="48"/>
        <v>43</v>
      </c>
      <c r="J775" t="s">
        <v>21</v>
      </c>
      <c r="K775" t="s">
        <v>22</v>
      </c>
      <c r="L775">
        <v>1492059600</v>
      </c>
      <c r="M775">
        <v>1492923600</v>
      </c>
      <c r="N775" s="12">
        <f t="shared" si="49"/>
        <v>42838.208333333328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1"/>
        <v>135.5</v>
      </c>
      <c r="G776" s="4" t="s">
        <v>20</v>
      </c>
      <c r="H776">
        <v>78</v>
      </c>
      <c r="I776" s="8">
        <f t="shared" si="48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2">
        <f t="shared" si="49"/>
        <v>42513.208333333328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1"/>
        <v>10.297872340425531</v>
      </c>
      <c r="G777" s="4" t="s">
        <v>14</v>
      </c>
      <c r="H777">
        <v>10</v>
      </c>
      <c r="I777" s="8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 t="shared" si="49"/>
        <v>41949.25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1"/>
        <v>65.544223826714799</v>
      </c>
      <c r="G778" s="4" t="s">
        <v>14</v>
      </c>
      <c r="H778">
        <v>2201</v>
      </c>
      <c r="I778" s="8">
        <f t="shared" si="48"/>
        <v>33</v>
      </c>
      <c r="J778" t="s">
        <v>21</v>
      </c>
      <c r="K778" t="s">
        <v>22</v>
      </c>
      <c r="L778">
        <v>1562216400</v>
      </c>
      <c r="M778">
        <v>1563771600</v>
      </c>
      <c r="N778" s="12">
        <f t="shared" si="49"/>
        <v>43650.208333333328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1"/>
        <v>49.026652452025587</v>
      </c>
      <c r="G779" s="4" t="s">
        <v>14</v>
      </c>
      <c r="H779">
        <v>676</v>
      </c>
      <c r="I779" s="8">
        <f t="shared" si="48"/>
        <v>68.03</v>
      </c>
      <c r="J779" t="s">
        <v>21</v>
      </c>
      <c r="K779" t="s">
        <v>22</v>
      </c>
      <c r="L779">
        <v>1316754000</v>
      </c>
      <c r="M779">
        <v>1319259600</v>
      </c>
      <c r="N779" s="12">
        <f t="shared" si="49"/>
        <v>40809.208333333336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1"/>
        <v>787.92307692307691</v>
      </c>
      <c r="G780" s="4" t="s">
        <v>20</v>
      </c>
      <c r="H780">
        <v>174</v>
      </c>
      <c r="I780" s="8">
        <f t="shared" si="48"/>
        <v>58.87</v>
      </c>
      <c r="J780" t="s">
        <v>98</v>
      </c>
      <c r="K780" t="s">
        <v>99</v>
      </c>
      <c r="L780">
        <v>1313211600</v>
      </c>
      <c r="M780">
        <v>1313643600</v>
      </c>
      <c r="N780" s="12">
        <f t="shared" si="49"/>
        <v>40768.208333333336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1"/>
        <v>80.306347746090154</v>
      </c>
      <c r="G781" s="4" t="s">
        <v>14</v>
      </c>
      <c r="H781">
        <v>831</v>
      </c>
      <c r="I781" s="8">
        <f t="shared" si="48"/>
        <v>105.05</v>
      </c>
      <c r="J781" t="s">
        <v>21</v>
      </c>
      <c r="K781" t="s">
        <v>22</v>
      </c>
      <c r="L781">
        <v>1439528400</v>
      </c>
      <c r="M781">
        <v>1440306000</v>
      </c>
      <c r="N781" s="12">
        <f t="shared" si="49"/>
        <v>42230.208333333328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1"/>
        <v>106.29411764705883</v>
      </c>
      <c r="G782" s="4" t="s">
        <v>20</v>
      </c>
      <c r="H782">
        <v>164</v>
      </c>
      <c r="I782" s="8">
        <f t="shared" si="48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2">
        <f t="shared" si="49"/>
        <v>42573.208333333328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1"/>
        <v>50.735632183908038</v>
      </c>
      <c r="G783" s="4" t="s">
        <v>74</v>
      </c>
      <c r="H783">
        <v>56</v>
      </c>
      <c r="I783" s="8">
        <f t="shared" si="48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2">
        <f t="shared" si="49"/>
        <v>40482.208333333336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1"/>
        <v>215.31372549019611</v>
      </c>
      <c r="G784" s="4" t="s">
        <v>20</v>
      </c>
      <c r="H784">
        <v>161</v>
      </c>
      <c r="I784" s="8">
        <f t="shared" si="48"/>
        <v>68.2</v>
      </c>
      <c r="J784" t="s">
        <v>21</v>
      </c>
      <c r="K784" t="s">
        <v>22</v>
      </c>
      <c r="L784">
        <v>1298959200</v>
      </c>
      <c r="M784">
        <v>1301374800</v>
      </c>
      <c r="N784" s="12">
        <f t="shared" si="49"/>
        <v>40603.25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1"/>
        <v>141.22972972972974</v>
      </c>
      <c r="G785" s="4" t="s">
        <v>20</v>
      </c>
      <c r="H785">
        <v>138</v>
      </c>
      <c r="I785" s="8">
        <f t="shared" si="48"/>
        <v>75.73</v>
      </c>
      <c r="J785" t="s">
        <v>21</v>
      </c>
      <c r="K785" t="s">
        <v>22</v>
      </c>
      <c r="L785">
        <v>1387260000</v>
      </c>
      <c r="M785">
        <v>1387864800</v>
      </c>
      <c r="N785" s="12">
        <f t="shared" si="49"/>
        <v>41625.25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1"/>
        <v>115.33745781777279</v>
      </c>
      <c r="G786" s="4" t="s">
        <v>20</v>
      </c>
      <c r="H786">
        <v>3308</v>
      </c>
      <c r="I786" s="8">
        <f t="shared" si="48"/>
        <v>31</v>
      </c>
      <c r="J786" t="s">
        <v>21</v>
      </c>
      <c r="K786" t="s">
        <v>22</v>
      </c>
      <c r="L786">
        <v>1457244000</v>
      </c>
      <c r="M786">
        <v>1458190800</v>
      </c>
      <c r="N786" s="12">
        <f t="shared" si="49"/>
        <v>42435.25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1"/>
        <v>193.11940298507463</v>
      </c>
      <c r="G787" s="4" t="s">
        <v>20</v>
      </c>
      <c r="H787">
        <v>127</v>
      </c>
      <c r="I787" s="8">
        <f t="shared" si="48"/>
        <v>101.88</v>
      </c>
      <c r="J787" t="s">
        <v>26</v>
      </c>
      <c r="K787" t="s">
        <v>27</v>
      </c>
      <c r="L787">
        <v>1556341200</v>
      </c>
      <c r="M787">
        <v>1559278800</v>
      </c>
      <c r="N787" s="12">
        <f t="shared" si="49"/>
        <v>43582.208333333328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1"/>
        <v>729.73333333333335</v>
      </c>
      <c r="G788" s="4" t="s">
        <v>20</v>
      </c>
      <c r="H788">
        <v>207</v>
      </c>
      <c r="I788" s="8">
        <f t="shared" si="48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2">
        <f t="shared" si="49"/>
        <v>43186.208333333328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1"/>
        <v>99.66339869281046</v>
      </c>
      <c r="G789" s="4" t="s">
        <v>14</v>
      </c>
      <c r="H789">
        <v>859</v>
      </c>
      <c r="I789" s="8">
        <f t="shared" si="48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2">
        <f t="shared" si="49"/>
        <v>40684.208333333336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1"/>
        <v>88.166666666666671</v>
      </c>
      <c r="G790" s="4" t="s">
        <v>47</v>
      </c>
      <c r="H790">
        <v>31</v>
      </c>
      <c r="I790" s="8">
        <f t="shared" si="48"/>
        <v>102.39</v>
      </c>
      <c r="J790" t="s">
        <v>21</v>
      </c>
      <c r="K790" t="s">
        <v>22</v>
      </c>
      <c r="L790">
        <v>1350709200</v>
      </c>
      <c r="M790">
        <v>1352527200</v>
      </c>
      <c r="N790" s="12">
        <f t="shared" si="49"/>
        <v>41202.208333333336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1"/>
        <v>37.233333333333334</v>
      </c>
      <c r="G791" s="4" t="s">
        <v>14</v>
      </c>
      <c r="H791">
        <v>45</v>
      </c>
      <c r="I791" s="8">
        <f t="shared" si="48"/>
        <v>74.47</v>
      </c>
      <c r="J791" t="s">
        <v>21</v>
      </c>
      <c r="K791" t="s">
        <v>22</v>
      </c>
      <c r="L791">
        <v>1401166800</v>
      </c>
      <c r="M791">
        <v>1404363600</v>
      </c>
      <c r="N791" s="12">
        <f t="shared" si="49"/>
        <v>41786.208333333336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1"/>
        <v>30.540075309306079</v>
      </c>
      <c r="G792" s="4" t="s">
        <v>74</v>
      </c>
      <c r="H792">
        <v>1113</v>
      </c>
      <c r="I792" s="8">
        <f t="shared" si="48"/>
        <v>51.01</v>
      </c>
      <c r="J792" t="s">
        <v>21</v>
      </c>
      <c r="K792" t="s">
        <v>22</v>
      </c>
      <c r="L792">
        <v>1266127200</v>
      </c>
      <c r="M792">
        <v>1266645600</v>
      </c>
      <c r="N792" s="12">
        <f t="shared" si="49"/>
        <v>40223.25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1"/>
        <v>25.714285714285712</v>
      </c>
      <c r="G793" s="4" t="s">
        <v>14</v>
      </c>
      <c r="H793">
        <v>6</v>
      </c>
      <c r="I793" s="8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 t="shared" si="49"/>
        <v>42715.25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1"/>
        <v>34</v>
      </c>
      <c r="G794" s="4" t="s">
        <v>14</v>
      </c>
      <c r="H794">
        <v>7</v>
      </c>
      <c r="I794" s="8">
        <f t="shared" si="48"/>
        <v>97.14</v>
      </c>
      <c r="J794" t="s">
        <v>21</v>
      </c>
      <c r="K794" t="s">
        <v>22</v>
      </c>
      <c r="L794">
        <v>1372222800</v>
      </c>
      <c r="M794">
        <v>1374642000</v>
      </c>
      <c r="N794" s="12">
        <f t="shared" si="49"/>
        <v>41451.208333333336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1"/>
        <v>1185.909090909091</v>
      </c>
      <c r="G795" s="4" t="s">
        <v>20</v>
      </c>
      <c r="H795">
        <v>181</v>
      </c>
      <c r="I795" s="8">
        <f t="shared" si="48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2">
        <f t="shared" si="49"/>
        <v>41450.208333333336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1"/>
        <v>125.39393939393939</v>
      </c>
      <c r="G796" s="4" t="s">
        <v>20</v>
      </c>
      <c r="H796">
        <v>110</v>
      </c>
      <c r="I796" s="8">
        <f t="shared" si="48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2">
        <f t="shared" si="49"/>
        <v>43091.25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1"/>
        <v>14.394366197183098</v>
      </c>
      <c r="G797" s="4" t="s">
        <v>14</v>
      </c>
      <c r="H797">
        <v>31</v>
      </c>
      <c r="I797" s="8">
        <f t="shared" si="48"/>
        <v>32.97</v>
      </c>
      <c r="J797" t="s">
        <v>21</v>
      </c>
      <c r="K797" t="s">
        <v>22</v>
      </c>
      <c r="L797">
        <v>1477976400</v>
      </c>
      <c r="M797">
        <v>1478235600</v>
      </c>
      <c r="N797" s="12">
        <f t="shared" si="49"/>
        <v>42675.208333333328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1"/>
        <v>54.807692307692314</v>
      </c>
      <c r="G798" s="4" t="s">
        <v>14</v>
      </c>
      <c r="H798">
        <v>78</v>
      </c>
      <c r="I798" s="8">
        <f t="shared" si="48"/>
        <v>54.81</v>
      </c>
      <c r="J798" t="s">
        <v>21</v>
      </c>
      <c r="K798" t="s">
        <v>22</v>
      </c>
      <c r="L798">
        <v>1407474000</v>
      </c>
      <c r="M798">
        <v>1408078800</v>
      </c>
      <c r="N798" s="12">
        <f t="shared" si="49"/>
        <v>41859.208333333336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1"/>
        <v>109.63157894736841</v>
      </c>
      <c r="G799" s="4" t="s">
        <v>20</v>
      </c>
      <c r="H799">
        <v>185</v>
      </c>
      <c r="I799" s="8">
        <f t="shared" si="48"/>
        <v>45.04</v>
      </c>
      <c r="J799" t="s">
        <v>21</v>
      </c>
      <c r="K799" t="s">
        <v>22</v>
      </c>
      <c r="L799">
        <v>1546149600</v>
      </c>
      <c r="M799">
        <v>1548136800</v>
      </c>
      <c r="N799" s="12">
        <f t="shared" si="49"/>
        <v>43464.25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1"/>
        <v>188.47058823529412</v>
      </c>
      <c r="G800" s="4" t="s">
        <v>20</v>
      </c>
      <c r="H800">
        <v>121</v>
      </c>
      <c r="I800" s="8">
        <f t="shared" si="48"/>
        <v>52.96</v>
      </c>
      <c r="J800" t="s">
        <v>21</v>
      </c>
      <c r="K800" t="s">
        <v>22</v>
      </c>
      <c r="L800">
        <v>1338440400</v>
      </c>
      <c r="M800">
        <v>1340859600</v>
      </c>
      <c r="N800" s="12">
        <f t="shared" si="49"/>
        <v>41060.208333333336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1"/>
        <v>87.008284023668637</v>
      </c>
      <c r="G801" s="4" t="s">
        <v>14</v>
      </c>
      <c r="H801">
        <v>1225</v>
      </c>
      <c r="I801" s="8">
        <f t="shared" si="48"/>
        <v>60.02</v>
      </c>
      <c r="J801" t="s">
        <v>40</v>
      </c>
      <c r="K801" t="s">
        <v>41</v>
      </c>
      <c r="L801">
        <v>1454133600</v>
      </c>
      <c r="M801">
        <v>1454479200</v>
      </c>
      <c r="N801" s="12">
        <f t="shared" si="49"/>
        <v>42399.25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1"/>
        <v>1</v>
      </c>
      <c r="G802" s="4" t="s">
        <v>14</v>
      </c>
      <c r="H802">
        <v>1</v>
      </c>
      <c r="I802" s="8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 t="shared" si="49"/>
        <v>42167.208333333328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1"/>
        <v>202.9130434782609</v>
      </c>
      <c r="G803" s="4" t="s">
        <v>20</v>
      </c>
      <c r="H803">
        <v>106</v>
      </c>
      <c r="I803" s="8">
        <f t="shared" si="48"/>
        <v>44.03</v>
      </c>
      <c r="J803" t="s">
        <v>21</v>
      </c>
      <c r="K803" t="s">
        <v>22</v>
      </c>
      <c r="L803">
        <v>1577772000</v>
      </c>
      <c r="M803">
        <v>1579672800</v>
      </c>
      <c r="N803" s="12">
        <f t="shared" si="49"/>
        <v>43830.25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1"/>
        <v>197.03225806451613</v>
      </c>
      <c r="G804" s="4" t="s">
        <v>20</v>
      </c>
      <c r="H804">
        <v>142</v>
      </c>
      <c r="I804" s="8">
        <f t="shared" si="48"/>
        <v>86.03</v>
      </c>
      <c r="J804" t="s">
        <v>21</v>
      </c>
      <c r="K804" t="s">
        <v>22</v>
      </c>
      <c r="L804">
        <v>1562216400</v>
      </c>
      <c r="M804">
        <v>1562389200</v>
      </c>
      <c r="N804" s="12">
        <f t="shared" si="49"/>
        <v>43650.208333333328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1"/>
        <v>107</v>
      </c>
      <c r="G805" s="4" t="s">
        <v>20</v>
      </c>
      <c r="H805">
        <v>233</v>
      </c>
      <c r="I805" s="8">
        <f t="shared" si="48"/>
        <v>28.01</v>
      </c>
      <c r="J805" t="s">
        <v>21</v>
      </c>
      <c r="K805" t="s">
        <v>22</v>
      </c>
      <c r="L805">
        <v>1548568800</v>
      </c>
      <c r="M805">
        <v>1551506400</v>
      </c>
      <c r="N805" s="12">
        <f t="shared" si="49"/>
        <v>43492.25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1"/>
        <v>268.73076923076923</v>
      </c>
      <c r="G806" s="4" t="s">
        <v>20</v>
      </c>
      <c r="H806">
        <v>218</v>
      </c>
      <c r="I806" s="8">
        <f t="shared" si="48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2">
        <f t="shared" si="49"/>
        <v>43102.25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1"/>
        <v>50.845360824742272</v>
      </c>
      <c r="G807" s="4" t="s">
        <v>14</v>
      </c>
      <c r="H807">
        <v>67</v>
      </c>
      <c r="I807" s="8">
        <f t="shared" si="48"/>
        <v>73.61</v>
      </c>
      <c r="J807" t="s">
        <v>26</v>
      </c>
      <c r="K807" t="s">
        <v>27</v>
      </c>
      <c r="L807">
        <v>1416031200</v>
      </c>
      <c r="M807">
        <v>1420437600</v>
      </c>
      <c r="N807" s="12">
        <f t="shared" si="49"/>
        <v>41958.25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1"/>
        <v>1180.2857142857142</v>
      </c>
      <c r="G808" s="4" t="s">
        <v>20</v>
      </c>
      <c r="H808">
        <v>76</v>
      </c>
      <c r="I808" s="8">
        <f t="shared" si="48"/>
        <v>108.71</v>
      </c>
      <c r="J808" t="s">
        <v>21</v>
      </c>
      <c r="K808" t="s">
        <v>22</v>
      </c>
      <c r="L808">
        <v>1330927200</v>
      </c>
      <c r="M808">
        <v>1332997200</v>
      </c>
      <c r="N808" s="12">
        <f t="shared" si="49"/>
        <v>40973.25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1"/>
        <v>264</v>
      </c>
      <c r="G809" s="4" t="s">
        <v>20</v>
      </c>
      <c r="H809">
        <v>43</v>
      </c>
      <c r="I809" s="8">
        <f t="shared" si="48"/>
        <v>42.98</v>
      </c>
      <c r="J809" t="s">
        <v>21</v>
      </c>
      <c r="K809" t="s">
        <v>22</v>
      </c>
      <c r="L809">
        <v>1571115600</v>
      </c>
      <c r="M809">
        <v>1574920800</v>
      </c>
      <c r="N809" s="12">
        <f t="shared" si="49"/>
        <v>43753.208333333328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1"/>
        <v>30.44230769230769</v>
      </c>
      <c r="G810" s="4" t="s">
        <v>14</v>
      </c>
      <c r="H810">
        <v>19</v>
      </c>
      <c r="I810" s="8">
        <f t="shared" si="48"/>
        <v>83.32</v>
      </c>
      <c r="J810" t="s">
        <v>21</v>
      </c>
      <c r="K810" t="s">
        <v>22</v>
      </c>
      <c r="L810">
        <v>1463461200</v>
      </c>
      <c r="M810">
        <v>1464930000</v>
      </c>
      <c r="N810" s="12">
        <f t="shared" si="49"/>
        <v>42507.208333333328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1"/>
        <v>62.880681818181813</v>
      </c>
      <c r="G811" s="4" t="s">
        <v>14</v>
      </c>
      <c r="H811">
        <v>2108</v>
      </c>
      <c r="I811" s="8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 t="shared" si="49"/>
        <v>41135.208333333336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1"/>
        <v>193.125</v>
      </c>
      <c r="G812" s="4" t="s">
        <v>20</v>
      </c>
      <c r="H812">
        <v>221</v>
      </c>
      <c r="I812" s="8">
        <f t="shared" si="48"/>
        <v>55.93</v>
      </c>
      <c r="J812" t="s">
        <v>21</v>
      </c>
      <c r="K812" t="s">
        <v>22</v>
      </c>
      <c r="L812">
        <v>1511848800</v>
      </c>
      <c r="M812">
        <v>1512712800</v>
      </c>
      <c r="N812" s="12">
        <f t="shared" si="49"/>
        <v>43067.25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1"/>
        <v>77.102702702702715</v>
      </c>
      <c r="G813" s="4" t="s">
        <v>14</v>
      </c>
      <c r="H813">
        <v>679</v>
      </c>
      <c r="I813" s="8">
        <f t="shared" si="48"/>
        <v>105.04</v>
      </c>
      <c r="J813" t="s">
        <v>21</v>
      </c>
      <c r="K813" t="s">
        <v>22</v>
      </c>
      <c r="L813">
        <v>1452319200</v>
      </c>
      <c r="M813">
        <v>1452492000</v>
      </c>
      <c r="N813" s="12">
        <f t="shared" si="49"/>
        <v>42378.25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1"/>
        <v>225.52763819095478</v>
      </c>
      <c r="G814" s="4" t="s">
        <v>20</v>
      </c>
      <c r="H814">
        <v>2805</v>
      </c>
      <c r="I814" s="8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 t="shared" si="49"/>
        <v>43206.208333333328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1"/>
        <v>239.40625</v>
      </c>
      <c r="G815" s="4" t="s">
        <v>20</v>
      </c>
      <c r="H815">
        <v>68</v>
      </c>
      <c r="I815" s="8">
        <f t="shared" si="48"/>
        <v>112.66</v>
      </c>
      <c r="J815" t="s">
        <v>21</v>
      </c>
      <c r="K815" t="s">
        <v>22</v>
      </c>
      <c r="L815">
        <v>1346043600</v>
      </c>
      <c r="M815">
        <v>1346907600</v>
      </c>
      <c r="N815" s="12">
        <f t="shared" si="49"/>
        <v>41148.208333333336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1"/>
        <v>92.1875</v>
      </c>
      <c r="G816" s="4" t="s">
        <v>14</v>
      </c>
      <c r="H816">
        <v>36</v>
      </c>
      <c r="I816" s="8">
        <f t="shared" si="48"/>
        <v>81.94</v>
      </c>
      <c r="J816" t="s">
        <v>36</v>
      </c>
      <c r="K816" t="s">
        <v>37</v>
      </c>
      <c r="L816">
        <v>1464325200</v>
      </c>
      <c r="M816">
        <v>1464498000</v>
      </c>
      <c r="N816" s="12">
        <f t="shared" si="49"/>
        <v>42517.208333333328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1"/>
        <v>130.23333333333335</v>
      </c>
      <c r="G817" s="4" t="s">
        <v>20</v>
      </c>
      <c r="H817">
        <v>183</v>
      </c>
      <c r="I817" s="8">
        <f t="shared" si="48"/>
        <v>64.05</v>
      </c>
      <c r="J817" t="s">
        <v>15</v>
      </c>
      <c r="K817" t="s">
        <v>16</v>
      </c>
      <c r="L817">
        <v>1511935200</v>
      </c>
      <c r="M817">
        <v>1514181600</v>
      </c>
      <c r="N817" s="12">
        <f t="shared" si="49"/>
        <v>43068.25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1"/>
        <v>615.21739130434787</v>
      </c>
      <c r="G818" s="4" t="s">
        <v>20</v>
      </c>
      <c r="H818">
        <v>133</v>
      </c>
      <c r="I818" s="8">
        <f t="shared" si="48"/>
        <v>106.39</v>
      </c>
      <c r="J818" t="s">
        <v>21</v>
      </c>
      <c r="K818" t="s">
        <v>22</v>
      </c>
      <c r="L818">
        <v>1392012000</v>
      </c>
      <c r="M818">
        <v>1392184800</v>
      </c>
      <c r="N818" s="12">
        <f t="shared" si="49"/>
        <v>41680.25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1"/>
        <v>368.79532163742692</v>
      </c>
      <c r="G819" s="4" t="s">
        <v>20</v>
      </c>
      <c r="H819">
        <v>2489</v>
      </c>
      <c r="I819" s="8">
        <f t="shared" si="48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2">
        <f t="shared" si="49"/>
        <v>43589.208333333328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1"/>
        <v>1094.8571428571429</v>
      </c>
      <c r="G820" s="4" t="s">
        <v>20</v>
      </c>
      <c r="H820">
        <v>69</v>
      </c>
      <c r="I820" s="8">
        <f t="shared" si="48"/>
        <v>111.07</v>
      </c>
      <c r="J820" t="s">
        <v>21</v>
      </c>
      <c r="K820" t="s">
        <v>22</v>
      </c>
      <c r="L820">
        <v>1548050400</v>
      </c>
      <c r="M820">
        <v>1549173600</v>
      </c>
      <c r="N820" s="12">
        <f t="shared" si="49"/>
        <v>43486.25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1"/>
        <v>50.662921348314605</v>
      </c>
      <c r="G821" s="4" t="s">
        <v>14</v>
      </c>
      <c r="H821">
        <v>47</v>
      </c>
      <c r="I821" s="8">
        <f t="shared" si="48"/>
        <v>95.94</v>
      </c>
      <c r="J821" t="s">
        <v>21</v>
      </c>
      <c r="K821" t="s">
        <v>22</v>
      </c>
      <c r="L821">
        <v>1353736800</v>
      </c>
      <c r="M821">
        <v>1355032800</v>
      </c>
      <c r="N821" s="12">
        <f t="shared" si="49"/>
        <v>41237.25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1"/>
        <v>800.6</v>
      </c>
      <c r="G822" s="4" t="s">
        <v>20</v>
      </c>
      <c r="H822">
        <v>279</v>
      </c>
      <c r="I822" s="8">
        <f t="shared" si="48"/>
        <v>43.04</v>
      </c>
      <c r="J822" t="s">
        <v>40</v>
      </c>
      <c r="K822" t="s">
        <v>41</v>
      </c>
      <c r="L822">
        <v>1532840400</v>
      </c>
      <c r="M822">
        <v>1533963600</v>
      </c>
      <c r="N822" s="12">
        <f t="shared" si="49"/>
        <v>43310.208333333328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1"/>
        <v>291.28571428571428</v>
      </c>
      <c r="G823" s="4" t="s">
        <v>20</v>
      </c>
      <c r="H823">
        <v>210</v>
      </c>
      <c r="I823" s="8">
        <f t="shared" si="48"/>
        <v>67.97</v>
      </c>
      <c r="J823" t="s">
        <v>21</v>
      </c>
      <c r="K823" t="s">
        <v>22</v>
      </c>
      <c r="L823">
        <v>1488261600</v>
      </c>
      <c r="M823">
        <v>1489381200</v>
      </c>
      <c r="N823" s="12">
        <f t="shared" si="49"/>
        <v>42794.25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1"/>
        <v>349.9666666666667</v>
      </c>
      <c r="G824" s="4" t="s">
        <v>20</v>
      </c>
      <c r="H824">
        <v>2100</v>
      </c>
      <c r="I824" s="8">
        <f t="shared" si="48"/>
        <v>89.99</v>
      </c>
      <c r="J824" t="s">
        <v>21</v>
      </c>
      <c r="K824" t="s">
        <v>22</v>
      </c>
      <c r="L824">
        <v>1393567200</v>
      </c>
      <c r="M824">
        <v>1395032400</v>
      </c>
      <c r="N824" s="12">
        <f t="shared" si="49"/>
        <v>41698.25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1"/>
        <v>357.07317073170731</v>
      </c>
      <c r="G825" s="4" t="s">
        <v>20</v>
      </c>
      <c r="H825">
        <v>252</v>
      </c>
      <c r="I825" s="8">
        <f t="shared" si="48"/>
        <v>58.1</v>
      </c>
      <c r="J825" t="s">
        <v>21</v>
      </c>
      <c r="K825" t="s">
        <v>22</v>
      </c>
      <c r="L825">
        <v>1410325200</v>
      </c>
      <c r="M825">
        <v>1412485200</v>
      </c>
      <c r="N825" s="12">
        <f t="shared" si="49"/>
        <v>41892.208333333336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1"/>
        <v>126.48941176470588</v>
      </c>
      <c r="G826" s="4" t="s">
        <v>20</v>
      </c>
      <c r="H826">
        <v>1280</v>
      </c>
      <c r="I826" s="8">
        <f t="shared" si="48"/>
        <v>84</v>
      </c>
      <c r="J826" t="s">
        <v>21</v>
      </c>
      <c r="K826" t="s">
        <v>22</v>
      </c>
      <c r="L826">
        <v>1276923600</v>
      </c>
      <c r="M826">
        <v>1279688400</v>
      </c>
      <c r="N826" s="12">
        <f t="shared" si="49"/>
        <v>40348.208333333336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1"/>
        <v>387.5</v>
      </c>
      <c r="G827" s="4" t="s">
        <v>20</v>
      </c>
      <c r="H827">
        <v>157</v>
      </c>
      <c r="I827" s="8">
        <f t="shared" si="48"/>
        <v>88.85</v>
      </c>
      <c r="J827" t="s">
        <v>40</v>
      </c>
      <c r="K827" t="s">
        <v>41</v>
      </c>
      <c r="L827">
        <v>1500958800</v>
      </c>
      <c r="M827">
        <v>1501995600</v>
      </c>
      <c r="N827" s="12">
        <f t="shared" si="49"/>
        <v>42941.208333333328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1"/>
        <v>457.03571428571428</v>
      </c>
      <c r="G828" s="4" t="s">
        <v>20</v>
      </c>
      <c r="H828">
        <v>194</v>
      </c>
      <c r="I828" s="8">
        <f t="shared" si="48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2">
        <f t="shared" si="49"/>
        <v>40525.25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1"/>
        <v>266.69565217391306</v>
      </c>
      <c r="G829" s="4" t="s">
        <v>20</v>
      </c>
      <c r="H829">
        <v>82</v>
      </c>
      <c r="I829" s="8">
        <f t="shared" si="48"/>
        <v>74.8</v>
      </c>
      <c r="J829" t="s">
        <v>26</v>
      </c>
      <c r="K829" t="s">
        <v>27</v>
      </c>
      <c r="L829">
        <v>1304398800</v>
      </c>
      <c r="M829">
        <v>1305435600</v>
      </c>
      <c r="N829" s="12">
        <f t="shared" si="49"/>
        <v>40666.208333333336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1"/>
        <v>69</v>
      </c>
      <c r="G830" s="4" t="s">
        <v>14</v>
      </c>
      <c r="H830">
        <v>70</v>
      </c>
      <c r="I830" s="8">
        <f t="shared" si="48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2">
        <f t="shared" si="49"/>
        <v>43340.208333333328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1"/>
        <v>51.34375</v>
      </c>
      <c r="G831" s="4" t="s">
        <v>14</v>
      </c>
      <c r="H831">
        <v>154</v>
      </c>
      <c r="I831" s="8">
        <f t="shared" si="48"/>
        <v>32.01</v>
      </c>
      <c r="J831" t="s">
        <v>21</v>
      </c>
      <c r="K831" t="s">
        <v>22</v>
      </c>
      <c r="L831">
        <v>1433826000</v>
      </c>
      <c r="M831">
        <v>1435122000</v>
      </c>
      <c r="N831" s="12">
        <f t="shared" si="49"/>
        <v>42164.208333333328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1"/>
        <v>1.1710526315789473</v>
      </c>
      <c r="G832" s="4" t="s">
        <v>14</v>
      </c>
      <c r="H832">
        <v>22</v>
      </c>
      <c r="I832" s="8">
        <f t="shared" si="48"/>
        <v>64.73</v>
      </c>
      <c r="J832" t="s">
        <v>21</v>
      </c>
      <c r="K832" t="s">
        <v>22</v>
      </c>
      <c r="L832">
        <v>1514959200</v>
      </c>
      <c r="M832">
        <v>1520056800</v>
      </c>
      <c r="N832" s="12">
        <f t="shared" si="49"/>
        <v>43103.25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1"/>
        <v>108.97734294541709</v>
      </c>
      <c r="G833" s="4" t="s">
        <v>20</v>
      </c>
      <c r="H833">
        <v>4233</v>
      </c>
      <c r="I833" s="8">
        <f t="shared" si="48"/>
        <v>25</v>
      </c>
      <c r="J833" t="s">
        <v>21</v>
      </c>
      <c r="K833" t="s">
        <v>22</v>
      </c>
      <c r="L833">
        <v>1332738000</v>
      </c>
      <c r="M833">
        <v>1335675600</v>
      </c>
      <c r="N833" s="12">
        <f t="shared" si="49"/>
        <v>40994.208333333336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1"/>
        <v>315.17592592592592</v>
      </c>
      <c r="G834" s="4" t="s">
        <v>20</v>
      </c>
      <c r="H834">
        <v>1297</v>
      </c>
      <c r="I834" s="8">
        <f t="shared" ref="I834:I897" si="52">IFERROR(ROUND(E834/H834,2),0)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12">
        <f t="shared" ref="N834:N897" si="53">(((L834/60)/60)/24)+DATE(1970,1,1)</f>
        <v>42299.208333333328</v>
      </c>
      <c r="O834" s="12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1"/>
        <v>157.69117647058823</v>
      </c>
      <c r="G835" s="4" t="s">
        <v>20</v>
      </c>
      <c r="H835">
        <v>165</v>
      </c>
      <c r="I835" s="8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2">
        <f t="shared" si="53"/>
        <v>40588.25</v>
      </c>
      <c r="O835" s="12">
        <f t="shared" si="54"/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55">E836/D836*100</f>
        <v>153.8082191780822</v>
      </c>
      <c r="G836" s="4" t="s">
        <v>20</v>
      </c>
      <c r="H836">
        <v>119</v>
      </c>
      <c r="I836" s="8">
        <f t="shared" si="52"/>
        <v>94.35</v>
      </c>
      <c r="J836" t="s">
        <v>21</v>
      </c>
      <c r="K836" t="s">
        <v>22</v>
      </c>
      <c r="L836">
        <v>1371963600</v>
      </c>
      <c r="M836">
        <v>1372482000</v>
      </c>
      <c r="N836" s="12">
        <f t="shared" si="53"/>
        <v>41448.208333333336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5"/>
        <v>89.738979118329468</v>
      </c>
      <c r="G837" s="4" t="s">
        <v>14</v>
      </c>
      <c r="H837">
        <v>1758</v>
      </c>
      <c r="I837" s="8">
        <f t="shared" si="52"/>
        <v>44</v>
      </c>
      <c r="J837" t="s">
        <v>21</v>
      </c>
      <c r="K837" t="s">
        <v>22</v>
      </c>
      <c r="L837">
        <v>1425103200</v>
      </c>
      <c r="M837">
        <v>1425621600</v>
      </c>
      <c r="N837" s="12">
        <f t="shared" si="53"/>
        <v>42063.25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5"/>
        <v>75.135802469135797</v>
      </c>
      <c r="G838" s="4" t="s">
        <v>14</v>
      </c>
      <c r="H838">
        <v>94</v>
      </c>
      <c r="I838" s="8">
        <f t="shared" si="5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2">
        <f t="shared" si="53"/>
        <v>40214.25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5"/>
        <v>852.88135593220341</v>
      </c>
      <c r="G839" s="4" t="s">
        <v>20</v>
      </c>
      <c r="H839">
        <v>1797</v>
      </c>
      <c r="I839" s="8">
        <f t="shared" si="52"/>
        <v>84.01</v>
      </c>
      <c r="J839" t="s">
        <v>21</v>
      </c>
      <c r="K839" t="s">
        <v>22</v>
      </c>
      <c r="L839">
        <v>1301202000</v>
      </c>
      <c r="M839">
        <v>1305867600</v>
      </c>
      <c r="N839" s="12">
        <f t="shared" si="53"/>
        <v>40629.208333333336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5"/>
        <v>138.90625</v>
      </c>
      <c r="G840" s="4" t="s">
        <v>20</v>
      </c>
      <c r="H840">
        <v>261</v>
      </c>
      <c r="I840" s="8">
        <f t="shared" si="52"/>
        <v>34.06</v>
      </c>
      <c r="J840" t="s">
        <v>21</v>
      </c>
      <c r="K840" t="s">
        <v>22</v>
      </c>
      <c r="L840">
        <v>1538024400</v>
      </c>
      <c r="M840">
        <v>1538802000</v>
      </c>
      <c r="N840" s="12">
        <f t="shared" si="53"/>
        <v>43370.208333333328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5"/>
        <v>190.18181818181819</v>
      </c>
      <c r="G841" s="4" t="s">
        <v>20</v>
      </c>
      <c r="H841">
        <v>157</v>
      </c>
      <c r="I841" s="8">
        <f t="shared" si="52"/>
        <v>93.27</v>
      </c>
      <c r="J841" t="s">
        <v>21</v>
      </c>
      <c r="K841" t="s">
        <v>22</v>
      </c>
      <c r="L841">
        <v>1395032400</v>
      </c>
      <c r="M841">
        <v>1398920400</v>
      </c>
      <c r="N841" s="12">
        <f t="shared" si="53"/>
        <v>41715.208333333336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5"/>
        <v>100.24333619948409</v>
      </c>
      <c r="G842" s="4" t="s">
        <v>20</v>
      </c>
      <c r="H842">
        <v>3533</v>
      </c>
      <c r="I842" s="8">
        <f t="shared" si="52"/>
        <v>33</v>
      </c>
      <c r="J842" t="s">
        <v>21</v>
      </c>
      <c r="K842" t="s">
        <v>22</v>
      </c>
      <c r="L842">
        <v>1405486800</v>
      </c>
      <c r="M842">
        <v>1405659600</v>
      </c>
      <c r="N842" s="12">
        <f t="shared" si="53"/>
        <v>41836.208333333336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5"/>
        <v>142.75824175824175</v>
      </c>
      <c r="G843" s="4" t="s">
        <v>20</v>
      </c>
      <c r="H843">
        <v>155</v>
      </c>
      <c r="I843" s="8">
        <f t="shared" si="52"/>
        <v>83.81</v>
      </c>
      <c r="J843" t="s">
        <v>21</v>
      </c>
      <c r="K843" t="s">
        <v>22</v>
      </c>
      <c r="L843">
        <v>1455861600</v>
      </c>
      <c r="M843">
        <v>1457244000</v>
      </c>
      <c r="N843" s="12">
        <f t="shared" si="53"/>
        <v>42419.25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5"/>
        <v>563.13333333333333</v>
      </c>
      <c r="G844" s="4" t="s">
        <v>20</v>
      </c>
      <c r="H844">
        <v>132</v>
      </c>
      <c r="I844" s="8">
        <f t="shared" si="5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2">
        <f t="shared" si="53"/>
        <v>43266.208333333328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5"/>
        <v>30.715909090909086</v>
      </c>
      <c r="G845" s="4" t="s">
        <v>14</v>
      </c>
      <c r="H845">
        <v>33</v>
      </c>
      <c r="I845" s="8">
        <f t="shared" si="52"/>
        <v>81.91</v>
      </c>
      <c r="J845" t="s">
        <v>21</v>
      </c>
      <c r="K845" t="s">
        <v>22</v>
      </c>
      <c r="L845">
        <v>1535259600</v>
      </c>
      <c r="M845">
        <v>1535778000</v>
      </c>
      <c r="N845" s="12">
        <f t="shared" si="53"/>
        <v>43338.208333333328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5"/>
        <v>99.39772727272728</v>
      </c>
      <c r="G846" s="4" t="s">
        <v>74</v>
      </c>
      <c r="H846">
        <v>94</v>
      </c>
      <c r="I846" s="8">
        <f t="shared" si="52"/>
        <v>93.05</v>
      </c>
      <c r="J846" t="s">
        <v>21</v>
      </c>
      <c r="K846" t="s">
        <v>22</v>
      </c>
      <c r="L846">
        <v>1327212000</v>
      </c>
      <c r="M846">
        <v>1327471200</v>
      </c>
      <c r="N846" s="12">
        <f t="shared" si="53"/>
        <v>40930.25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5"/>
        <v>197.54935622317598</v>
      </c>
      <c r="G847" s="4" t="s">
        <v>20</v>
      </c>
      <c r="H847">
        <v>1354</v>
      </c>
      <c r="I847" s="8">
        <f t="shared" si="52"/>
        <v>101.98</v>
      </c>
      <c r="J847" t="s">
        <v>40</v>
      </c>
      <c r="K847" t="s">
        <v>41</v>
      </c>
      <c r="L847">
        <v>1526360400</v>
      </c>
      <c r="M847">
        <v>1529557200</v>
      </c>
      <c r="N847" s="12">
        <f t="shared" si="53"/>
        <v>43235.208333333328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5"/>
        <v>508.5</v>
      </c>
      <c r="G848" s="4" t="s">
        <v>20</v>
      </c>
      <c r="H848">
        <v>48</v>
      </c>
      <c r="I848" s="8">
        <f t="shared" si="52"/>
        <v>105.94</v>
      </c>
      <c r="J848" t="s">
        <v>21</v>
      </c>
      <c r="K848" t="s">
        <v>22</v>
      </c>
      <c r="L848">
        <v>1532149200</v>
      </c>
      <c r="M848">
        <v>1535259600</v>
      </c>
      <c r="N848" s="12">
        <f t="shared" si="53"/>
        <v>43302.208333333328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5"/>
        <v>237.74468085106383</v>
      </c>
      <c r="G849" s="4" t="s">
        <v>20</v>
      </c>
      <c r="H849">
        <v>110</v>
      </c>
      <c r="I849" s="8">
        <f t="shared" si="52"/>
        <v>101.58</v>
      </c>
      <c r="J849" t="s">
        <v>21</v>
      </c>
      <c r="K849" t="s">
        <v>22</v>
      </c>
      <c r="L849">
        <v>1515304800</v>
      </c>
      <c r="M849">
        <v>1515564000</v>
      </c>
      <c r="N849" s="12">
        <f t="shared" si="53"/>
        <v>43107.25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5"/>
        <v>338.46875</v>
      </c>
      <c r="G850" s="4" t="s">
        <v>20</v>
      </c>
      <c r="H850">
        <v>172</v>
      </c>
      <c r="I850" s="8">
        <f t="shared" si="52"/>
        <v>62.97</v>
      </c>
      <c r="J850" t="s">
        <v>21</v>
      </c>
      <c r="K850" t="s">
        <v>22</v>
      </c>
      <c r="L850">
        <v>1276318800</v>
      </c>
      <c r="M850">
        <v>1277096400</v>
      </c>
      <c r="N850" s="12">
        <f t="shared" si="53"/>
        <v>40341.208333333336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5"/>
        <v>133.08955223880596</v>
      </c>
      <c r="G851" s="4" t="s">
        <v>20</v>
      </c>
      <c r="H851">
        <v>307</v>
      </c>
      <c r="I851" s="8">
        <f t="shared" si="52"/>
        <v>29.05</v>
      </c>
      <c r="J851" t="s">
        <v>21</v>
      </c>
      <c r="K851" t="s">
        <v>22</v>
      </c>
      <c r="L851">
        <v>1328767200</v>
      </c>
      <c r="M851">
        <v>1329026400</v>
      </c>
      <c r="N851" s="12">
        <f t="shared" si="53"/>
        <v>40948.25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5"/>
        <v>1</v>
      </c>
      <c r="G852" s="4" t="s">
        <v>14</v>
      </c>
      <c r="H852">
        <v>1</v>
      </c>
      <c r="I852" s="8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 t="shared" si="53"/>
        <v>40866.25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5"/>
        <v>207.79999999999998</v>
      </c>
      <c r="G853" s="4" t="s">
        <v>20</v>
      </c>
      <c r="H853">
        <v>160</v>
      </c>
      <c r="I853" s="8">
        <f t="shared" si="5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2">
        <f t="shared" si="53"/>
        <v>41031.208333333336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5"/>
        <v>51.122448979591837</v>
      </c>
      <c r="G854" s="4" t="s">
        <v>14</v>
      </c>
      <c r="H854">
        <v>31</v>
      </c>
      <c r="I854" s="8">
        <f t="shared" si="52"/>
        <v>80.81</v>
      </c>
      <c r="J854" t="s">
        <v>21</v>
      </c>
      <c r="K854" t="s">
        <v>22</v>
      </c>
      <c r="L854">
        <v>1310792400</v>
      </c>
      <c r="M854">
        <v>1311656400</v>
      </c>
      <c r="N854" s="12">
        <f t="shared" si="53"/>
        <v>40740.208333333336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5"/>
        <v>652.05847953216369</v>
      </c>
      <c r="G855" s="4" t="s">
        <v>20</v>
      </c>
      <c r="H855">
        <v>1467</v>
      </c>
      <c r="I855" s="8">
        <f t="shared" si="5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2">
        <f t="shared" si="53"/>
        <v>40714.208333333336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5"/>
        <v>113.63099415204678</v>
      </c>
      <c r="G856" s="4" t="s">
        <v>20</v>
      </c>
      <c r="H856">
        <v>2662</v>
      </c>
      <c r="I856" s="8">
        <f t="shared" si="5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2">
        <f t="shared" si="53"/>
        <v>43787.25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5"/>
        <v>102.37606837606839</v>
      </c>
      <c r="G857" s="4" t="s">
        <v>20</v>
      </c>
      <c r="H857">
        <v>452</v>
      </c>
      <c r="I857" s="8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 t="shared" si="53"/>
        <v>40712.208333333336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5"/>
        <v>356.58333333333331</v>
      </c>
      <c r="G858" s="4" t="s">
        <v>20</v>
      </c>
      <c r="H858">
        <v>158</v>
      </c>
      <c r="I858" s="8">
        <f t="shared" si="52"/>
        <v>54.16</v>
      </c>
      <c r="J858" t="s">
        <v>21</v>
      </c>
      <c r="K858" t="s">
        <v>22</v>
      </c>
      <c r="L858">
        <v>1335243600</v>
      </c>
      <c r="M858">
        <v>1336712400</v>
      </c>
      <c r="N858" s="12">
        <f t="shared" si="53"/>
        <v>41023.208333333336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5"/>
        <v>139.86792452830187</v>
      </c>
      <c r="G859" s="4" t="s">
        <v>20</v>
      </c>
      <c r="H859">
        <v>225</v>
      </c>
      <c r="I859" s="8">
        <f t="shared" si="5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2">
        <f t="shared" si="53"/>
        <v>40944.25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5"/>
        <v>69.45</v>
      </c>
      <c r="G860" s="4" t="s">
        <v>14</v>
      </c>
      <c r="H860">
        <v>35</v>
      </c>
      <c r="I860" s="8">
        <f t="shared" si="52"/>
        <v>79.37</v>
      </c>
      <c r="J860" t="s">
        <v>21</v>
      </c>
      <c r="K860" t="s">
        <v>22</v>
      </c>
      <c r="L860">
        <v>1524286800</v>
      </c>
      <c r="M860">
        <v>1524891600</v>
      </c>
      <c r="N860" s="12">
        <f t="shared" si="53"/>
        <v>43211.208333333328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5"/>
        <v>35.534246575342465</v>
      </c>
      <c r="G861" s="4" t="s">
        <v>14</v>
      </c>
      <c r="H861">
        <v>63</v>
      </c>
      <c r="I861" s="8">
        <f t="shared" si="52"/>
        <v>41.17</v>
      </c>
      <c r="J861" t="s">
        <v>21</v>
      </c>
      <c r="K861" t="s">
        <v>22</v>
      </c>
      <c r="L861">
        <v>1362117600</v>
      </c>
      <c r="M861">
        <v>1363669200</v>
      </c>
      <c r="N861" s="12">
        <f t="shared" si="53"/>
        <v>41334.25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5"/>
        <v>251.65</v>
      </c>
      <c r="G862" s="4" t="s">
        <v>20</v>
      </c>
      <c r="H862">
        <v>65</v>
      </c>
      <c r="I862" s="8">
        <f t="shared" si="5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2">
        <f t="shared" si="53"/>
        <v>43515.25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5"/>
        <v>105.87500000000001</v>
      </c>
      <c r="G863" s="4" t="s">
        <v>20</v>
      </c>
      <c r="H863">
        <v>163</v>
      </c>
      <c r="I863" s="8">
        <f t="shared" si="52"/>
        <v>57.16</v>
      </c>
      <c r="J863" t="s">
        <v>21</v>
      </c>
      <c r="K863" t="s">
        <v>22</v>
      </c>
      <c r="L863">
        <v>1269147600</v>
      </c>
      <c r="M863">
        <v>1269838800</v>
      </c>
      <c r="N863" s="12">
        <f t="shared" si="53"/>
        <v>40258.208333333336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5"/>
        <v>187.42857142857144</v>
      </c>
      <c r="G864" s="4" t="s">
        <v>20</v>
      </c>
      <c r="H864">
        <v>85</v>
      </c>
      <c r="I864" s="8">
        <f t="shared" si="5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2">
        <f t="shared" si="53"/>
        <v>40756.208333333336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5"/>
        <v>386.78571428571428</v>
      </c>
      <c r="G865" s="4" t="s">
        <v>20</v>
      </c>
      <c r="H865">
        <v>217</v>
      </c>
      <c r="I865" s="8">
        <f t="shared" si="52"/>
        <v>24.95</v>
      </c>
      <c r="J865" t="s">
        <v>21</v>
      </c>
      <c r="K865" t="s">
        <v>22</v>
      </c>
      <c r="L865">
        <v>1434517200</v>
      </c>
      <c r="M865">
        <v>1436504400</v>
      </c>
      <c r="N865" s="12">
        <f t="shared" si="53"/>
        <v>42172.208333333328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5"/>
        <v>347.07142857142856</v>
      </c>
      <c r="G866" s="4" t="s">
        <v>20</v>
      </c>
      <c r="H866">
        <v>150</v>
      </c>
      <c r="I866" s="8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 t="shared" si="53"/>
        <v>42601.208333333328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5"/>
        <v>185.82098765432099</v>
      </c>
      <c r="G867" s="4" t="s">
        <v>20</v>
      </c>
      <c r="H867">
        <v>3272</v>
      </c>
      <c r="I867" s="8">
        <f t="shared" si="52"/>
        <v>46</v>
      </c>
      <c r="J867" t="s">
        <v>21</v>
      </c>
      <c r="K867" t="s">
        <v>22</v>
      </c>
      <c r="L867">
        <v>1410757200</v>
      </c>
      <c r="M867">
        <v>1411534800</v>
      </c>
      <c r="N867" s="12">
        <f t="shared" si="53"/>
        <v>41897.208333333336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5"/>
        <v>43.241247264770237</v>
      </c>
      <c r="G868" s="4" t="s">
        <v>74</v>
      </c>
      <c r="H868">
        <v>898</v>
      </c>
      <c r="I868" s="8">
        <f t="shared" si="52"/>
        <v>88.02</v>
      </c>
      <c r="J868" t="s">
        <v>21</v>
      </c>
      <c r="K868" t="s">
        <v>22</v>
      </c>
      <c r="L868">
        <v>1304830800</v>
      </c>
      <c r="M868">
        <v>1304917200</v>
      </c>
      <c r="N868" s="12">
        <f t="shared" si="53"/>
        <v>40671.208333333336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5"/>
        <v>162.4375</v>
      </c>
      <c r="G869" s="4" t="s">
        <v>20</v>
      </c>
      <c r="H869">
        <v>300</v>
      </c>
      <c r="I869" s="8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 t="shared" si="53"/>
        <v>43382.208333333328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5"/>
        <v>184.84285714285716</v>
      </c>
      <c r="G870" s="4" t="s">
        <v>20</v>
      </c>
      <c r="H870">
        <v>126</v>
      </c>
      <c r="I870" s="8">
        <f t="shared" si="52"/>
        <v>102.69</v>
      </c>
      <c r="J870" t="s">
        <v>21</v>
      </c>
      <c r="K870" t="s">
        <v>22</v>
      </c>
      <c r="L870">
        <v>1381554000</v>
      </c>
      <c r="M870">
        <v>1382504400</v>
      </c>
      <c r="N870" s="12">
        <f t="shared" si="53"/>
        <v>41559.208333333336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5"/>
        <v>23.703520691785052</v>
      </c>
      <c r="G871" s="4" t="s">
        <v>14</v>
      </c>
      <c r="H871">
        <v>526</v>
      </c>
      <c r="I871" s="8">
        <f t="shared" si="5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2">
        <f t="shared" si="53"/>
        <v>40350.208333333336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5"/>
        <v>89.870129870129873</v>
      </c>
      <c r="G872" s="4" t="s">
        <v>14</v>
      </c>
      <c r="H872">
        <v>121</v>
      </c>
      <c r="I872" s="8">
        <f t="shared" si="52"/>
        <v>57.19</v>
      </c>
      <c r="J872" t="s">
        <v>21</v>
      </c>
      <c r="K872" t="s">
        <v>22</v>
      </c>
      <c r="L872">
        <v>1440392400</v>
      </c>
      <c r="M872">
        <v>1442552400</v>
      </c>
      <c r="N872" s="12">
        <f t="shared" si="53"/>
        <v>42240.208333333328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5"/>
        <v>272.6041958041958</v>
      </c>
      <c r="G873" s="4" t="s">
        <v>20</v>
      </c>
      <c r="H873">
        <v>2320</v>
      </c>
      <c r="I873" s="8">
        <f t="shared" si="52"/>
        <v>84.01</v>
      </c>
      <c r="J873" t="s">
        <v>21</v>
      </c>
      <c r="K873" t="s">
        <v>22</v>
      </c>
      <c r="L873">
        <v>1509512400</v>
      </c>
      <c r="M873">
        <v>1511071200</v>
      </c>
      <c r="N873" s="12">
        <f t="shared" si="53"/>
        <v>43040.208333333328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5"/>
        <v>170.04255319148936</v>
      </c>
      <c r="G874" s="4" t="s">
        <v>20</v>
      </c>
      <c r="H874">
        <v>81</v>
      </c>
      <c r="I874" s="8">
        <f t="shared" si="52"/>
        <v>98.67</v>
      </c>
      <c r="J874" t="s">
        <v>26</v>
      </c>
      <c r="K874" t="s">
        <v>27</v>
      </c>
      <c r="L874">
        <v>1535950800</v>
      </c>
      <c r="M874">
        <v>1536382800</v>
      </c>
      <c r="N874" s="12">
        <f t="shared" si="53"/>
        <v>43346.208333333328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5"/>
        <v>188.28503562945369</v>
      </c>
      <c r="G875" s="4" t="s">
        <v>20</v>
      </c>
      <c r="H875">
        <v>1887</v>
      </c>
      <c r="I875" s="8">
        <f t="shared" si="52"/>
        <v>42.01</v>
      </c>
      <c r="J875" t="s">
        <v>21</v>
      </c>
      <c r="K875" t="s">
        <v>22</v>
      </c>
      <c r="L875">
        <v>1389160800</v>
      </c>
      <c r="M875">
        <v>1389592800</v>
      </c>
      <c r="N875" s="12">
        <f t="shared" si="53"/>
        <v>41647.25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5"/>
        <v>346.93532338308455</v>
      </c>
      <c r="G876" s="4" t="s">
        <v>20</v>
      </c>
      <c r="H876">
        <v>4358</v>
      </c>
      <c r="I876" s="8">
        <f t="shared" si="52"/>
        <v>32</v>
      </c>
      <c r="J876" t="s">
        <v>21</v>
      </c>
      <c r="K876" t="s">
        <v>22</v>
      </c>
      <c r="L876">
        <v>1271998800</v>
      </c>
      <c r="M876">
        <v>1275282000</v>
      </c>
      <c r="N876" s="12">
        <f t="shared" si="53"/>
        <v>40291.208333333336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5"/>
        <v>69.177215189873422</v>
      </c>
      <c r="G877" s="4" t="s">
        <v>14</v>
      </c>
      <c r="H877">
        <v>67</v>
      </c>
      <c r="I877" s="8">
        <f t="shared" si="5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2">
        <f t="shared" si="53"/>
        <v>40556.25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5"/>
        <v>25.433734939759034</v>
      </c>
      <c r="G878" s="4" t="s">
        <v>14</v>
      </c>
      <c r="H878">
        <v>57</v>
      </c>
      <c r="I878" s="8">
        <f t="shared" si="52"/>
        <v>37.04</v>
      </c>
      <c r="J878" t="s">
        <v>15</v>
      </c>
      <c r="K878" t="s">
        <v>16</v>
      </c>
      <c r="L878">
        <v>1559970000</v>
      </c>
      <c r="M878">
        <v>1562043600</v>
      </c>
      <c r="N878" s="12">
        <f t="shared" si="53"/>
        <v>43624.208333333328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5"/>
        <v>77.400977995110026</v>
      </c>
      <c r="G879" s="4" t="s">
        <v>14</v>
      </c>
      <c r="H879">
        <v>1229</v>
      </c>
      <c r="I879" s="8">
        <f t="shared" si="52"/>
        <v>103.03</v>
      </c>
      <c r="J879" t="s">
        <v>21</v>
      </c>
      <c r="K879" t="s">
        <v>22</v>
      </c>
      <c r="L879">
        <v>1469509200</v>
      </c>
      <c r="M879">
        <v>1469595600</v>
      </c>
      <c r="N879" s="12">
        <f t="shared" si="53"/>
        <v>42577.208333333328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5"/>
        <v>37.481481481481481</v>
      </c>
      <c r="G880" s="4" t="s">
        <v>14</v>
      </c>
      <c r="H880">
        <v>12</v>
      </c>
      <c r="I880" s="8">
        <f t="shared" si="5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2">
        <f t="shared" si="53"/>
        <v>43845.25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5"/>
        <v>543.79999999999995</v>
      </c>
      <c r="G881" s="4" t="s">
        <v>20</v>
      </c>
      <c r="H881">
        <v>53</v>
      </c>
      <c r="I881" s="8">
        <f t="shared" si="52"/>
        <v>102.6</v>
      </c>
      <c r="J881" t="s">
        <v>21</v>
      </c>
      <c r="K881" t="s">
        <v>22</v>
      </c>
      <c r="L881">
        <v>1487743200</v>
      </c>
      <c r="M881">
        <v>1488520800</v>
      </c>
      <c r="N881" s="12">
        <f t="shared" si="53"/>
        <v>42788.25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5"/>
        <v>228.52189349112427</v>
      </c>
      <c r="G882" s="4" t="s">
        <v>20</v>
      </c>
      <c r="H882">
        <v>2414</v>
      </c>
      <c r="I882" s="8">
        <f t="shared" si="5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2">
        <f t="shared" si="53"/>
        <v>43667.208333333328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5"/>
        <v>38.948339483394832</v>
      </c>
      <c r="G883" s="4" t="s">
        <v>14</v>
      </c>
      <c r="H883">
        <v>452</v>
      </c>
      <c r="I883" s="8">
        <f t="shared" si="52"/>
        <v>70.06</v>
      </c>
      <c r="J883" t="s">
        <v>21</v>
      </c>
      <c r="K883" t="s">
        <v>22</v>
      </c>
      <c r="L883">
        <v>1436418000</v>
      </c>
      <c r="M883">
        <v>1438923600</v>
      </c>
      <c r="N883" s="12">
        <f t="shared" si="53"/>
        <v>42194.208333333328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5"/>
        <v>370</v>
      </c>
      <c r="G884" s="4" t="s">
        <v>20</v>
      </c>
      <c r="H884">
        <v>80</v>
      </c>
      <c r="I884" s="8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 t="shared" si="53"/>
        <v>42025.25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5"/>
        <v>237.91176470588232</v>
      </c>
      <c r="G885" s="4" t="s">
        <v>20</v>
      </c>
      <c r="H885">
        <v>193</v>
      </c>
      <c r="I885" s="8">
        <f t="shared" si="52"/>
        <v>41.91</v>
      </c>
      <c r="J885" t="s">
        <v>21</v>
      </c>
      <c r="K885" t="s">
        <v>22</v>
      </c>
      <c r="L885">
        <v>1274763600</v>
      </c>
      <c r="M885">
        <v>1277874000</v>
      </c>
      <c r="N885" s="12">
        <f t="shared" si="53"/>
        <v>40323.208333333336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5"/>
        <v>64.036299765807954</v>
      </c>
      <c r="G886" s="4" t="s">
        <v>14</v>
      </c>
      <c r="H886">
        <v>1886</v>
      </c>
      <c r="I886" s="8">
        <f t="shared" si="52"/>
        <v>57.99</v>
      </c>
      <c r="J886" t="s">
        <v>21</v>
      </c>
      <c r="K886" t="s">
        <v>22</v>
      </c>
      <c r="L886">
        <v>1399179600</v>
      </c>
      <c r="M886">
        <v>1399352400</v>
      </c>
      <c r="N886" s="12">
        <f t="shared" si="53"/>
        <v>41763.208333333336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5"/>
        <v>118.27777777777777</v>
      </c>
      <c r="G887" s="4" t="s">
        <v>20</v>
      </c>
      <c r="H887">
        <v>52</v>
      </c>
      <c r="I887" s="8">
        <f t="shared" si="52"/>
        <v>40.94</v>
      </c>
      <c r="J887" t="s">
        <v>21</v>
      </c>
      <c r="K887" t="s">
        <v>22</v>
      </c>
      <c r="L887">
        <v>1275800400</v>
      </c>
      <c r="M887">
        <v>1279083600</v>
      </c>
      <c r="N887" s="12">
        <f t="shared" si="53"/>
        <v>40335.208333333336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5"/>
        <v>84.824037184594957</v>
      </c>
      <c r="G888" s="4" t="s">
        <v>14</v>
      </c>
      <c r="H888">
        <v>1825</v>
      </c>
      <c r="I888" s="8">
        <f t="shared" si="52"/>
        <v>70</v>
      </c>
      <c r="J888" t="s">
        <v>21</v>
      </c>
      <c r="K888" t="s">
        <v>22</v>
      </c>
      <c r="L888">
        <v>1282798800</v>
      </c>
      <c r="M888">
        <v>1284354000</v>
      </c>
      <c r="N888" s="12">
        <f t="shared" si="53"/>
        <v>40416.208333333336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5"/>
        <v>29.346153846153843</v>
      </c>
      <c r="G889" s="4" t="s">
        <v>14</v>
      </c>
      <c r="H889">
        <v>31</v>
      </c>
      <c r="I889" s="8">
        <f t="shared" si="52"/>
        <v>73.84</v>
      </c>
      <c r="J889" t="s">
        <v>21</v>
      </c>
      <c r="K889" t="s">
        <v>22</v>
      </c>
      <c r="L889">
        <v>1437109200</v>
      </c>
      <c r="M889">
        <v>1441170000</v>
      </c>
      <c r="N889" s="12">
        <f t="shared" si="53"/>
        <v>42202.208333333328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5"/>
        <v>209.89655172413794</v>
      </c>
      <c r="G890" s="4" t="s">
        <v>20</v>
      </c>
      <c r="H890">
        <v>290</v>
      </c>
      <c r="I890" s="8">
        <f t="shared" si="52"/>
        <v>41.98</v>
      </c>
      <c r="J890" t="s">
        <v>21</v>
      </c>
      <c r="K890" t="s">
        <v>22</v>
      </c>
      <c r="L890">
        <v>1491886800</v>
      </c>
      <c r="M890">
        <v>1493528400</v>
      </c>
      <c r="N890" s="12">
        <f t="shared" si="53"/>
        <v>42836.208333333328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5"/>
        <v>169.78571428571431</v>
      </c>
      <c r="G891" s="4" t="s">
        <v>20</v>
      </c>
      <c r="H891">
        <v>122</v>
      </c>
      <c r="I891" s="8">
        <f t="shared" si="5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2">
        <f t="shared" si="53"/>
        <v>41710.208333333336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5"/>
        <v>115.95907738095239</v>
      </c>
      <c r="G892" s="4" t="s">
        <v>20</v>
      </c>
      <c r="H892">
        <v>1470</v>
      </c>
      <c r="I892" s="8">
        <f t="shared" si="52"/>
        <v>106.02</v>
      </c>
      <c r="J892" t="s">
        <v>21</v>
      </c>
      <c r="K892" t="s">
        <v>22</v>
      </c>
      <c r="L892">
        <v>1561352400</v>
      </c>
      <c r="M892">
        <v>1561438800</v>
      </c>
      <c r="N892" s="12">
        <f t="shared" si="53"/>
        <v>43640.208333333328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5"/>
        <v>258.59999999999997</v>
      </c>
      <c r="G893" s="4" t="s">
        <v>20</v>
      </c>
      <c r="H893">
        <v>165</v>
      </c>
      <c r="I893" s="8">
        <f t="shared" si="52"/>
        <v>47.02</v>
      </c>
      <c r="J893" t="s">
        <v>15</v>
      </c>
      <c r="K893" t="s">
        <v>16</v>
      </c>
      <c r="L893">
        <v>1322892000</v>
      </c>
      <c r="M893">
        <v>1326693600</v>
      </c>
      <c r="N893" s="12">
        <f t="shared" si="53"/>
        <v>40880.25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5"/>
        <v>230.58333333333331</v>
      </c>
      <c r="G894" s="4" t="s">
        <v>20</v>
      </c>
      <c r="H894">
        <v>182</v>
      </c>
      <c r="I894" s="8">
        <f t="shared" si="52"/>
        <v>76.02</v>
      </c>
      <c r="J894" t="s">
        <v>21</v>
      </c>
      <c r="K894" t="s">
        <v>22</v>
      </c>
      <c r="L894">
        <v>1274418000</v>
      </c>
      <c r="M894">
        <v>1277960400</v>
      </c>
      <c r="N894" s="12">
        <f t="shared" si="53"/>
        <v>40319.208333333336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5"/>
        <v>128.21428571428572</v>
      </c>
      <c r="G895" s="4" t="s">
        <v>20</v>
      </c>
      <c r="H895">
        <v>199</v>
      </c>
      <c r="I895" s="8">
        <f t="shared" si="5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2">
        <f t="shared" si="53"/>
        <v>42170.208333333328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5"/>
        <v>188.70588235294116</v>
      </c>
      <c r="G896" s="4" t="s">
        <v>20</v>
      </c>
      <c r="H896">
        <v>56</v>
      </c>
      <c r="I896" s="8">
        <f t="shared" si="52"/>
        <v>57.29</v>
      </c>
      <c r="J896" t="s">
        <v>40</v>
      </c>
      <c r="K896" t="s">
        <v>41</v>
      </c>
      <c r="L896">
        <v>1373518800</v>
      </c>
      <c r="M896">
        <v>1376110800</v>
      </c>
      <c r="N896" s="12">
        <f t="shared" si="53"/>
        <v>41466.208333333336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5"/>
        <v>6.9511889862327907</v>
      </c>
      <c r="G897" s="4" t="s">
        <v>14</v>
      </c>
      <c r="H897">
        <v>107</v>
      </c>
      <c r="I897" s="8">
        <f t="shared" si="52"/>
        <v>103.81</v>
      </c>
      <c r="J897" t="s">
        <v>21</v>
      </c>
      <c r="K897" t="s">
        <v>22</v>
      </c>
      <c r="L897">
        <v>1517637600</v>
      </c>
      <c r="M897">
        <v>1518415200</v>
      </c>
      <c r="N897" s="12">
        <f t="shared" si="53"/>
        <v>43134.25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5"/>
        <v>774.43434343434342</v>
      </c>
      <c r="G898" s="4" t="s">
        <v>20</v>
      </c>
      <c r="H898">
        <v>1460</v>
      </c>
      <c r="I898" s="8">
        <f t="shared" ref="I898:I961" si="56">IFERROR(ROUND(E898/H898,2),0)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12">
        <f t="shared" ref="N898:N961" si="57">(((L898/60)/60)/24)+DATE(1970,1,1)</f>
        <v>40738.208333333336</v>
      </c>
      <c r="O898" s="12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5"/>
        <v>27.693181818181817</v>
      </c>
      <c r="G899" s="4" t="s">
        <v>14</v>
      </c>
      <c r="H899">
        <v>27</v>
      </c>
      <c r="I899" s="8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12">
        <f t="shared" si="57"/>
        <v>43583.208333333328</v>
      </c>
      <c r="O899" s="12">
        <f t="shared" si="58"/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59">E900/D900*100</f>
        <v>52.479620323841424</v>
      </c>
      <c r="G900" s="4" t="s">
        <v>14</v>
      </c>
      <c r="H900">
        <v>1221</v>
      </c>
      <c r="I900" s="8">
        <f t="shared" si="56"/>
        <v>76.98</v>
      </c>
      <c r="J900" t="s">
        <v>21</v>
      </c>
      <c r="K900" t="s">
        <v>22</v>
      </c>
      <c r="L900">
        <v>1576476000</v>
      </c>
      <c r="M900">
        <v>1576994400</v>
      </c>
      <c r="N900" s="12">
        <f t="shared" si="57"/>
        <v>43815.25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9"/>
        <v>407.09677419354841</v>
      </c>
      <c r="G901" s="4" t="s">
        <v>20</v>
      </c>
      <c r="H901">
        <v>123</v>
      </c>
      <c r="I901" s="8">
        <f t="shared" si="56"/>
        <v>102.6</v>
      </c>
      <c r="J901" t="s">
        <v>98</v>
      </c>
      <c r="K901" t="s">
        <v>99</v>
      </c>
      <c r="L901">
        <v>1381122000</v>
      </c>
      <c r="M901">
        <v>1382677200</v>
      </c>
      <c r="N901" s="12">
        <f t="shared" si="57"/>
        <v>41554.208333333336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9"/>
        <v>2</v>
      </c>
      <c r="G902" s="4" t="s">
        <v>14</v>
      </c>
      <c r="H902">
        <v>1</v>
      </c>
      <c r="I902" s="8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 t="shared" si="57"/>
        <v>41901.208333333336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9"/>
        <v>156.17857142857144</v>
      </c>
      <c r="G903" s="4" t="s">
        <v>20</v>
      </c>
      <c r="H903">
        <v>159</v>
      </c>
      <c r="I903" s="8">
        <f t="shared" si="56"/>
        <v>55.01</v>
      </c>
      <c r="J903" t="s">
        <v>21</v>
      </c>
      <c r="K903" t="s">
        <v>22</v>
      </c>
      <c r="L903">
        <v>1531803600</v>
      </c>
      <c r="M903">
        <v>1534654800</v>
      </c>
      <c r="N903" s="12">
        <f t="shared" si="57"/>
        <v>43298.208333333328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9"/>
        <v>252.42857142857144</v>
      </c>
      <c r="G904" s="4" t="s">
        <v>20</v>
      </c>
      <c r="H904">
        <v>110</v>
      </c>
      <c r="I904" s="8">
        <f t="shared" si="56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2">
        <f t="shared" si="57"/>
        <v>42399.25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9"/>
        <v>1.729268292682927</v>
      </c>
      <c r="G905" s="4" t="s">
        <v>47</v>
      </c>
      <c r="H905">
        <v>14</v>
      </c>
      <c r="I905" s="8">
        <f t="shared" si="56"/>
        <v>50.64</v>
      </c>
      <c r="J905" t="s">
        <v>21</v>
      </c>
      <c r="K905" t="s">
        <v>22</v>
      </c>
      <c r="L905">
        <v>1336194000</v>
      </c>
      <c r="M905">
        <v>1337490000</v>
      </c>
      <c r="N905" s="12">
        <f t="shared" si="57"/>
        <v>41034.208333333336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9"/>
        <v>12.230769230769232</v>
      </c>
      <c r="G906" s="4" t="s">
        <v>14</v>
      </c>
      <c r="H906">
        <v>16</v>
      </c>
      <c r="I906" s="8">
        <f t="shared" si="56"/>
        <v>49.69</v>
      </c>
      <c r="J906" t="s">
        <v>21</v>
      </c>
      <c r="K906" t="s">
        <v>22</v>
      </c>
      <c r="L906">
        <v>1349326800</v>
      </c>
      <c r="M906">
        <v>1349672400</v>
      </c>
      <c r="N906" s="12">
        <f t="shared" si="57"/>
        <v>41186.208333333336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9"/>
        <v>163.98734177215189</v>
      </c>
      <c r="G907" s="4" t="s">
        <v>20</v>
      </c>
      <c r="H907">
        <v>236</v>
      </c>
      <c r="I907" s="8">
        <f t="shared" si="56"/>
        <v>54.89</v>
      </c>
      <c r="J907" t="s">
        <v>21</v>
      </c>
      <c r="K907" t="s">
        <v>22</v>
      </c>
      <c r="L907">
        <v>1379566800</v>
      </c>
      <c r="M907">
        <v>1379826000</v>
      </c>
      <c r="N907" s="12">
        <f t="shared" si="57"/>
        <v>41536.208333333336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9"/>
        <v>162.98181818181817</v>
      </c>
      <c r="G908" s="4" t="s">
        <v>20</v>
      </c>
      <c r="H908">
        <v>191</v>
      </c>
      <c r="I908" s="8">
        <f t="shared" si="56"/>
        <v>46.93</v>
      </c>
      <c r="J908" t="s">
        <v>21</v>
      </c>
      <c r="K908" t="s">
        <v>22</v>
      </c>
      <c r="L908">
        <v>1494651600</v>
      </c>
      <c r="M908">
        <v>1497762000</v>
      </c>
      <c r="N908" s="12">
        <f t="shared" si="57"/>
        <v>42868.208333333328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9"/>
        <v>20.252747252747252</v>
      </c>
      <c r="G909" s="4" t="s">
        <v>14</v>
      </c>
      <c r="H909">
        <v>41</v>
      </c>
      <c r="I909" s="8">
        <f t="shared" si="56"/>
        <v>44.95</v>
      </c>
      <c r="J909" t="s">
        <v>21</v>
      </c>
      <c r="K909" t="s">
        <v>22</v>
      </c>
      <c r="L909">
        <v>1303880400</v>
      </c>
      <c r="M909">
        <v>1304485200</v>
      </c>
      <c r="N909" s="12">
        <f t="shared" si="57"/>
        <v>40660.208333333336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9"/>
        <v>319.24083769633506</v>
      </c>
      <c r="G910" s="4" t="s">
        <v>20</v>
      </c>
      <c r="H910">
        <v>3934</v>
      </c>
      <c r="I910" s="8">
        <f t="shared" si="56"/>
        <v>31</v>
      </c>
      <c r="J910" t="s">
        <v>21</v>
      </c>
      <c r="K910" t="s">
        <v>22</v>
      </c>
      <c r="L910">
        <v>1335934800</v>
      </c>
      <c r="M910">
        <v>1336885200</v>
      </c>
      <c r="N910" s="12">
        <f t="shared" si="57"/>
        <v>41031.208333333336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9"/>
        <v>478.94444444444446</v>
      </c>
      <c r="G911" s="4" t="s">
        <v>20</v>
      </c>
      <c r="H911">
        <v>80</v>
      </c>
      <c r="I911" s="8">
        <f t="shared" si="56"/>
        <v>107.76</v>
      </c>
      <c r="J911" t="s">
        <v>15</v>
      </c>
      <c r="K911" t="s">
        <v>16</v>
      </c>
      <c r="L911">
        <v>1528088400</v>
      </c>
      <c r="M911">
        <v>1530421200</v>
      </c>
      <c r="N911" s="12">
        <f t="shared" si="57"/>
        <v>43255.208333333328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9"/>
        <v>19.556634304207122</v>
      </c>
      <c r="G912" s="4" t="s">
        <v>74</v>
      </c>
      <c r="H912">
        <v>296</v>
      </c>
      <c r="I912" s="8">
        <f t="shared" si="56"/>
        <v>102.08</v>
      </c>
      <c r="J912" t="s">
        <v>21</v>
      </c>
      <c r="K912" t="s">
        <v>22</v>
      </c>
      <c r="L912">
        <v>1421906400</v>
      </c>
      <c r="M912">
        <v>1421992800</v>
      </c>
      <c r="N912" s="12">
        <f t="shared" si="57"/>
        <v>42026.25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9"/>
        <v>198.94827586206895</v>
      </c>
      <c r="G913" s="4" t="s">
        <v>20</v>
      </c>
      <c r="H913">
        <v>462</v>
      </c>
      <c r="I913" s="8">
        <f t="shared" si="56"/>
        <v>24.98</v>
      </c>
      <c r="J913" t="s">
        <v>21</v>
      </c>
      <c r="K913" t="s">
        <v>22</v>
      </c>
      <c r="L913">
        <v>1568005200</v>
      </c>
      <c r="M913">
        <v>1568178000</v>
      </c>
      <c r="N913" s="12">
        <f t="shared" si="57"/>
        <v>43717.208333333328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9"/>
        <v>795</v>
      </c>
      <c r="G914" s="4" t="s">
        <v>20</v>
      </c>
      <c r="H914">
        <v>179</v>
      </c>
      <c r="I914" s="8">
        <f t="shared" si="56"/>
        <v>79.94</v>
      </c>
      <c r="J914" t="s">
        <v>21</v>
      </c>
      <c r="K914" t="s">
        <v>22</v>
      </c>
      <c r="L914">
        <v>1346821200</v>
      </c>
      <c r="M914">
        <v>1347944400</v>
      </c>
      <c r="N914" s="12">
        <f t="shared" si="57"/>
        <v>41157.208333333336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9"/>
        <v>50.621082621082621</v>
      </c>
      <c r="G915" s="4" t="s">
        <v>14</v>
      </c>
      <c r="H915">
        <v>523</v>
      </c>
      <c r="I915" s="8">
        <f t="shared" si="56"/>
        <v>67.95</v>
      </c>
      <c r="J915" t="s">
        <v>26</v>
      </c>
      <c r="K915" t="s">
        <v>27</v>
      </c>
      <c r="L915">
        <v>1557637200</v>
      </c>
      <c r="M915">
        <v>1558760400</v>
      </c>
      <c r="N915" s="12">
        <f t="shared" si="57"/>
        <v>43597.208333333328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9"/>
        <v>57.4375</v>
      </c>
      <c r="G916" s="4" t="s">
        <v>14</v>
      </c>
      <c r="H916">
        <v>141</v>
      </c>
      <c r="I916" s="8">
        <f t="shared" si="56"/>
        <v>26.07</v>
      </c>
      <c r="J916" t="s">
        <v>40</v>
      </c>
      <c r="K916" t="s">
        <v>41</v>
      </c>
      <c r="L916">
        <v>1375592400</v>
      </c>
      <c r="M916">
        <v>1376629200</v>
      </c>
      <c r="N916" s="12">
        <f t="shared" si="57"/>
        <v>41490.208333333336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9"/>
        <v>155.62827640984909</v>
      </c>
      <c r="G917" s="4" t="s">
        <v>20</v>
      </c>
      <c r="H917">
        <v>1866</v>
      </c>
      <c r="I917" s="8">
        <f t="shared" si="56"/>
        <v>105</v>
      </c>
      <c r="J917" t="s">
        <v>40</v>
      </c>
      <c r="K917" t="s">
        <v>41</v>
      </c>
      <c r="L917">
        <v>1503982800</v>
      </c>
      <c r="M917">
        <v>1504760400</v>
      </c>
      <c r="N917" s="12">
        <f t="shared" si="57"/>
        <v>42976.208333333328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9"/>
        <v>36.297297297297298</v>
      </c>
      <c r="G918" s="4" t="s">
        <v>14</v>
      </c>
      <c r="H918">
        <v>52</v>
      </c>
      <c r="I918" s="8">
        <f t="shared" si="56"/>
        <v>25.83</v>
      </c>
      <c r="J918" t="s">
        <v>21</v>
      </c>
      <c r="K918" t="s">
        <v>22</v>
      </c>
      <c r="L918">
        <v>1418882400</v>
      </c>
      <c r="M918">
        <v>1419660000</v>
      </c>
      <c r="N918" s="12">
        <f t="shared" si="57"/>
        <v>41991.25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9"/>
        <v>58.25</v>
      </c>
      <c r="G919" s="4" t="s">
        <v>47</v>
      </c>
      <c r="H919">
        <v>27</v>
      </c>
      <c r="I919" s="8">
        <f t="shared" si="56"/>
        <v>77.67</v>
      </c>
      <c r="J919" t="s">
        <v>40</v>
      </c>
      <c r="K919" t="s">
        <v>41</v>
      </c>
      <c r="L919">
        <v>1309237200</v>
      </c>
      <c r="M919">
        <v>1311310800</v>
      </c>
      <c r="N919" s="12">
        <f t="shared" si="57"/>
        <v>40722.208333333336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9"/>
        <v>237.39473684210526</v>
      </c>
      <c r="G920" s="4" t="s">
        <v>20</v>
      </c>
      <c r="H920">
        <v>156</v>
      </c>
      <c r="I920" s="8">
        <f t="shared" si="56"/>
        <v>57.83</v>
      </c>
      <c r="J920" t="s">
        <v>98</v>
      </c>
      <c r="K920" t="s">
        <v>99</v>
      </c>
      <c r="L920">
        <v>1343365200</v>
      </c>
      <c r="M920">
        <v>1344315600</v>
      </c>
      <c r="N920" s="12">
        <f t="shared" si="57"/>
        <v>41117.208333333336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9"/>
        <v>58.75</v>
      </c>
      <c r="G921" s="4" t="s">
        <v>14</v>
      </c>
      <c r="H921">
        <v>225</v>
      </c>
      <c r="I921" s="8">
        <f t="shared" si="56"/>
        <v>92.96</v>
      </c>
      <c r="J921" t="s">
        <v>26</v>
      </c>
      <c r="K921" t="s">
        <v>27</v>
      </c>
      <c r="L921">
        <v>1507957200</v>
      </c>
      <c r="M921">
        <v>1510725600</v>
      </c>
      <c r="N921" s="12">
        <f t="shared" si="57"/>
        <v>43022.208333333328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9"/>
        <v>182.56603773584905</v>
      </c>
      <c r="G922" s="4" t="s">
        <v>20</v>
      </c>
      <c r="H922">
        <v>255</v>
      </c>
      <c r="I922" s="8">
        <f t="shared" si="56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2">
        <f t="shared" si="57"/>
        <v>43503.25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9"/>
        <v>0.75436408977556113</v>
      </c>
      <c r="G923" s="4" t="s">
        <v>14</v>
      </c>
      <c r="H923">
        <v>38</v>
      </c>
      <c r="I923" s="8">
        <f t="shared" si="56"/>
        <v>31.84</v>
      </c>
      <c r="J923" t="s">
        <v>21</v>
      </c>
      <c r="K923" t="s">
        <v>22</v>
      </c>
      <c r="L923">
        <v>1329026400</v>
      </c>
      <c r="M923">
        <v>1330236000</v>
      </c>
      <c r="N923" s="12">
        <f t="shared" si="57"/>
        <v>40951.25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9"/>
        <v>175.95330739299609</v>
      </c>
      <c r="G924" s="4" t="s">
        <v>20</v>
      </c>
      <c r="H924">
        <v>2261</v>
      </c>
      <c r="I924" s="8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 t="shared" si="57"/>
        <v>43443.25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9"/>
        <v>237.88235294117646</v>
      </c>
      <c r="G925" s="4" t="s">
        <v>20</v>
      </c>
      <c r="H925">
        <v>40</v>
      </c>
      <c r="I925" s="8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 t="shared" si="57"/>
        <v>40373.208333333336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9"/>
        <v>488.05076142131981</v>
      </c>
      <c r="G926" s="4" t="s">
        <v>20</v>
      </c>
      <c r="H926">
        <v>2289</v>
      </c>
      <c r="I926" s="8">
        <f t="shared" si="56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2">
        <f t="shared" si="57"/>
        <v>43769.208333333328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9"/>
        <v>224.06666666666669</v>
      </c>
      <c r="G927" s="4" t="s">
        <v>20</v>
      </c>
      <c r="H927">
        <v>65</v>
      </c>
      <c r="I927" s="8">
        <f t="shared" si="56"/>
        <v>103.42</v>
      </c>
      <c r="J927" t="s">
        <v>21</v>
      </c>
      <c r="K927" t="s">
        <v>22</v>
      </c>
      <c r="L927">
        <v>1506056400</v>
      </c>
      <c r="M927">
        <v>1507093200</v>
      </c>
      <c r="N927" s="12">
        <f t="shared" si="57"/>
        <v>43000.208333333328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9"/>
        <v>18.126436781609197</v>
      </c>
      <c r="G928" s="4" t="s">
        <v>14</v>
      </c>
      <c r="H928">
        <v>15</v>
      </c>
      <c r="I928" s="8">
        <f t="shared" si="56"/>
        <v>105.13</v>
      </c>
      <c r="J928" t="s">
        <v>21</v>
      </c>
      <c r="K928" t="s">
        <v>22</v>
      </c>
      <c r="L928">
        <v>1463029200</v>
      </c>
      <c r="M928">
        <v>1463374800</v>
      </c>
      <c r="N928" s="12">
        <f t="shared" si="57"/>
        <v>42502.208333333328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9"/>
        <v>45.847222222222221</v>
      </c>
      <c r="G929" s="4" t="s">
        <v>14</v>
      </c>
      <c r="H929">
        <v>37</v>
      </c>
      <c r="I929" s="8">
        <f t="shared" si="56"/>
        <v>89.22</v>
      </c>
      <c r="J929" t="s">
        <v>21</v>
      </c>
      <c r="K929" t="s">
        <v>22</v>
      </c>
      <c r="L929">
        <v>1342069200</v>
      </c>
      <c r="M929">
        <v>1344574800</v>
      </c>
      <c r="N929" s="12">
        <f t="shared" si="57"/>
        <v>41102.208333333336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9"/>
        <v>117.31541218637993</v>
      </c>
      <c r="G930" s="4" t="s">
        <v>20</v>
      </c>
      <c r="H930">
        <v>3777</v>
      </c>
      <c r="I930" s="8">
        <f t="shared" si="56"/>
        <v>52</v>
      </c>
      <c r="J930" t="s">
        <v>107</v>
      </c>
      <c r="K930" t="s">
        <v>108</v>
      </c>
      <c r="L930">
        <v>1388296800</v>
      </c>
      <c r="M930">
        <v>1389074400</v>
      </c>
      <c r="N930" s="12">
        <f t="shared" si="57"/>
        <v>41637.25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9"/>
        <v>217.30909090909088</v>
      </c>
      <c r="G931" s="4" t="s">
        <v>20</v>
      </c>
      <c r="H931">
        <v>184</v>
      </c>
      <c r="I931" s="8">
        <f t="shared" si="56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2">
        <f t="shared" si="57"/>
        <v>42858.208333333328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9"/>
        <v>112.28571428571428</v>
      </c>
      <c r="G932" s="4" t="s">
        <v>20</v>
      </c>
      <c r="H932">
        <v>85</v>
      </c>
      <c r="I932" s="8">
        <f t="shared" si="56"/>
        <v>46.24</v>
      </c>
      <c r="J932" t="s">
        <v>21</v>
      </c>
      <c r="K932" t="s">
        <v>22</v>
      </c>
      <c r="L932">
        <v>1424844000</v>
      </c>
      <c r="M932">
        <v>1425448800</v>
      </c>
      <c r="N932" s="12">
        <f t="shared" si="57"/>
        <v>42060.25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9"/>
        <v>72.51898734177216</v>
      </c>
      <c r="G933" s="4" t="s">
        <v>14</v>
      </c>
      <c r="H933">
        <v>112</v>
      </c>
      <c r="I933" s="8">
        <f t="shared" si="56"/>
        <v>51.15</v>
      </c>
      <c r="J933" t="s">
        <v>21</v>
      </c>
      <c r="K933" t="s">
        <v>22</v>
      </c>
      <c r="L933">
        <v>1403931600</v>
      </c>
      <c r="M933">
        <v>1404104400</v>
      </c>
      <c r="N933" s="12">
        <f t="shared" si="57"/>
        <v>41818.208333333336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9"/>
        <v>212.30434782608697</v>
      </c>
      <c r="G934" s="4" t="s">
        <v>20</v>
      </c>
      <c r="H934">
        <v>144</v>
      </c>
      <c r="I934" s="8">
        <f t="shared" si="56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2">
        <f t="shared" si="57"/>
        <v>41709.208333333336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9"/>
        <v>239.74657534246577</v>
      </c>
      <c r="G935" s="4" t="s">
        <v>20</v>
      </c>
      <c r="H935">
        <v>1902</v>
      </c>
      <c r="I935" s="8">
        <f t="shared" si="56"/>
        <v>92.02</v>
      </c>
      <c r="J935" t="s">
        <v>21</v>
      </c>
      <c r="K935" t="s">
        <v>22</v>
      </c>
      <c r="L935">
        <v>1365397200</v>
      </c>
      <c r="M935">
        <v>1366520400</v>
      </c>
      <c r="N935" s="12">
        <f t="shared" si="57"/>
        <v>41372.208333333336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9"/>
        <v>181.93548387096774</v>
      </c>
      <c r="G936" s="4" t="s">
        <v>20</v>
      </c>
      <c r="H936">
        <v>105</v>
      </c>
      <c r="I936" s="8">
        <f t="shared" si="56"/>
        <v>107.43</v>
      </c>
      <c r="J936" t="s">
        <v>21</v>
      </c>
      <c r="K936" t="s">
        <v>22</v>
      </c>
      <c r="L936">
        <v>1456120800</v>
      </c>
      <c r="M936">
        <v>1456639200</v>
      </c>
      <c r="N936" s="12">
        <f t="shared" si="57"/>
        <v>42422.25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9"/>
        <v>164.13114754098362</v>
      </c>
      <c r="G937" s="4" t="s">
        <v>20</v>
      </c>
      <c r="H937">
        <v>132</v>
      </c>
      <c r="I937" s="8">
        <f t="shared" si="56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2">
        <f t="shared" si="57"/>
        <v>42209.208333333328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9"/>
        <v>1.6375968992248062</v>
      </c>
      <c r="G938" s="4" t="s">
        <v>14</v>
      </c>
      <c r="H938">
        <v>21</v>
      </c>
      <c r="I938" s="8">
        <f t="shared" si="56"/>
        <v>80.48</v>
      </c>
      <c r="J938" t="s">
        <v>21</v>
      </c>
      <c r="K938" t="s">
        <v>22</v>
      </c>
      <c r="L938">
        <v>1563771600</v>
      </c>
      <c r="M938">
        <v>1564030800</v>
      </c>
      <c r="N938" s="12">
        <f t="shared" si="57"/>
        <v>43668.208333333328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9"/>
        <v>49.64385964912281</v>
      </c>
      <c r="G939" s="4" t="s">
        <v>74</v>
      </c>
      <c r="H939">
        <v>976</v>
      </c>
      <c r="I939" s="8">
        <f t="shared" si="56"/>
        <v>86.98</v>
      </c>
      <c r="J939" t="s">
        <v>21</v>
      </c>
      <c r="K939" t="s">
        <v>22</v>
      </c>
      <c r="L939">
        <v>1448517600</v>
      </c>
      <c r="M939">
        <v>1449295200</v>
      </c>
      <c r="N939" s="12">
        <f t="shared" si="57"/>
        <v>42334.25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9"/>
        <v>109.70652173913042</v>
      </c>
      <c r="G940" s="4" t="s">
        <v>20</v>
      </c>
      <c r="H940">
        <v>96</v>
      </c>
      <c r="I940" s="8">
        <f t="shared" si="56"/>
        <v>105.14</v>
      </c>
      <c r="J940" t="s">
        <v>21</v>
      </c>
      <c r="K940" t="s">
        <v>22</v>
      </c>
      <c r="L940">
        <v>1528779600</v>
      </c>
      <c r="M940">
        <v>1531890000</v>
      </c>
      <c r="N940" s="12">
        <f t="shared" si="57"/>
        <v>43263.208333333328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9"/>
        <v>49.217948717948715</v>
      </c>
      <c r="G941" s="4" t="s">
        <v>14</v>
      </c>
      <c r="H941">
        <v>67</v>
      </c>
      <c r="I941" s="8">
        <f t="shared" si="56"/>
        <v>57.3</v>
      </c>
      <c r="J941" t="s">
        <v>21</v>
      </c>
      <c r="K941" t="s">
        <v>22</v>
      </c>
      <c r="L941">
        <v>1304744400</v>
      </c>
      <c r="M941">
        <v>1306213200</v>
      </c>
      <c r="N941" s="12">
        <f t="shared" si="57"/>
        <v>40670.208333333336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9"/>
        <v>62.232323232323225</v>
      </c>
      <c r="G942" s="4" t="s">
        <v>47</v>
      </c>
      <c r="H942">
        <v>66</v>
      </c>
      <c r="I942" s="8">
        <f t="shared" si="56"/>
        <v>93.35</v>
      </c>
      <c r="J942" t="s">
        <v>15</v>
      </c>
      <c r="K942" t="s">
        <v>16</v>
      </c>
      <c r="L942">
        <v>1354341600</v>
      </c>
      <c r="M942">
        <v>1356242400</v>
      </c>
      <c r="N942" s="12">
        <f t="shared" si="57"/>
        <v>41244.25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9"/>
        <v>13.05813953488372</v>
      </c>
      <c r="G943" s="4" t="s">
        <v>14</v>
      </c>
      <c r="H943">
        <v>78</v>
      </c>
      <c r="I943" s="8">
        <f t="shared" si="56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2">
        <f t="shared" si="57"/>
        <v>40552.25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9"/>
        <v>64.635416666666671</v>
      </c>
      <c r="G944" s="4" t="s">
        <v>14</v>
      </c>
      <c r="H944">
        <v>67</v>
      </c>
      <c r="I944" s="8">
        <f t="shared" si="56"/>
        <v>92.61</v>
      </c>
      <c r="J944" t="s">
        <v>26</v>
      </c>
      <c r="K944" t="s">
        <v>27</v>
      </c>
      <c r="L944">
        <v>1295935200</v>
      </c>
      <c r="M944">
        <v>1296194400</v>
      </c>
      <c r="N944" s="12">
        <f t="shared" si="57"/>
        <v>40568.25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9"/>
        <v>159.58666666666667</v>
      </c>
      <c r="G945" s="4" t="s">
        <v>20</v>
      </c>
      <c r="H945">
        <v>114</v>
      </c>
      <c r="I945" s="8">
        <f t="shared" si="56"/>
        <v>104.99</v>
      </c>
      <c r="J945" t="s">
        <v>21</v>
      </c>
      <c r="K945" t="s">
        <v>22</v>
      </c>
      <c r="L945">
        <v>1411534800</v>
      </c>
      <c r="M945">
        <v>1414558800</v>
      </c>
      <c r="N945" s="12">
        <f t="shared" si="57"/>
        <v>41906.208333333336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9"/>
        <v>81.42</v>
      </c>
      <c r="G946" s="4" t="s">
        <v>14</v>
      </c>
      <c r="H946">
        <v>263</v>
      </c>
      <c r="I946" s="8">
        <f t="shared" si="56"/>
        <v>30.96</v>
      </c>
      <c r="J946" t="s">
        <v>26</v>
      </c>
      <c r="K946" t="s">
        <v>27</v>
      </c>
      <c r="L946">
        <v>1486706400</v>
      </c>
      <c r="M946">
        <v>1488348000</v>
      </c>
      <c r="N946" s="12">
        <f t="shared" si="57"/>
        <v>42776.25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9"/>
        <v>32.444767441860463</v>
      </c>
      <c r="G947" s="4" t="s">
        <v>14</v>
      </c>
      <c r="H947">
        <v>1691</v>
      </c>
      <c r="I947" s="8">
        <f t="shared" si="56"/>
        <v>33</v>
      </c>
      <c r="J947" t="s">
        <v>21</v>
      </c>
      <c r="K947" t="s">
        <v>22</v>
      </c>
      <c r="L947">
        <v>1333602000</v>
      </c>
      <c r="M947">
        <v>1334898000</v>
      </c>
      <c r="N947" s="12">
        <f t="shared" si="57"/>
        <v>41004.208333333336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9"/>
        <v>9.9141184124918666</v>
      </c>
      <c r="G948" s="4" t="s">
        <v>14</v>
      </c>
      <c r="H948">
        <v>181</v>
      </c>
      <c r="I948" s="8">
        <f t="shared" si="56"/>
        <v>84.19</v>
      </c>
      <c r="J948" t="s">
        <v>21</v>
      </c>
      <c r="K948" t="s">
        <v>22</v>
      </c>
      <c r="L948">
        <v>1308200400</v>
      </c>
      <c r="M948">
        <v>1308373200</v>
      </c>
      <c r="N948" s="12">
        <f t="shared" si="57"/>
        <v>40710.208333333336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9"/>
        <v>26.694444444444443</v>
      </c>
      <c r="G949" s="4" t="s">
        <v>14</v>
      </c>
      <c r="H949">
        <v>13</v>
      </c>
      <c r="I949" s="8">
        <f t="shared" si="56"/>
        <v>73.92</v>
      </c>
      <c r="J949" t="s">
        <v>21</v>
      </c>
      <c r="K949" t="s">
        <v>22</v>
      </c>
      <c r="L949">
        <v>1411707600</v>
      </c>
      <c r="M949">
        <v>1412312400</v>
      </c>
      <c r="N949" s="12">
        <f t="shared" si="57"/>
        <v>41908.208333333336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9"/>
        <v>62.957446808510639</v>
      </c>
      <c r="G950" s="4" t="s">
        <v>74</v>
      </c>
      <c r="H950">
        <v>160</v>
      </c>
      <c r="I950" s="8">
        <f t="shared" si="56"/>
        <v>36.99</v>
      </c>
      <c r="J950" t="s">
        <v>21</v>
      </c>
      <c r="K950" t="s">
        <v>22</v>
      </c>
      <c r="L950">
        <v>1418364000</v>
      </c>
      <c r="M950">
        <v>1419228000</v>
      </c>
      <c r="N950" s="12">
        <f t="shared" si="57"/>
        <v>41985.25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9"/>
        <v>161.35593220338984</v>
      </c>
      <c r="G951" s="4" t="s">
        <v>20</v>
      </c>
      <c r="H951">
        <v>203</v>
      </c>
      <c r="I951" s="8">
        <f t="shared" si="56"/>
        <v>46.9</v>
      </c>
      <c r="J951" t="s">
        <v>21</v>
      </c>
      <c r="K951" t="s">
        <v>22</v>
      </c>
      <c r="L951">
        <v>1429333200</v>
      </c>
      <c r="M951">
        <v>1430974800</v>
      </c>
      <c r="N951" s="12">
        <f t="shared" si="57"/>
        <v>42112.208333333328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9"/>
        <v>5</v>
      </c>
      <c r="G952" s="4" t="s">
        <v>14</v>
      </c>
      <c r="H952">
        <v>1</v>
      </c>
      <c r="I952" s="8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 t="shared" si="57"/>
        <v>43571.208333333328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9"/>
        <v>1096.9379310344827</v>
      </c>
      <c r="G953" s="4" t="s">
        <v>20</v>
      </c>
      <c r="H953">
        <v>1559</v>
      </c>
      <c r="I953" s="8">
        <f t="shared" si="56"/>
        <v>102.02</v>
      </c>
      <c r="J953" t="s">
        <v>21</v>
      </c>
      <c r="K953" t="s">
        <v>22</v>
      </c>
      <c r="L953">
        <v>1482732000</v>
      </c>
      <c r="M953">
        <v>1482818400</v>
      </c>
      <c r="N953" s="12">
        <f t="shared" si="57"/>
        <v>42730.25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9"/>
        <v>70.094158075601371</v>
      </c>
      <c r="G954" s="4" t="s">
        <v>74</v>
      </c>
      <c r="H954">
        <v>2266</v>
      </c>
      <c r="I954" s="8">
        <f t="shared" si="56"/>
        <v>45.01</v>
      </c>
      <c r="J954" t="s">
        <v>21</v>
      </c>
      <c r="K954" t="s">
        <v>22</v>
      </c>
      <c r="L954">
        <v>1470718800</v>
      </c>
      <c r="M954">
        <v>1471928400</v>
      </c>
      <c r="N954" s="12">
        <f t="shared" si="57"/>
        <v>42591.208333333328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9"/>
        <v>60</v>
      </c>
      <c r="G955" s="4" t="s">
        <v>14</v>
      </c>
      <c r="H955">
        <v>21</v>
      </c>
      <c r="I955" s="8">
        <f t="shared" si="56"/>
        <v>94.29</v>
      </c>
      <c r="J955" t="s">
        <v>21</v>
      </c>
      <c r="K955" t="s">
        <v>22</v>
      </c>
      <c r="L955">
        <v>1450591200</v>
      </c>
      <c r="M955">
        <v>1453701600</v>
      </c>
      <c r="N955" s="12">
        <f t="shared" si="57"/>
        <v>42358.25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9"/>
        <v>367.0985915492958</v>
      </c>
      <c r="G956" s="4" t="s">
        <v>20</v>
      </c>
      <c r="H956">
        <v>1548</v>
      </c>
      <c r="I956" s="8">
        <f t="shared" si="56"/>
        <v>101.02</v>
      </c>
      <c r="J956" t="s">
        <v>26</v>
      </c>
      <c r="K956" t="s">
        <v>27</v>
      </c>
      <c r="L956">
        <v>1348290000</v>
      </c>
      <c r="M956">
        <v>1350363600</v>
      </c>
      <c r="N956" s="12">
        <f t="shared" si="57"/>
        <v>41174.208333333336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9"/>
        <v>1109</v>
      </c>
      <c r="G957" s="4" t="s">
        <v>20</v>
      </c>
      <c r="H957">
        <v>80</v>
      </c>
      <c r="I957" s="8">
        <f t="shared" si="56"/>
        <v>97.04</v>
      </c>
      <c r="J957" t="s">
        <v>21</v>
      </c>
      <c r="K957" t="s">
        <v>22</v>
      </c>
      <c r="L957">
        <v>1353823200</v>
      </c>
      <c r="M957">
        <v>1353996000</v>
      </c>
      <c r="N957" s="12">
        <f t="shared" si="57"/>
        <v>41238.25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9"/>
        <v>19.028784648187631</v>
      </c>
      <c r="G958" s="4" t="s">
        <v>14</v>
      </c>
      <c r="H958">
        <v>830</v>
      </c>
      <c r="I958" s="8">
        <f t="shared" si="56"/>
        <v>43.01</v>
      </c>
      <c r="J958" t="s">
        <v>21</v>
      </c>
      <c r="K958" t="s">
        <v>22</v>
      </c>
      <c r="L958">
        <v>1450764000</v>
      </c>
      <c r="M958">
        <v>1451109600</v>
      </c>
      <c r="N958" s="12">
        <f t="shared" si="57"/>
        <v>42360.25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9"/>
        <v>126.87755102040816</v>
      </c>
      <c r="G959" s="4" t="s">
        <v>20</v>
      </c>
      <c r="H959">
        <v>131</v>
      </c>
      <c r="I959" s="8">
        <f t="shared" si="56"/>
        <v>94.92</v>
      </c>
      <c r="J959" t="s">
        <v>21</v>
      </c>
      <c r="K959" t="s">
        <v>22</v>
      </c>
      <c r="L959">
        <v>1329372000</v>
      </c>
      <c r="M959">
        <v>1329631200</v>
      </c>
      <c r="N959" s="12">
        <f t="shared" si="57"/>
        <v>40955.25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9"/>
        <v>734.63636363636363</v>
      </c>
      <c r="G960" s="4" t="s">
        <v>20</v>
      </c>
      <c r="H960">
        <v>112</v>
      </c>
      <c r="I960" s="8">
        <f t="shared" si="56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2">
        <f t="shared" si="57"/>
        <v>40350.208333333336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9"/>
        <v>4.5731034482758623</v>
      </c>
      <c r="G961" s="4" t="s">
        <v>14</v>
      </c>
      <c r="H961">
        <v>130</v>
      </c>
      <c r="I961" s="8">
        <f t="shared" si="56"/>
        <v>51.01</v>
      </c>
      <c r="J961" t="s">
        <v>21</v>
      </c>
      <c r="K961" t="s">
        <v>22</v>
      </c>
      <c r="L961">
        <v>1277701200</v>
      </c>
      <c r="M961">
        <v>1280120400</v>
      </c>
      <c r="N961" s="12">
        <f t="shared" si="57"/>
        <v>40357.208333333336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9"/>
        <v>85.054545454545448</v>
      </c>
      <c r="G962" s="4" t="s">
        <v>14</v>
      </c>
      <c r="H962">
        <v>55</v>
      </c>
      <c r="I962" s="8">
        <f t="shared" ref="I962:I1001" si="60">IFERROR(ROUND(E962/H962,2),0)</f>
        <v>85.05</v>
      </c>
      <c r="J962" t="s">
        <v>21</v>
      </c>
      <c r="K962" t="s">
        <v>22</v>
      </c>
      <c r="L962">
        <v>1454911200</v>
      </c>
      <c r="M962">
        <v>1458104400</v>
      </c>
      <c r="N962" s="12">
        <f t="shared" ref="N962:N1001" si="61">(((L962/60)/60)/24)+DATE(1970,1,1)</f>
        <v>42408.25</v>
      </c>
      <c r="O962" s="12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9"/>
        <v>119.29824561403508</v>
      </c>
      <c r="G963" s="4" t="s">
        <v>20</v>
      </c>
      <c r="H963">
        <v>155</v>
      </c>
      <c r="I963" s="8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12">
        <f t="shared" si="61"/>
        <v>40591.25</v>
      </c>
      <c r="O963" s="12">
        <f t="shared" si="62"/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63">E964/D964*100</f>
        <v>296.02777777777777</v>
      </c>
      <c r="G964" s="4" t="s">
        <v>20</v>
      </c>
      <c r="H964">
        <v>266</v>
      </c>
      <c r="I964" s="8">
        <f t="shared" si="60"/>
        <v>40.06</v>
      </c>
      <c r="J964" t="s">
        <v>21</v>
      </c>
      <c r="K964" t="s">
        <v>22</v>
      </c>
      <c r="L964">
        <v>1384408800</v>
      </c>
      <c r="M964">
        <v>1386223200</v>
      </c>
      <c r="N964" s="12">
        <f t="shared" si="61"/>
        <v>41592.25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3"/>
        <v>84.694915254237287</v>
      </c>
      <c r="G965" s="4" t="s">
        <v>14</v>
      </c>
      <c r="H965">
        <v>114</v>
      </c>
      <c r="I965" s="8">
        <f t="shared" si="60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2">
        <f t="shared" si="61"/>
        <v>40607.25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3"/>
        <v>355.7837837837838</v>
      </c>
      <c r="G966" s="4" t="s">
        <v>20</v>
      </c>
      <c r="H966">
        <v>155</v>
      </c>
      <c r="I966" s="8">
        <f t="shared" si="60"/>
        <v>84.93</v>
      </c>
      <c r="J966" t="s">
        <v>21</v>
      </c>
      <c r="K966" t="s">
        <v>22</v>
      </c>
      <c r="L966">
        <v>1431320400</v>
      </c>
      <c r="M966">
        <v>1431752400</v>
      </c>
      <c r="N966" s="12">
        <f t="shared" si="61"/>
        <v>42135.208333333328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3"/>
        <v>386.40909090909093</v>
      </c>
      <c r="G967" s="4" t="s">
        <v>20</v>
      </c>
      <c r="H967">
        <v>207</v>
      </c>
      <c r="I967" s="8">
        <f t="shared" si="60"/>
        <v>41.07</v>
      </c>
      <c r="J967" t="s">
        <v>40</v>
      </c>
      <c r="K967" t="s">
        <v>41</v>
      </c>
      <c r="L967">
        <v>1264399200</v>
      </c>
      <c r="M967">
        <v>1267855200</v>
      </c>
      <c r="N967" s="12">
        <f t="shared" si="61"/>
        <v>40203.25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3"/>
        <v>792.23529411764707</v>
      </c>
      <c r="G968" s="4" t="s">
        <v>20</v>
      </c>
      <c r="H968">
        <v>245</v>
      </c>
      <c r="I968" s="8">
        <f t="shared" si="60"/>
        <v>54.97</v>
      </c>
      <c r="J968" t="s">
        <v>21</v>
      </c>
      <c r="K968" t="s">
        <v>22</v>
      </c>
      <c r="L968">
        <v>1497502800</v>
      </c>
      <c r="M968">
        <v>1497675600</v>
      </c>
      <c r="N968" s="12">
        <f t="shared" si="61"/>
        <v>42901.208333333328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3"/>
        <v>137.03393665158373</v>
      </c>
      <c r="G969" s="4" t="s">
        <v>20</v>
      </c>
      <c r="H969">
        <v>1573</v>
      </c>
      <c r="I969" s="8">
        <f t="shared" si="60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2">
        <f t="shared" si="61"/>
        <v>41005.208333333336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3"/>
        <v>338.20833333333337</v>
      </c>
      <c r="G970" s="4" t="s">
        <v>20</v>
      </c>
      <c r="H970">
        <v>114</v>
      </c>
      <c r="I970" s="8">
        <f t="shared" si="60"/>
        <v>71.2</v>
      </c>
      <c r="J970" t="s">
        <v>21</v>
      </c>
      <c r="K970" t="s">
        <v>22</v>
      </c>
      <c r="L970">
        <v>1293861600</v>
      </c>
      <c r="M970">
        <v>1295157600</v>
      </c>
      <c r="N970" s="12">
        <f t="shared" si="61"/>
        <v>40544.25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3"/>
        <v>108.22784810126582</v>
      </c>
      <c r="G971" s="4" t="s">
        <v>20</v>
      </c>
      <c r="H971">
        <v>93</v>
      </c>
      <c r="I971" s="8">
        <f t="shared" si="60"/>
        <v>91.94</v>
      </c>
      <c r="J971" t="s">
        <v>21</v>
      </c>
      <c r="K971" t="s">
        <v>22</v>
      </c>
      <c r="L971">
        <v>1576994400</v>
      </c>
      <c r="M971">
        <v>1577599200</v>
      </c>
      <c r="N971" s="12">
        <f t="shared" si="61"/>
        <v>43821.25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3"/>
        <v>60.757639620653315</v>
      </c>
      <c r="G972" s="4" t="s">
        <v>14</v>
      </c>
      <c r="H972">
        <v>594</v>
      </c>
      <c r="I972" s="8">
        <f t="shared" si="60"/>
        <v>97.07</v>
      </c>
      <c r="J972" t="s">
        <v>21</v>
      </c>
      <c r="K972" t="s">
        <v>22</v>
      </c>
      <c r="L972">
        <v>1304917200</v>
      </c>
      <c r="M972">
        <v>1305003600</v>
      </c>
      <c r="N972" s="12">
        <f t="shared" si="61"/>
        <v>40672.208333333336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3"/>
        <v>27.725490196078432</v>
      </c>
      <c r="G973" s="4" t="s">
        <v>14</v>
      </c>
      <c r="H973">
        <v>24</v>
      </c>
      <c r="I973" s="8">
        <f t="shared" si="60"/>
        <v>58.92</v>
      </c>
      <c r="J973" t="s">
        <v>21</v>
      </c>
      <c r="K973" t="s">
        <v>22</v>
      </c>
      <c r="L973">
        <v>1381208400</v>
      </c>
      <c r="M973">
        <v>1381726800</v>
      </c>
      <c r="N973" s="12">
        <f t="shared" si="61"/>
        <v>41555.208333333336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3"/>
        <v>228.3934426229508</v>
      </c>
      <c r="G974" s="4" t="s">
        <v>20</v>
      </c>
      <c r="H974">
        <v>1681</v>
      </c>
      <c r="I974" s="8">
        <f t="shared" si="60"/>
        <v>58.02</v>
      </c>
      <c r="J974" t="s">
        <v>21</v>
      </c>
      <c r="K974" t="s">
        <v>22</v>
      </c>
      <c r="L974">
        <v>1401685200</v>
      </c>
      <c r="M974">
        <v>1402462800</v>
      </c>
      <c r="N974" s="12">
        <f t="shared" si="61"/>
        <v>41792.208333333336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3"/>
        <v>21.615194054500414</v>
      </c>
      <c r="G975" s="4" t="s">
        <v>14</v>
      </c>
      <c r="H975">
        <v>252</v>
      </c>
      <c r="I975" s="8">
        <f t="shared" si="60"/>
        <v>103.87</v>
      </c>
      <c r="J975" t="s">
        <v>21</v>
      </c>
      <c r="K975" t="s">
        <v>22</v>
      </c>
      <c r="L975">
        <v>1291960800</v>
      </c>
      <c r="M975">
        <v>1292133600</v>
      </c>
      <c r="N975" s="12">
        <f t="shared" si="61"/>
        <v>40522.25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3"/>
        <v>373.875</v>
      </c>
      <c r="G976" s="4" t="s">
        <v>20</v>
      </c>
      <c r="H976">
        <v>32</v>
      </c>
      <c r="I976" s="8">
        <f t="shared" si="60"/>
        <v>93.47</v>
      </c>
      <c r="J976" t="s">
        <v>21</v>
      </c>
      <c r="K976" t="s">
        <v>22</v>
      </c>
      <c r="L976">
        <v>1368853200</v>
      </c>
      <c r="M976">
        <v>1368939600</v>
      </c>
      <c r="N976" s="12">
        <f t="shared" si="61"/>
        <v>41412.208333333336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3"/>
        <v>154.92592592592592</v>
      </c>
      <c r="G977" s="4" t="s">
        <v>20</v>
      </c>
      <c r="H977">
        <v>135</v>
      </c>
      <c r="I977" s="8">
        <f t="shared" si="60"/>
        <v>61.97</v>
      </c>
      <c r="J977" t="s">
        <v>21</v>
      </c>
      <c r="K977" t="s">
        <v>22</v>
      </c>
      <c r="L977">
        <v>1448776800</v>
      </c>
      <c r="M977">
        <v>1452146400</v>
      </c>
      <c r="N977" s="12">
        <f t="shared" si="61"/>
        <v>42337.25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3"/>
        <v>322.14999999999998</v>
      </c>
      <c r="G978" s="4" t="s">
        <v>20</v>
      </c>
      <c r="H978">
        <v>140</v>
      </c>
      <c r="I978" s="8">
        <f t="shared" si="60"/>
        <v>92.04</v>
      </c>
      <c r="J978" t="s">
        <v>21</v>
      </c>
      <c r="K978" t="s">
        <v>22</v>
      </c>
      <c r="L978">
        <v>1296194400</v>
      </c>
      <c r="M978">
        <v>1296712800</v>
      </c>
      <c r="N978" s="12">
        <f t="shared" si="61"/>
        <v>40571.25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3"/>
        <v>73.957142857142856</v>
      </c>
      <c r="G979" s="4" t="s">
        <v>14</v>
      </c>
      <c r="H979">
        <v>67</v>
      </c>
      <c r="I979" s="8">
        <f t="shared" si="60"/>
        <v>77.27</v>
      </c>
      <c r="J979" t="s">
        <v>21</v>
      </c>
      <c r="K979" t="s">
        <v>22</v>
      </c>
      <c r="L979">
        <v>1517983200</v>
      </c>
      <c r="M979">
        <v>1520748000</v>
      </c>
      <c r="N979" s="12">
        <f t="shared" si="61"/>
        <v>43138.25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3"/>
        <v>864.1</v>
      </c>
      <c r="G980" s="4" t="s">
        <v>20</v>
      </c>
      <c r="H980">
        <v>92</v>
      </c>
      <c r="I980" s="8">
        <f t="shared" si="60"/>
        <v>93.92</v>
      </c>
      <c r="J980" t="s">
        <v>21</v>
      </c>
      <c r="K980" t="s">
        <v>22</v>
      </c>
      <c r="L980">
        <v>1478930400</v>
      </c>
      <c r="M980">
        <v>1480831200</v>
      </c>
      <c r="N980" s="12">
        <f t="shared" si="61"/>
        <v>42686.25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3"/>
        <v>143.26245847176079</v>
      </c>
      <c r="G981" s="4" t="s">
        <v>20</v>
      </c>
      <c r="H981">
        <v>1015</v>
      </c>
      <c r="I981" s="8">
        <f t="shared" si="60"/>
        <v>84.97</v>
      </c>
      <c r="J981" t="s">
        <v>40</v>
      </c>
      <c r="K981" t="s">
        <v>41</v>
      </c>
      <c r="L981">
        <v>1426395600</v>
      </c>
      <c r="M981">
        <v>1426914000</v>
      </c>
      <c r="N981" s="12">
        <f t="shared" si="61"/>
        <v>42078.208333333328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3"/>
        <v>40.281762295081968</v>
      </c>
      <c r="G982" s="4" t="s">
        <v>14</v>
      </c>
      <c r="H982">
        <v>742</v>
      </c>
      <c r="I982" s="8">
        <f t="shared" si="60"/>
        <v>105.97</v>
      </c>
      <c r="J982" t="s">
        <v>21</v>
      </c>
      <c r="K982" t="s">
        <v>22</v>
      </c>
      <c r="L982">
        <v>1446181200</v>
      </c>
      <c r="M982">
        <v>1446616800</v>
      </c>
      <c r="N982" s="12">
        <f t="shared" si="61"/>
        <v>42307.208333333328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3"/>
        <v>178.22388059701493</v>
      </c>
      <c r="G983" s="4" t="s">
        <v>20</v>
      </c>
      <c r="H983">
        <v>323</v>
      </c>
      <c r="I983" s="8">
        <f t="shared" si="60"/>
        <v>36.97</v>
      </c>
      <c r="J983" t="s">
        <v>21</v>
      </c>
      <c r="K983" t="s">
        <v>22</v>
      </c>
      <c r="L983">
        <v>1514181600</v>
      </c>
      <c r="M983">
        <v>1517032800</v>
      </c>
      <c r="N983" s="12">
        <f t="shared" si="61"/>
        <v>43094.25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3"/>
        <v>84.930555555555557</v>
      </c>
      <c r="G984" s="4" t="s">
        <v>14</v>
      </c>
      <c r="H984">
        <v>75</v>
      </c>
      <c r="I984" s="8">
        <f t="shared" si="60"/>
        <v>81.53</v>
      </c>
      <c r="J984" t="s">
        <v>21</v>
      </c>
      <c r="K984" t="s">
        <v>22</v>
      </c>
      <c r="L984">
        <v>1311051600</v>
      </c>
      <c r="M984">
        <v>1311224400</v>
      </c>
      <c r="N984" s="12">
        <f t="shared" si="61"/>
        <v>40743.208333333336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3"/>
        <v>145.93648334624322</v>
      </c>
      <c r="G985" s="4" t="s">
        <v>20</v>
      </c>
      <c r="H985">
        <v>2326</v>
      </c>
      <c r="I985" s="8">
        <f t="shared" si="60"/>
        <v>81</v>
      </c>
      <c r="J985" t="s">
        <v>21</v>
      </c>
      <c r="K985" t="s">
        <v>22</v>
      </c>
      <c r="L985">
        <v>1564894800</v>
      </c>
      <c r="M985">
        <v>1566190800</v>
      </c>
      <c r="N985" s="12">
        <f t="shared" si="61"/>
        <v>43681.208333333328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3"/>
        <v>152.46153846153848</v>
      </c>
      <c r="G986" s="4" t="s">
        <v>20</v>
      </c>
      <c r="H986">
        <v>381</v>
      </c>
      <c r="I986" s="8">
        <f t="shared" si="60"/>
        <v>26.01</v>
      </c>
      <c r="J986" t="s">
        <v>21</v>
      </c>
      <c r="K986" t="s">
        <v>22</v>
      </c>
      <c r="L986">
        <v>1567918800</v>
      </c>
      <c r="M986">
        <v>1570165200</v>
      </c>
      <c r="N986" s="12">
        <f t="shared" si="61"/>
        <v>43716.208333333328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3"/>
        <v>67.129542790152414</v>
      </c>
      <c r="G987" s="4" t="s">
        <v>14</v>
      </c>
      <c r="H987">
        <v>4405</v>
      </c>
      <c r="I987" s="8">
        <f t="shared" si="60"/>
        <v>26</v>
      </c>
      <c r="J987" t="s">
        <v>21</v>
      </c>
      <c r="K987" t="s">
        <v>22</v>
      </c>
      <c r="L987">
        <v>1386309600</v>
      </c>
      <c r="M987">
        <v>1388556000</v>
      </c>
      <c r="N987" s="12">
        <f t="shared" si="61"/>
        <v>41614.25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3"/>
        <v>40.307692307692307</v>
      </c>
      <c r="G988" s="4" t="s">
        <v>14</v>
      </c>
      <c r="H988">
        <v>92</v>
      </c>
      <c r="I988" s="8">
        <f t="shared" si="60"/>
        <v>34.17</v>
      </c>
      <c r="J988" t="s">
        <v>21</v>
      </c>
      <c r="K988" t="s">
        <v>22</v>
      </c>
      <c r="L988">
        <v>1301979600</v>
      </c>
      <c r="M988">
        <v>1303189200</v>
      </c>
      <c r="N988" s="12">
        <f t="shared" si="61"/>
        <v>40638.208333333336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3"/>
        <v>216.79032258064518</v>
      </c>
      <c r="G989" s="4" t="s">
        <v>20</v>
      </c>
      <c r="H989">
        <v>480</v>
      </c>
      <c r="I989" s="8">
        <f t="shared" si="60"/>
        <v>28</v>
      </c>
      <c r="J989" t="s">
        <v>21</v>
      </c>
      <c r="K989" t="s">
        <v>22</v>
      </c>
      <c r="L989">
        <v>1493269200</v>
      </c>
      <c r="M989">
        <v>1494478800</v>
      </c>
      <c r="N989" s="12">
        <f t="shared" si="61"/>
        <v>42852.208333333328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3"/>
        <v>52.117021276595743</v>
      </c>
      <c r="G990" s="4" t="s">
        <v>14</v>
      </c>
      <c r="H990">
        <v>64</v>
      </c>
      <c r="I990" s="8">
        <f t="shared" si="60"/>
        <v>76.55</v>
      </c>
      <c r="J990" t="s">
        <v>21</v>
      </c>
      <c r="K990" t="s">
        <v>22</v>
      </c>
      <c r="L990">
        <v>1478930400</v>
      </c>
      <c r="M990">
        <v>1480744800</v>
      </c>
      <c r="N990" s="12">
        <f t="shared" si="61"/>
        <v>42686.25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3"/>
        <v>499.58333333333337</v>
      </c>
      <c r="G991" s="4" t="s">
        <v>20</v>
      </c>
      <c r="H991">
        <v>226</v>
      </c>
      <c r="I991" s="8">
        <f t="shared" si="60"/>
        <v>53.05</v>
      </c>
      <c r="J991" t="s">
        <v>21</v>
      </c>
      <c r="K991" t="s">
        <v>22</v>
      </c>
      <c r="L991">
        <v>1555390800</v>
      </c>
      <c r="M991">
        <v>1555822800</v>
      </c>
      <c r="N991" s="12">
        <f t="shared" si="61"/>
        <v>43571.208333333328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3"/>
        <v>87.679487179487182</v>
      </c>
      <c r="G992" s="4" t="s">
        <v>14</v>
      </c>
      <c r="H992">
        <v>64</v>
      </c>
      <c r="I992" s="8">
        <f t="shared" si="60"/>
        <v>106.86</v>
      </c>
      <c r="J992" t="s">
        <v>21</v>
      </c>
      <c r="K992" t="s">
        <v>22</v>
      </c>
      <c r="L992">
        <v>1456984800</v>
      </c>
      <c r="M992">
        <v>1458882000</v>
      </c>
      <c r="N992" s="12">
        <f t="shared" si="61"/>
        <v>42432.25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3"/>
        <v>113.17346938775511</v>
      </c>
      <c r="G993" s="4" t="s">
        <v>20</v>
      </c>
      <c r="H993">
        <v>241</v>
      </c>
      <c r="I993" s="8">
        <f t="shared" si="60"/>
        <v>46.02</v>
      </c>
      <c r="J993" t="s">
        <v>21</v>
      </c>
      <c r="K993" t="s">
        <v>22</v>
      </c>
      <c r="L993">
        <v>1411621200</v>
      </c>
      <c r="M993">
        <v>1411966800</v>
      </c>
      <c r="N993" s="12">
        <f t="shared" si="61"/>
        <v>41907.208333333336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3"/>
        <v>426.54838709677421</v>
      </c>
      <c r="G994" s="4" t="s">
        <v>20</v>
      </c>
      <c r="H994">
        <v>132</v>
      </c>
      <c r="I994" s="8">
        <f t="shared" si="60"/>
        <v>100.17</v>
      </c>
      <c r="J994" t="s">
        <v>21</v>
      </c>
      <c r="K994" t="s">
        <v>22</v>
      </c>
      <c r="L994">
        <v>1525669200</v>
      </c>
      <c r="M994">
        <v>1526878800</v>
      </c>
      <c r="N994" s="12">
        <f t="shared" si="61"/>
        <v>43227.208333333328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3"/>
        <v>77.632653061224488</v>
      </c>
      <c r="G995" s="4" t="s">
        <v>74</v>
      </c>
      <c r="H995">
        <v>75</v>
      </c>
      <c r="I995" s="8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 t="shared" si="61"/>
        <v>42362.25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3"/>
        <v>52.496810772501767</v>
      </c>
      <c r="G996" s="4" t="s">
        <v>14</v>
      </c>
      <c r="H996">
        <v>842</v>
      </c>
      <c r="I996" s="8">
        <f t="shared" si="60"/>
        <v>87.97</v>
      </c>
      <c r="J996" t="s">
        <v>21</v>
      </c>
      <c r="K996" t="s">
        <v>22</v>
      </c>
      <c r="L996">
        <v>1413522000</v>
      </c>
      <c r="M996">
        <v>1414040400</v>
      </c>
      <c r="N996" s="12">
        <f t="shared" si="61"/>
        <v>41929.208333333336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3"/>
        <v>157.46762589928059</v>
      </c>
      <c r="G997" s="4" t="s">
        <v>20</v>
      </c>
      <c r="H997">
        <v>2043</v>
      </c>
      <c r="I997" s="8">
        <f t="shared" si="60"/>
        <v>75</v>
      </c>
      <c r="J997" t="s">
        <v>21</v>
      </c>
      <c r="K997" t="s">
        <v>22</v>
      </c>
      <c r="L997">
        <v>1541307600</v>
      </c>
      <c r="M997">
        <v>1543816800</v>
      </c>
      <c r="N997" s="12">
        <f t="shared" si="61"/>
        <v>43408.208333333328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3"/>
        <v>72.939393939393938</v>
      </c>
      <c r="G998" s="4" t="s">
        <v>14</v>
      </c>
      <c r="H998">
        <v>112</v>
      </c>
      <c r="I998" s="8">
        <f t="shared" si="60"/>
        <v>42.98</v>
      </c>
      <c r="J998" t="s">
        <v>21</v>
      </c>
      <c r="K998" t="s">
        <v>22</v>
      </c>
      <c r="L998">
        <v>1357106400</v>
      </c>
      <c r="M998">
        <v>1359698400</v>
      </c>
      <c r="N998" s="12">
        <f t="shared" si="61"/>
        <v>41276.25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3"/>
        <v>60.565789473684205</v>
      </c>
      <c r="G999" s="4" t="s">
        <v>74</v>
      </c>
      <c r="H999">
        <v>139</v>
      </c>
      <c r="I999" s="8">
        <f t="shared" si="60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2">
        <f t="shared" si="61"/>
        <v>41659.25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3"/>
        <v>56.791291291291287</v>
      </c>
      <c r="G1000" s="4" t="s">
        <v>14</v>
      </c>
      <c r="H1000">
        <v>374</v>
      </c>
      <c r="I1000" s="8">
        <f t="shared" si="60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2">
        <f t="shared" si="61"/>
        <v>40220.25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3"/>
        <v>56.542754275427541</v>
      </c>
      <c r="G1001" s="4" t="s">
        <v>74</v>
      </c>
      <c r="H1001">
        <v>1122</v>
      </c>
      <c r="I1001" s="8">
        <f t="shared" si="60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2">
        <f t="shared" si="61"/>
        <v>42550.208333333328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48576">
    <cfRule type="colorScale" priority="1">
      <colorScale>
        <cfvo type="num" val="0"/>
        <cfvo type="num" val="100"/>
        <cfvo type="num" val="200"/>
        <color theme="5" tint="-0.249977111117893"/>
        <color theme="9"/>
        <color theme="4"/>
      </colorScale>
    </cfRule>
  </conditionalFormatting>
  <conditionalFormatting sqref="G1:G1048576">
    <cfRule type="containsText" dxfId="11" priority="2" operator="containsText" text="live">
      <formula>NOT(ISERROR(SEARCH("live",G1)))</formula>
    </cfRule>
    <cfRule type="containsText" dxfId="10" priority="3" operator="containsText" text="canceled">
      <formula>NOT(ISERROR(SEARCH("canceled",G1)))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saccessful">
      <formula>NOT(ISERROR(SEARCH("saccessful",G1)))</formula>
    </cfRule>
    <cfRule type="containsText" dxfId="7" priority="6" operator="containsText" text="failed">
      <formula>NOT(ISERROR(SEARCH("failed",G1)))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0834-93B1-487B-B848-581247C4A686}">
  <sheetPr codeName="Sheet3">
    <tabColor theme="3" tint="0.79998168889431442"/>
  </sheetPr>
  <dimension ref="A1:F14"/>
  <sheetViews>
    <sheetView workbookViewId="0">
      <selection activeCell="E24" sqref="E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20.296875" bestFit="1" customWidth="1"/>
    <col min="8" max="8" width="15.296875" bestFit="1" customWidth="1"/>
    <col min="9" max="9" width="18.8984375" bestFit="1" customWidth="1"/>
    <col min="10" max="10" width="17.69921875" bestFit="1" customWidth="1"/>
    <col min="11" max="11" width="15.59765625" bestFit="1" customWidth="1"/>
    <col min="12" max="12" width="18.09765625" bestFit="1" customWidth="1"/>
    <col min="13" max="13" width="15" bestFit="1" customWidth="1"/>
    <col min="14" max="14" width="9.69921875" bestFit="1" customWidth="1"/>
    <col min="15" max="15" width="11.3984375" bestFit="1" customWidth="1"/>
    <col min="16" max="16" width="10.19921875" bestFit="1" customWidth="1"/>
    <col min="17" max="17" width="16.8984375" bestFit="1" customWidth="1"/>
    <col min="18" max="18" width="29.5" bestFit="1" customWidth="1"/>
    <col min="19" max="19" width="15.8984375" bestFit="1" customWidth="1"/>
    <col min="20" max="20" width="19.296875" bestFit="1" customWidth="1"/>
    <col min="21" max="21" width="25" bestFit="1" customWidth="1"/>
    <col min="22" max="22" width="20.69921875" bestFit="1" customWidth="1"/>
    <col min="23" max="23" width="19.796875" bestFit="1" customWidth="1"/>
    <col min="24" max="24" width="14.69921875" bestFit="1" customWidth="1"/>
    <col min="25" max="25" width="12.296875" bestFit="1" customWidth="1"/>
    <col min="26" max="26" width="10.8984375" bestFit="1" customWidth="1"/>
  </cols>
  <sheetData>
    <row r="1" spans="1:6" x14ac:dyDescent="0.3">
      <c r="A1" s="9" t="s">
        <v>6</v>
      </c>
      <c r="B1" t="s">
        <v>2070</v>
      </c>
    </row>
    <row r="3" spans="1:6" x14ac:dyDescent="0.3">
      <c r="A3" s="9" t="s">
        <v>2069</v>
      </c>
      <c r="B3" s="9" t="s">
        <v>2067</v>
      </c>
    </row>
    <row r="4" spans="1:6" x14ac:dyDescent="0.3">
      <c r="A4" s="9" t="s">
        <v>2065</v>
      </c>
      <c r="B4" t="s">
        <v>74</v>
      </c>
      <c r="C4" t="s">
        <v>14</v>
      </c>
      <c r="D4" t="s">
        <v>47</v>
      </c>
      <c r="E4" t="s">
        <v>20</v>
      </c>
      <c r="F4" t="s">
        <v>2066</v>
      </c>
    </row>
    <row r="5" spans="1:6" x14ac:dyDescent="0.3">
      <c r="A5" s="10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0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2063</v>
      </c>
      <c r="E8">
        <v>4</v>
      </c>
      <c r="F8">
        <v>4</v>
      </c>
    </row>
    <row r="9" spans="1:6" x14ac:dyDescent="0.3">
      <c r="A9" s="10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0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2066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B854-FD2D-4209-8F5B-5C19DB73525A}">
  <sheetPr codeName="Sheet4">
    <tabColor theme="4" tint="0.79998168889431442"/>
  </sheetPr>
  <dimension ref="A1:F30"/>
  <sheetViews>
    <sheetView workbookViewId="0">
      <selection activeCell="B25" sqref="B2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2070</v>
      </c>
    </row>
    <row r="2" spans="1:6" x14ac:dyDescent="0.3">
      <c r="A2" s="9" t="s">
        <v>2031</v>
      </c>
      <c r="B2" t="s">
        <v>2070</v>
      </c>
    </row>
    <row r="4" spans="1:6" x14ac:dyDescent="0.3">
      <c r="A4" s="9" t="s">
        <v>2069</v>
      </c>
      <c r="B4" s="9" t="s">
        <v>2067</v>
      </c>
    </row>
    <row r="5" spans="1:6" x14ac:dyDescent="0.3">
      <c r="A5" s="9" t="s">
        <v>2065</v>
      </c>
      <c r="B5" t="s">
        <v>74</v>
      </c>
      <c r="C5" t="s">
        <v>14</v>
      </c>
      <c r="D5" t="s">
        <v>47</v>
      </c>
      <c r="E5" t="s">
        <v>20</v>
      </c>
      <c r="F5" t="s">
        <v>2066</v>
      </c>
    </row>
    <row r="6" spans="1:6" x14ac:dyDescent="0.3">
      <c r="A6" s="10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2064</v>
      </c>
      <c r="E7">
        <v>4</v>
      </c>
      <c r="F7">
        <v>4</v>
      </c>
    </row>
    <row r="8" spans="1:6" x14ac:dyDescent="0.3">
      <c r="A8" s="10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2042</v>
      </c>
      <c r="C10">
        <v>8</v>
      </c>
      <c r="E10">
        <v>10</v>
      </c>
      <c r="F10">
        <v>18</v>
      </c>
    </row>
    <row r="11" spans="1:6" x14ac:dyDescent="0.3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0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0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0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0" t="s">
        <v>2056</v>
      </c>
      <c r="C15">
        <v>3</v>
      </c>
      <c r="E15">
        <v>4</v>
      </c>
      <c r="F15">
        <v>7</v>
      </c>
    </row>
    <row r="16" spans="1:6" x14ac:dyDescent="0.3">
      <c r="A16" s="10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2055</v>
      </c>
      <c r="C20">
        <v>4</v>
      </c>
      <c r="E20">
        <v>4</v>
      </c>
      <c r="F20">
        <v>8</v>
      </c>
    </row>
    <row r="21" spans="1:6" x14ac:dyDescent="0.3">
      <c r="A21" s="10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0" t="s">
        <v>2062</v>
      </c>
      <c r="C22">
        <v>9</v>
      </c>
      <c r="E22">
        <v>5</v>
      </c>
      <c r="F22">
        <v>14</v>
      </c>
    </row>
    <row r="23" spans="1:6" x14ac:dyDescent="0.3">
      <c r="A23" s="10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0" t="s">
        <v>2058</v>
      </c>
      <c r="C25">
        <v>7</v>
      </c>
      <c r="E25">
        <v>14</v>
      </c>
      <c r="F25">
        <v>21</v>
      </c>
    </row>
    <row r="26" spans="1:6" x14ac:dyDescent="0.3">
      <c r="A26" s="10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2061</v>
      </c>
      <c r="E29">
        <v>3</v>
      </c>
      <c r="F29">
        <v>3</v>
      </c>
    </row>
    <row r="30" spans="1:6" x14ac:dyDescent="0.3">
      <c r="A30" s="10" t="s">
        <v>2066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78FD-3C21-4470-B127-BA59E2593D93}">
  <sheetPr codeName="Sheet5">
    <tabColor theme="5" tint="0.79998168889431442"/>
  </sheetPr>
  <dimension ref="A1:E18"/>
  <sheetViews>
    <sheetView workbookViewId="0">
      <selection activeCell="G25" sqref="G2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9" t="s">
        <v>2031</v>
      </c>
      <c r="B1" t="s" vm="1">
        <v>2073</v>
      </c>
    </row>
    <row r="2" spans="1:5" x14ac:dyDescent="0.3">
      <c r="A2" s="9" t="s">
        <v>2083</v>
      </c>
      <c r="B2" t="s" vm="2">
        <v>2073</v>
      </c>
    </row>
    <row r="4" spans="1:5" x14ac:dyDescent="0.3">
      <c r="A4" s="9" t="s">
        <v>2069</v>
      </c>
      <c r="B4" s="9" t="s">
        <v>2067</v>
      </c>
    </row>
    <row r="5" spans="1:5" x14ac:dyDescent="0.3">
      <c r="A5" s="9" t="s">
        <v>2065</v>
      </c>
      <c r="B5" t="s">
        <v>74</v>
      </c>
      <c r="C5" t="s">
        <v>14</v>
      </c>
      <c r="D5" t="s">
        <v>20</v>
      </c>
      <c r="E5" t="s">
        <v>2066</v>
      </c>
    </row>
    <row r="6" spans="1:5" x14ac:dyDescent="0.3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0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2066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10AD-6025-4E90-8BCC-452141E66323}">
  <sheetPr codeName="Sheet6">
    <tabColor theme="6" tint="0.79998168889431442"/>
  </sheetPr>
  <dimension ref="A1:H13"/>
  <sheetViews>
    <sheetView workbookViewId="0">
      <selection activeCell="H20" sqref="H20"/>
    </sheetView>
  </sheetViews>
  <sheetFormatPr defaultRowHeight="15.6" x14ac:dyDescent="0.3"/>
  <cols>
    <col min="1" max="1" width="27.796875" bestFit="1" customWidth="1"/>
    <col min="2" max="2" width="16.69921875" bestFit="1" customWidth="1"/>
    <col min="3" max="3" width="13.296875" bestFit="1" customWidth="1"/>
    <col min="4" max="4" width="15.59765625" bestFit="1" customWidth="1"/>
    <col min="5" max="5" width="12.296875" bestFit="1" customWidth="1"/>
    <col min="6" max="6" width="19.19921875" style="14" bestFit="1" customWidth="1"/>
    <col min="7" max="7" width="15.69921875" style="14" bestFit="1" customWidth="1"/>
    <col min="8" max="8" width="18.3984375" style="14" bestFit="1" customWidth="1"/>
  </cols>
  <sheetData>
    <row r="1" spans="1:8" s="1" customFormat="1" x14ac:dyDescent="0.3">
      <c r="A1" s="1" t="s">
        <v>2087</v>
      </c>
      <c r="B1" s="1" t="s">
        <v>2088</v>
      </c>
      <c r="C1" s="1" t="s">
        <v>2089</v>
      </c>
      <c r="D1" s="1" t="s">
        <v>2104</v>
      </c>
      <c r="E1" s="1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">
      <c r="A2" t="s">
        <v>2106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3">
      <c r="A3" t="s">
        <v>2094</v>
      </c>
      <c r="B3">
        <f>COUNTIFS(Crowdfunding!G:G,"successful",Crowdfunding!D:D,"&gt;=1000",Crowdfunding!D:D,"&lt;5000")</f>
        <v>191</v>
      </c>
      <c r="C3">
        <f>COUNTIFS(Crowdfunding!G:G,"FAILED",Crowdfunding!D:D,"&gt;=1000",Crowdfunding!D:D,"&lt;5000")</f>
        <v>38</v>
      </c>
      <c r="D3">
        <f>COUNTIFS(Crowdfunding!G:G,"canceled",Crowdfunding!D:D,"&gt;=1000",Crowdfunding!D:D,"&lt;5000")</f>
        <v>2</v>
      </c>
      <c r="E3">
        <f t="shared" ref="E3:E12" si="0">SUM(B3:D3)</f>
        <v>231</v>
      </c>
      <c r="F3" s="14">
        <f t="shared" ref="F3:F12" si="1">B3/E3</f>
        <v>0.82683982683982682</v>
      </c>
      <c r="G3" s="14">
        <f t="shared" ref="G3:G12" si="2">C3/E3</f>
        <v>0.16450216450216451</v>
      </c>
      <c r="H3" s="14">
        <f t="shared" ref="H3:H12" si="3">D3/E3</f>
        <v>8.658008658008658E-3</v>
      </c>
    </row>
    <row r="4" spans="1:8" x14ac:dyDescent="0.3">
      <c r="A4" t="s">
        <v>2095</v>
      </c>
      <c r="B4">
        <f>COUNTIFS(Crowdfunding!G:G,"successful",Crowdfunding!D:D,"&gt;=5000",Crowdfunding!D:D,"&lt;9999")</f>
        <v>164</v>
      </c>
      <c r="C4">
        <f>COUNTIFS(Crowdfunding!G:G,"FAILED",Crowdfunding!D:D,"&gt;=5000",Crowdfunding!D:D,"&lt;9999")</f>
        <v>126</v>
      </c>
      <c r="D4">
        <f>COUNTIFS(Crowdfunding!G:G,"canceled",Crowdfunding!D:D,"&gt;=5000",Crowdfunding!D:D,"&lt;9999")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3">
      <c r="A5" t="s">
        <v>2096</v>
      </c>
      <c r="B5">
        <f>COUNTIFS(Crowdfunding!G:G,"successful",Crowdfunding!D:D,"&gt;=10000",Crowdfunding!D:D,"&lt;14999")</f>
        <v>4</v>
      </c>
      <c r="C5">
        <f>COUNTIFS(Crowdfunding!G:G,"FAILED",Crowdfunding!D:D,"&gt;=10000",Crowdfunding!D:D,"&lt;14999")</f>
        <v>5</v>
      </c>
      <c r="D5">
        <f>COUNTIFS(Crowdfunding!G:G,"canceled",Crowdfunding!D:D,"&gt;=10000",Crowdfunding!D:D,"&lt;14999")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3">
      <c r="A6" t="s">
        <v>2097</v>
      </c>
      <c r="B6">
        <f>COUNTIFS(Crowdfunding!G:G,"successful",Crowdfunding!D:D,"&gt;=15000",Crowdfunding!D:D,"&lt;19999")</f>
        <v>10</v>
      </c>
      <c r="C6">
        <f>COUNTIFS(Crowdfunding!G:G,"failed",Crowdfunding!D:D,"&gt;=15000",Crowdfunding!D:D,"&lt;19999")</f>
        <v>0</v>
      </c>
      <c r="D6">
        <f>COUNTIFS(Crowdfunding!G:G,"canceled",Crowdfunding!D:D,"&gt;=15000",Crowdfunding!D:D,"&lt;19999")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">
      <c r="A7" t="s">
        <v>2098</v>
      </c>
      <c r="B7">
        <f>COUNTIFS(Crowdfunding!G:G,"successful",Crowdfunding!D:D,"&gt;=20000",Crowdfunding!D:D,"&lt;24999")</f>
        <v>7</v>
      </c>
      <c r="C7">
        <f>COUNTIFS(Crowdfunding!G:G,"failed",Crowdfunding!D:D,"&gt;=15000",Crowdfunding!D:D,"&lt;19999")</f>
        <v>0</v>
      </c>
      <c r="D7">
        <f>COUNTIFS(Crowdfunding!G:G,"canceled",Crowdfunding!D:D,"&gt;=20000",Crowdfunding!D:D,"&lt;24999")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">
      <c r="A8" t="s">
        <v>2099</v>
      </c>
      <c r="B8">
        <f>COUNTIFS(Crowdfunding!G:G,"successful",Crowdfunding!D:D,"&gt;=25000",Crowdfunding!D:D,"&lt;29999")</f>
        <v>11</v>
      </c>
      <c r="C8">
        <f>COUNTIFS(Crowdfunding!G:G,"failed",Crowdfunding!D:D,"&gt;=25000",Crowdfunding!D:D,"&lt;29999")</f>
        <v>3</v>
      </c>
      <c r="D8">
        <f>COUNTIFS(Crowdfunding!G:G,"canceled",Crowdfunding!D:D,"&gt;=25000",Crowdfunding!D:D,"&lt;29999")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3">
      <c r="A9" t="s">
        <v>2100</v>
      </c>
      <c r="B9">
        <f>COUNTIFS(Crowdfunding!G:G,"successful",Crowdfunding!D:D,"&gt;=30000",Crowdfunding!D:D,"&lt;34999")</f>
        <v>7</v>
      </c>
      <c r="C9">
        <f>COUNTIFS(Crowdfunding!G:G,"failed",Crowdfunding!D:D,"&gt;=30000",Crowdfunding!D:D,"&lt;34999")</f>
        <v>0</v>
      </c>
      <c r="D9">
        <f>COUNTIFS(Crowdfunding!G:G,"canceled",Crowdfunding!D:D,"&gt;=30000",Crowdfunding!D:D,"&lt;34999")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">
      <c r="A10" t="s">
        <v>2101</v>
      </c>
      <c r="B10">
        <f>COUNTIFS(Crowdfunding!G:G,"successful",Crowdfunding!D:D,"&gt;=35000",Crowdfunding!D:D,"&lt;39999")</f>
        <v>8</v>
      </c>
      <c r="C10">
        <f>COUNTIFS(Crowdfunding!G:G,"failed",Crowdfunding!D:D,"&gt;=35000",Crowdfunding!D:D,"&lt;39999")</f>
        <v>3</v>
      </c>
      <c r="D10">
        <f>COUNTIFS(Crowdfunding!G:G,"canceled",Crowdfunding!D:D,"&gt;=35000",Crowdfunding!D:D,"&lt;39999")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3">
      <c r="A11" t="s">
        <v>2102</v>
      </c>
      <c r="B11">
        <f>COUNTIFS(Crowdfunding!G:G,"successful",Crowdfunding!D:D,"&gt;=40000",Crowdfunding!D:D,"&lt;44999")</f>
        <v>11</v>
      </c>
      <c r="C11">
        <f>COUNTIFS(Crowdfunding!G:G,"failed",Crowdfunding!D:D,"&gt;=40000",Crowdfunding!D:D,"&lt;44999")</f>
        <v>3</v>
      </c>
      <c r="D11">
        <f>COUNTIFS(Crowdfunding!G:G,"canceled",Crowdfunding!D:D,"&gt;=40000",Crowdfunding!D:D,"&lt;44999")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">
      <c r="A12" t="s">
        <v>2103</v>
      </c>
      <c r="B12">
        <f>COUNTIFS(Crowdfunding!G:G,"successful",Crowdfunding!D:D,"&gt;=45000",Crowdfunding!D:D,"&lt;49999")</f>
        <v>8</v>
      </c>
      <c r="C12">
        <f>COUNTIFS(Crowdfunding!G:G,"failed",Crowdfunding!D:D,"&gt;=45000",Crowdfunding!D:D,"&lt;49999")</f>
        <v>3</v>
      </c>
      <c r="D12">
        <f>COUNTIFS(Crowdfunding!G:G,"canceled",Crowdfunding!D:D,"&gt;=45000",Crowdfunding!D:D,"&lt;49999")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3">
      <c r="A13" t="s">
        <v>2105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>SUM(B13:D13)</f>
        <v>305</v>
      </c>
      <c r="F13" s="14">
        <f>B13/E13</f>
        <v>0.3737704918032787</v>
      </c>
      <c r="G13" s="14">
        <f>C13/E13</f>
        <v>0.53442622950819674</v>
      </c>
      <c r="H13" s="14">
        <f>D13/E13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4C56-1D18-46A4-94A7-AE5FD5F8F17C}">
  <sheetPr codeName="Sheet2">
    <tabColor theme="7" tint="0.79998168889431442"/>
  </sheetPr>
  <dimension ref="A1:L1001"/>
  <sheetViews>
    <sheetView tabSelected="1" workbookViewId="0">
      <selection activeCell="L6" sqref="L6"/>
    </sheetView>
  </sheetViews>
  <sheetFormatPr defaultRowHeight="15.6" x14ac:dyDescent="0.3"/>
  <cols>
    <col min="1" max="1" width="11.19921875" style="4"/>
    <col min="2" max="2" width="14.796875" customWidth="1"/>
    <col min="4" max="7" width="8.796875" style="4"/>
    <col min="9" max="9" width="17.19921875" bestFit="1" customWidth="1"/>
    <col min="10" max="10" width="8.796875" style="6"/>
    <col min="11" max="11" width="17.19921875" bestFit="1" customWidth="1"/>
    <col min="12" max="12" width="8.796875" style="6"/>
  </cols>
  <sheetData>
    <row r="1" spans="1:12" ht="16.2" thickBot="1" x14ac:dyDescent="0.35">
      <c r="A1" s="1" t="s">
        <v>4</v>
      </c>
      <c r="B1" s="1" t="s">
        <v>5</v>
      </c>
      <c r="D1" s="45" t="s">
        <v>20</v>
      </c>
      <c r="E1" s="46"/>
      <c r="F1" s="46" t="s">
        <v>14</v>
      </c>
      <c r="G1" s="47"/>
      <c r="I1" s="21" t="s">
        <v>20</v>
      </c>
      <c r="J1" s="16"/>
      <c r="K1" s="34" t="s">
        <v>14</v>
      </c>
      <c r="L1" s="17"/>
    </row>
    <row r="2" spans="1:12" x14ac:dyDescent="0.3">
      <c r="A2" s="4" t="s">
        <v>14</v>
      </c>
      <c r="B2">
        <v>0</v>
      </c>
      <c r="D2" s="42" t="str" cm="1">
        <f t="array" ref="D2:E566">_xlfn._xlws.FILTER(Table7[#All],Table7[[#All],[outcome]]=D1)</f>
        <v>successful</v>
      </c>
      <c r="E2" s="43">
        <v>158</v>
      </c>
      <c r="F2" s="43" t="str" cm="1">
        <f t="array" ref="F2:G365">_xlfn._xlws.FILTER(Table7[#All],Table7[[#All],[outcome]]=F1)</f>
        <v>failed</v>
      </c>
      <c r="G2" s="44">
        <v>0</v>
      </c>
      <c r="I2" s="22" t="s">
        <v>2107</v>
      </c>
      <c r="J2" s="15">
        <f>AVERAGE(E2:E566)</f>
        <v>851.14690265486729</v>
      </c>
      <c r="K2" s="23" t="s">
        <v>2107</v>
      </c>
      <c r="L2" s="18">
        <f>AVERAGE(G2:G365)</f>
        <v>585.61538461538464</v>
      </c>
    </row>
    <row r="3" spans="1:12" x14ac:dyDescent="0.3">
      <c r="A3" s="4" t="s">
        <v>20</v>
      </c>
      <c r="B3">
        <v>158</v>
      </c>
      <c r="D3" s="36" t="str">
        <v>successful</v>
      </c>
      <c r="E3" s="35">
        <v>1425</v>
      </c>
      <c r="F3" s="35" t="str">
        <v>failed</v>
      </c>
      <c r="G3" s="37">
        <v>24</v>
      </c>
      <c r="I3" s="24" t="s">
        <v>2108</v>
      </c>
      <c r="J3" s="15">
        <f>MEDIAN(E2:E566)</f>
        <v>201</v>
      </c>
      <c r="K3" s="25" t="s">
        <v>2108</v>
      </c>
      <c r="L3" s="18">
        <f>MEDIAN(G2:G365)</f>
        <v>114.5</v>
      </c>
    </row>
    <row r="4" spans="1:12" x14ac:dyDescent="0.3">
      <c r="A4" s="4" t="s">
        <v>20</v>
      </c>
      <c r="B4">
        <v>1425</v>
      </c>
      <c r="D4" s="36" t="str">
        <v>successful</v>
      </c>
      <c r="E4" s="35">
        <v>174</v>
      </c>
      <c r="F4" s="35" t="str">
        <v>failed</v>
      </c>
      <c r="G4" s="37">
        <v>53</v>
      </c>
      <c r="I4" s="26" t="s">
        <v>2110</v>
      </c>
      <c r="J4" s="15">
        <f>MIN(E2:E566)</f>
        <v>16</v>
      </c>
      <c r="K4" s="27" t="s">
        <v>2110</v>
      </c>
      <c r="L4" s="18">
        <f>MIN(G2:G365)</f>
        <v>0</v>
      </c>
    </row>
    <row r="5" spans="1:12" x14ac:dyDescent="0.3">
      <c r="A5" s="4" t="s">
        <v>14</v>
      </c>
      <c r="B5">
        <v>24</v>
      </c>
      <c r="D5" s="36" t="str">
        <v>successful</v>
      </c>
      <c r="E5" s="35">
        <v>227</v>
      </c>
      <c r="F5" s="35" t="str">
        <v>failed</v>
      </c>
      <c r="G5" s="37">
        <v>18</v>
      </c>
      <c r="I5" s="30" t="s">
        <v>2111</v>
      </c>
      <c r="J5" s="15">
        <f>MAX(E2:E566)</f>
        <v>7295</v>
      </c>
      <c r="K5" s="31" t="s">
        <v>2111</v>
      </c>
      <c r="L5" s="18">
        <f>MAX(G2:G365)</f>
        <v>6080</v>
      </c>
    </row>
    <row r="6" spans="1:12" x14ac:dyDescent="0.3">
      <c r="A6" s="4" t="s">
        <v>14</v>
      </c>
      <c r="B6">
        <v>53</v>
      </c>
      <c r="D6" s="36" t="str">
        <v>successful</v>
      </c>
      <c r="E6" s="35">
        <v>220</v>
      </c>
      <c r="F6" s="35" t="str">
        <v>failed</v>
      </c>
      <c r="G6" s="37">
        <v>44</v>
      </c>
      <c r="I6" s="29" t="s">
        <v>2112</v>
      </c>
      <c r="J6" s="15">
        <f>_xlfn.VAR.P(E2:E566)</f>
        <v>1603373.7324019109</v>
      </c>
      <c r="K6" s="28" t="s">
        <v>2112</v>
      </c>
      <c r="L6" s="18">
        <f>_xlfn.VAR.P(G2:G365)</f>
        <v>921574.68174133555</v>
      </c>
    </row>
    <row r="7" spans="1:12" ht="16.2" thickBot="1" x14ac:dyDescent="0.35">
      <c r="A7" s="4" t="s">
        <v>20</v>
      </c>
      <c r="B7">
        <v>174</v>
      </c>
      <c r="D7" s="36" t="str">
        <v>successful</v>
      </c>
      <c r="E7" s="35">
        <v>98</v>
      </c>
      <c r="F7" s="35" t="str">
        <v>failed</v>
      </c>
      <c r="G7" s="37">
        <v>27</v>
      </c>
      <c r="I7" s="32" t="s">
        <v>2109</v>
      </c>
      <c r="J7" s="19">
        <f>_xlfn.STDEV.P(E2:E566)</f>
        <v>1266.2439466397898</v>
      </c>
      <c r="K7" s="33" t="s">
        <v>2109</v>
      </c>
      <c r="L7" s="20">
        <f>_xlfn.STDEV.P(G2:G365)</f>
        <v>959.98681331637863</v>
      </c>
    </row>
    <row r="8" spans="1:12" x14ac:dyDescent="0.3">
      <c r="A8" s="4" t="s">
        <v>14</v>
      </c>
      <c r="B8">
        <v>18</v>
      </c>
      <c r="D8" s="36" t="str">
        <v>successful</v>
      </c>
      <c r="E8" s="35">
        <v>100</v>
      </c>
      <c r="F8" s="35" t="str">
        <v>failed</v>
      </c>
      <c r="G8" s="37">
        <v>55</v>
      </c>
    </row>
    <row r="9" spans="1:12" x14ac:dyDescent="0.3">
      <c r="A9" s="4" t="s">
        <v>20</v>
      </c>
      <c r="B9">
        <v>227</v>
      </c>
      <c r="D9" s="36" t="str">
        <v>successful</v>
      </c>
      <c r="E9" s="35">
        <v>1249</v>
      </c>
      <c r="F9" s="35" t="str">
        <v>failed</v>
      </c>
      <c r="G9" s="37">
        <v>200</v>
      </c>
    </row>
    <row r="10" spans="1:12" x14ac:dyDescent="0.3">
      <c r="A10" s="4" t="s">
        <v>47</v>
      </c>
      <c r="B10">
        <v>708</v>
      </c>
      <c r="D10" s="36" t="str">
        <v>successful</v>
      </c>
      <c r="E10" s="35">
        <v>1396</v>
      </c>
      <c r="F10" s="35" t="str">
        <v>failed</v>
      </c>
      <c r="G10" s="37">
        <v>452</v>
      </c>
    </row>
    <row r="11" spans="1:12" x14ac:dyDescent="0.3">
      <c r="A11" s="4" t="s">
        <v>14</v>
      </c>
      <c r="B11">
        <v>44</v>
      </c>
      <c r="D11" s="36" t="str">
        <v>successful</v>
      </c>
      <c r="E11" s="35">
        <v>890</v>
      </c>
      <c r="F11" s="35" t="str">
        <v>failed</v>
      </c>
      <c r="G11" s="37">
        <v>674</v>
      </c>
    </row>
    <row r="12" spans="1:12" x14ac:dyDescent="0.3">
      <c r="A12" s="4" t="s">
        <v>20</v>
      </c>
      <c r="B12">
        <v>220</v>
      </c>
      <c r="D12" s="36" t="str">
        <v>successful</v>
      </c>
      <c r="E12" s="35">
        <v>142</v>
      </c>
      <c r="F12" s="35" t="str">
        <v>failed</v>
      </c>
      <c r="G12" s="37">
        <v>558</v>
      </c>
    </row>
    <row r="13" spans="1:12" x14ac:dyDescent="0.3">
      <c r="A13" s="4" t="s">
        <v>14</v>
      </c>
      <c r="B13">
        <v>27</v>
      </c>
      <c r="D13" s="36" t="str">
        <v>successful</v>
      </c>
      <c r="E13" s="35">
        <v>2673</v>
      </c>
      <c r="F13" s="35" t="str">
        <v>failed</v>
      </c>
      <c r="G13" s="37">
        <v>15</v>
      </c>
    </row>
    <row r="14" spans="1:12" x14ac:dyDescent="0.3">
      <c r="A14" s="4" t="s">
        <v>14</v>
      </c>
      <c r="B14">
        <v>55</v>
      </c>
      <c r="D14" s="36" t="str">
        <v>successful</v>
      </c>
      <c r="E14" s="35">
        <v>163</v>
      </c>
      <c r="F14" s="35" t="str">
        <v>failed</v>
      </c>
      <c r="G14" s="37">
        <v>2307</v>
      </c>
    </row>
    <row r="15" spans="1:12" x14ac:dyDescent="0.3">
      <c r="A15" s="4" t="s">
        <v>20</v>
      </c>
      <c r="B15">
        <v>98</v>
      </c>
      <c r="D15" s="36" t="str">
        <v>successful</v>
      </c>
      <c r="E15" s="35">
        <v>2220</v>
      </c>
      <c r="F15" s="35" t="str">
        <v>failed</v>
      </c>
      <c r="G15" s="37">
        <v>88</v>
      </c>
    </row>
    <row r="16" spans="1:12" x14ac:dyDescent="0.3">
      <c r="A16" s="4" t="s">
        <v>14</v>
      </c>
      <c r="B16">
        <v>200</v>
      </c>
      <c r="D16" s="36" t="str">
        <v>successful</v>
      </c>
      <c r="E16" s="35">
        <v>1606</v>
      </c>
      <c r="F16" s="35" t="str">
        <v>failed</v>
      </c>
      <c r="G16" s="37">
        <v>48</v>
      </c>
    </row>
    <row r="17" spans="1:7" x14ac:dyDescent="0.3">
      <c r="A17" s="4" t="s">
        <v>14</v>
      </c>
      <c r="B17">
        <v>452</v>
      </c>
      <c r="D17" s="36" t="str">
        <v>successful</v>
      </c>
      <c r="E17" s="35">
        <v>129</v>
      </c>
      <c r="F17" s="35" t="str">
        <v>failed</v>
      </c>
      <c r="G17" s="37">
        <v>1</v>
      </c>
    </row>
    <row r="18" spans="1:7" x14ac:dyDescent="0.3">
      <c r="A18" s="4" t="s">
        <v>20</v>
      </c>
      <c r="B18">
        <v>100</v>
      </c>
      <c r="D18" s="36" t="str">
        <v>successful</v>
      </c>
      <c r="E18" s="35">
        <v>226</v>
      </c>
      <c r="F18" s="35" t="str">
        <v>failed</v>
      </c>
      <c r="G18" s="37">
        <v>1467</v>
      </c>
    </row>
    <row r="19" spans="1:7" x14ac:dyDescent="0.3">
      <c r="A19" s="4" t="s">
        <v>20</v>
      </c>
      <c r="B19">
        <v>1249</v>
      </c>
      <c r="D19" s="36" t="str">
        <v>successful</v>
      </c>
      <c r="E19" s="35">
        <v>5419</v>
      </c>
      <c r="F19" s="35" t="str">
        <v>failed</v>
      </c>
      <c r="G19" s="37">
        <v>75</v>
      </c>
    </row>
    <row r="20" spans="1:7" x14ac:dyDescent="0.3">
      <c r="A20" s="4" t="s">
        <v>74</v>
      </c>
      <c r="B20">
        <v>135</v>
      </c>
      <c r="D20" s="36" t="str">
        <v>successful</v>
      </c>
      <c r="E20" s="35">
        <v>165</v>
      </c>
      <c r="F20" s="35" t="str">
        <v>failed</v>
      </c>
      <c r="G20" s="38">
        <v>120</v>
      </c>
    </row>
    <row r="21" spans="1:7" x14ac:dyDescent="0.3">
      <c r="A21" s="4" t="s">
        <v>14</v>
      </c>
      <c r="B21">
        <v>674</v>
      </c>
      <c r="D21" s="36" t="str">
        <v>successful</v>
      </c>
      <c r="E21" s="35">
        <v>1965</v>
      </c>
      <c r="F21" s="35" t="str">
        <v>failed</v>
      </c>
      <c r="G21" s="38">
        <v>2253</v>
      </c>
    </row>
    <row r="22" spans="1:7" x14ac:dyDescent="0.3">
      <c r="A22" s="4" t="s">
        <v>20</v>
      </c>
      <c r="B22">
        <v>1396</v>
      </c>
      <c r="D22" s="36" t="str">
        <v>successful</v>
      </c>
      <c r="E22" s="35">
        <v>16</v>
      </c>
      <c r="F22" s="35" t="str">
        <v>failed</v>
      </c>
      <c r="G22" s="38">
        <v>5</v>
      </c>
    </row>
    <row r="23" spans="1:7" x14ac:dyDescent="0.3">
      <c r="A23" s="4" t="s">
        <v>14</v>
      </c>
      <c r="B23">
        <v>558</v>
      </c>
      <c r="D23" s="36" t="str">
        <v>successful</v>
      </c>
      <c r="E23" s="35">
        <v>107</v>
      </c>
      <c r="F23" s="35" t="str">
        <v>failed</v>
      </c>
      <c r="G23" s="38">
        <v>38</v>
      </c>
    </row>
    <row r="24" spans="1:7" x14ac:dyDescent="0.3">
      <c r="A24" s="4" t="s">
        <v>20</v>
      </c>
      <c r="B24">
        <v>890</v>
      </c>
      <c r="D24" s="36" t="str">
        <v>successful</v>
      </c>
      <c r="E24" s="35">
        <v>134</v>
      </c>
      <c r="F24" s="35" t="str">
        <v>failed</v>
      </c>
      <c r="G24" s="38">
        <v>12</v>
      </c>
    </row>
    <row r="25" spans="1:7" x14ac:dyDescent="0.3">
      <c r="A25" s="4" t="s">
        <v>20</v>
      </c>
      <c r="B25">
        <v>142</v>
      </c>
      <c r="D25" s="36" t="str">
        <v>successful</v>
      </c>
      <c r="E25" s="35">
        <v>198</v>
      </c>
      <c r="F25" s="35" t="str">
        <v>failed</v>
      </c>
      <c r="G25" s="38">
        <v>1684</v>
      </c>
    </row>
    <row r="26" spans="1:7" x14ac:dyDescent="0.3">
      <c r="A26" s="4" t="s">
        <v>20</v>
      </c>
      <c r="B26">
        <v>2673</v>
      </c>
      <c r="D26" s="36" t="str">
        <v>successful</v>
      </c>
      <c r="E26" s="35">
        <v>111</v>
      </c>
      <c r="F26" s="35" t="str">
        <v>failed</v>
      </c>
      <c r="G26" s="38">
        <v>56</v>
      </c>
    </row>
    <row r="27" spans="1:7" x14ac:dyDescent="0.3">
      <c r="A27" s="4" t="s">
        <v>20</v>
      </c>
      <c r="B27">
        <v>163</v>
      </c>
      <c r="D27" s="36" t="str">
        <v>successful</v>
      </c>
      <c r="E27" s="35">
        <v>222</v>
      </c>
      <c r="F27" s="35" t="str">
        <v>failed</v>
      </c>
      <c r="G27" s="38">
        <v>838</v>
      </c>
    </row>
    <row r="28" spans="1:7" x14ac:dyDescent="0.3">
      <c r="A28" s="4" t="s">
        <v>74</v>
      </c>
      <c r="B28">
        <v>1480</v>
      </c>
      <c r="D28" s="36" t="str">
        <v>successful</v>
      </c>
      <c r="E28" s="35">
        <v>6212</v>
      </c>
      <c r="F28" s="35" t="str">
        <v>failed</v>
      </c>
      <c r="G28" s="38">
        <v>1000</v>
      </c>
    </row>
    <row r="29" spans="1:7" x14ac:dyDescent="0.3">
      <c r="A29" s="4" t="s">
        <v>14</v>
      </c>
      <c r="B29">
        <v>15</v>
      </c>
      <c r="D29" s="36" t="str">
        <v>successful</v>
      </c>
      <c r="E29" s="35">
        <v>98</v>
      </c>
      <c r="F29" s="35" t="str">
        <v>failed</v>
      </c>
      <c r="G29" s="38">
        <v>1482</v>
      </c>
    </row>
    <row r="30" spans="1:7" x14ac:dyDescent="0.3">
      <c r="A30" s="4" t="s">
        <v>20</v>
      </c>
      <c r="B30">
        <v>2220</v>
      </c>
      <c r="D30" s="36" t="str">
        <v>successful</v>
      </c>
      <c r="E30" s="35">
        <v>92</v>
      </c>
      <c r="F30" s="35" t="str">
        <v>failed</v>
      </c>
      <c r="G30" s="38">
        <v>106</v>
      </c>
    </row>
    <row r="31" spans="1:7" x14ac:dyDescent="0.3">
      <c r="A31" s="4" t="s">
        <v>20</v>
      </c>
      <c r="B31">
        <v>1606</v>
      </c>
      <c r="D31" s="36" t="str">
        <v>successful</v>
      </c>
      <c r="E31" s="35">
        <v>149</v>
      </c>
      <c r="F31" s="35" t="str">
        <v>failed</v>
      </c>
      <c r="G31" s="38">
        <v>679</v>
      </c>
    </row>
    <row r="32" spans="1:7" x14ac:dyDescent="0.3">
      <c r="A32" s="4" t="s">
        <v>20</v>
      </c>
      <c r="B32">
        <v>129</v>
      </c>
      <c r="D32" s="36" t="str">
        <v>successful</v>
      </c>
      <c r="E32" s="35">
        <v>2431</v>
      </c>
      <c r="F32" s="35" t="str">
        <v>failed</v>
      </c>
      <c r="G32" s="38">
        <v>1220</v>
      </c>
    </row>
    <row r="33" spans="1:7" x14ac:dyDescent="0.3">
      <c r="A33" s="4" t="s">
        <v>20</v>
      </c>
      <c r="B33">
        <v>226</v>
      </c>
      <c r="D33" s="36" t="str">
        <v>successful</v>
      </c>
      <c r="E33" s="35">
        <v>303</v>
      </c>
      <c r="F33" s="35" t="str">
        <v>failed</v>
      </c>
      <c r="G33" s="38">
        <v>1</v>
      </c>
    </row>
    <row r="34" spans="1:7" x14ac:dyDescent="0.3">
      <c r="A34" s="4" t="s">
        <v>14</v>
      </c>
      <c r="B34">
        <v>2307</v>
      </c>
      <c r="D34" s="36" t="str">
        <v>successful</v>
      </c>
      <c r="E34" s="35">
        <v>209</v>
      </c>
      <c r="F34" s="35" t="str">
        <v>failed</v>
      </c>
      <c r="G34" s="38">
        <v>37</v>
      </c>
    </row>
    <row r="35" spans="1:7" x14ac:dyDescent="0.3">
      <c r="A35" s="4" t="s">
        <v>20</v>
      </c>
      <c r="B35">
        <v>5419</v>
      </c>
      <c r="D35" s="36" t="str">
        <v>successful</v>
      </c>
      <c r="E35" s="35">
        <v>131</v>
      </c>
      <c r="F35" s="35" t="str">
        <v>failed</v>
      </c>
      <c r="G35" s="38">
        <v>60</v>
      </c>
    </row>
    <row r="36" spans="1:7" x14ac:dyDescent="0.3">
      <c r="A36" s="4" t="s">
        <v>20</v>
      </c>
      <c r="B36">
        <v>165</v>
      </c>
      <c r="D36" s="36" t="str">
        <v>successful</v>
      </c>
      <c r="E36" s="35">
        <v>164</v>
      </c>
      <c r="F36" s="35" t="str">
        <v>failed</v>
      </c>
      <c r="G36" s="38">
        <v>296</v>
      </c>
    </row>
    <row r="37" spans="1:7" x14ac:dyDescent="0.3">
      <c r="A37" s="4" t="s">
        <v>20</v>
      </c>
      <c r="B37">
        <v>1965</v>
      </c>
      <c r="D37" s="36" t="str">
        <v>successful</v>
      </c>
      <c r="E37" s="35">
        <v>201</v>
      </c>
      <c r="F37" s="35" t="str">
        <v>failed</v>
      </c>
      <c r="G37" s="38">
        <v>3304</v>
      </c>
    </row>
    <row r="38" spans="1:7" x14ac:dyDescent="0.3">
      <c r="A38" s="4" t="s">
        <v>20</v>
      </c>
      <c r="B38">
        <v>16</v>
      </c>
      <c r="D38" s="36" t="str">
        <v>successful</v>
      </c>
      <c r="E38" s="35">
        <v>211</v>
      </c>
      <c r="F38" s="35" t="str">
        <v>failed</v>
      </c>
      <c r="G38" s="38">
        <v>73</v>
      </c>
    </row>
    <row r="39" spans="1:7" x14ac:dyDescent="0.3">
      <c r="A39" s="4" t="s">
        <v>20</v>
      </c>
      <c r="B39">
        <v>107</v>
      </c>
      <c r="D39" s="36" t="str">
        <v>successful</v>
      </c>
      <c r="E39" s="35">
        <v>128</v>
      </c>
      <c r="F39" s="35" t="str">
        <v>failed</v>
      </c>
      <c r="G39" s="38">
        <v>3387</v>
      </c>
    </row>
    <row r="40" spans="1:7" x14ac:dyDescent="0.3">
      <c r="A40" s="4" t="s">
        <v>20</v>
      </c>
      <c r="B40">
        <v>134</v>
      </c>
      <c r="D40" s="36" t="str">
        <v>successful</v>
      </c>
      <c r="E40" s="35">
        <v>1600</v>
      </c>
      <c r="F40" s="35" t="str">
        <v>failed</v>
      </c>
      <c r="G40" s="38">
        <v>662</v>
      </c>
    </row>
    <row r="41" spans="1:7" x14ac:dyDescent="0.3">
      <c r="A41" s="4" t="s">
        <v>14</v>
      </c>
      <c r="B41">
        <v>88</v>
      </c>
      <c r="D41" s="36" t="str">
        <v>successful</v>
      </c>
      <c r="E41" s="35">
        <v>249</v>
      </c>
      <c r="F41" s="35" t="str">
        <v>failed</v>
      </c>
      <c r="G41" s="38">
        <v>774</v>
      </c>
    </row>
    <row r="42" spans="1:7" x14ac:dyDescent="0.3">
      <c r="A42" s="4" t="s">
        <v>20</v>
      </c>
      <c r="B42">
        <v>198</v>
      </c>
      <c r="D42" s="36" t="str">
        <v>successful</v>
      </c>
      <c r="E42" s="35">
        <v>236</v>
      </c>
      <c r="F42" s="35" t="str">
        <v>failed</v>
      </c>
      <c r="G42" s="38">
        <v>672</v>
      </c>
    </row>
    <row r="43" spans="1:7" x14ac:dyDescent="0.3">
      <c r="A43" s="4" t="s">
        <v>20</v>
      </c>
      <c r="B43">
        <v>111</v>
      </c>
      <c r="D43" s="36" t="str">
        <v>successful</v>
      </c>
      <c r="E43" s="35">
        <v>4065</v>
      </c>
      <c r="F43" s="35" t="str">
        <v>failed</v>
      </c>
      <c r="G43" s="38">
        <v>940</v>
      </c>
    </row>
    <row r="44" spans="1:7" x14ac:dyDescent="0.3">
      <c r="A44" s="4" t="s">
        <v>20</v>
      </c>
      <c r="B44">
        <v>222</v>
      </c>
      <c r="D44" s="36" t="str">
        <v>successful</v>
      </c>
      <c r="E44" s="35">
        <v>246</v>
      </c>
      <c r="F44" s="35" t="str">
        <v>failed</v>
      </c>
      <c r="G44" s="38">
        <v>117</v>
      </c>
    </row>
    <row r="45" spans="1:7" x14ac:dyDescent="0.3">
      <c r="A45" s="4" t="s">
        <v>20</v>
      </c>
      <c r="B45">
        <v>6212</v>
      </c>
      <c r="D45" s="36" t="str">
        <v>successful</v>
      </c>
      <c r="E45" s="35">
        <v>2475</v>
      </c>
      <c r="F45" s="35" t="str">
        <v>failed</v>
      </c>
      <c r="G45" s="38">
        <v>115</v>
      </c>
    </row>
    <row r="46" spans="1:7" x14ac:dyDescent="0.3">
      <c r="A46" s="4" t="s">
        <v>20</v>
      </c>
      <c r="B46">
        <v>98</v>
      </c>
      <c r="D46" s="36" t="str">
        <v>successful</v>
      </c>
      <c r="E46" s="35">
        <v>76</v>
      </c>
      <c r="F46" s="35" t="str">
        <v>failed</v>
      </c>
      <c r="G46" s="38">
        <v>326</v>
      </c>
    </row>
    <row r="47" spans="1:7" x14ac:dyDescent="0.3">
      <c r="A47" s="4" t="s">
        <v>14</v>
      </c>
      <c r="B47">
        <v>48</v>
      </c>
      <c r="D47" s="36" t="str">
        <v>successful</v>
      </c>
      <c r="E47" s="35">
        <v>54</v>
      </c>
      <c r="F47" s="35" t="str">
        <v>failed</v>
      </c>
      <c r="G47" s="38">
        <v>1</v>
      </c>
    </row>
    <row r="48" spans="1:7" x14ac:dyDescent="0.3">
      <c r="A48" s="4" t="s">
        <v>20</v>
      </c>
      <c r="B48">
        <v>92</v>
      </c>
      <c r="D48" s="36" t="str">
        <v>successful</v>
      </c>
      <c r="E48" s="35">
        <v>88</v>
      </c>
      <c r="F48" s="35" t="str">
        <v>failed</v>
      </c>
      <c r="G48" s="38">
        <v>1467</v>
      </c>
    </row>
    <row r="49" spans="1:7" x14ac:dyDescent="0.3">
      <c r="A49" s="4" t="s">
        <v>20</v>
      </c>
      <c r="B49">
        <v>149</v>
      </c>
      <c r="D49" s="36" t="str">
        <v>successful</v>
      </c>
      <c r="E49" s="35">
        <v>85</v>
      </c>
      <c r="F49" s="35" t="str">
        <v>failed</v>
      </c>
      <c r="G49" s="38">
        <v>5681</v>
      </c>
    </row>
    <row r="50" spans="1:7" x14ac:dyDescent="0.3">
      <c r="A50" s="4" t="s">
        <v>20</v>
      </c>
      <c r="B50">
        <v>2431</v>
      </c>
      <c r="D50" s="36" t="str">
        <v>successful</v>
      </c>
      <c r="E50" s="35">
        <v>170</v>
      </c>
      <c r="F50" s="35" t="str">
        <v>failed</v>
      </c>
      <c r="G50" s="38">
        <v>1059</v>
      </c>
    </row>
    <row r="51" spans="1:7" x14ac:dyDescent="0.3">
      <c r="A51" s="4" t="s">
        <v>20</v>
      </c>
      <c r="B51">
        <v>303</v>
      </c>
      <c r="D51" s="36" t="str">
        <v>successful</v>
      </c>
      <c r="E51" s="35">
        <v>330</v>
      </c>
      <c r="F51" s="35" t="str">
        <v>failed</v>
      </c>
      <c r="G51" s="38">
        <v>1194</v>
      </c>
    </row>
    <row r="52" spans="1:7" x14ac:dyDescent="0.3">
      <c r="A52" s="4" t="s">
        <v>14</v>
      </c>
      <c r="B52">
        <v>1</v>
      </c>
      <c r="D52" s="36" t="str">
        <v>successful</v>
      </c>
      <c r="E52" s="35">
        <v>127</v>
      </c>
      <c r="F52" s="35" t="str">
        <v>failed</v>
      </c>
      <c r="G52" s="38">
        <v>30</v>
      </c>
    </row>
    <row r="53" spans="1:7" x14ac:dyDescent="0.3">
      <c r="A53" s="4" t="s">
        <v>14</v>
      </c>
      <c r="B53">
        <v>1467</v>
      </c>
      <c r="D53" s="36" t="str">
        <v>successful</v>
      </c>
      <c r="E53" s="35">
        <v>411</v>
      </c>
      <c r="F53" s="35" t="str">
        <v>failed</v>
      </c>
      <c r="G53" s="38">
        <v>75</v>
      </c>
    </row>
    <row r="54" spans="1:7" x14ac:dyDescent="0.3">
      <c r="A54" s="4" t="s">
        <v>14</v>
      </c>
      <c r="B54">
        <v>75</v>
      </c>
      <c r="D54" s="36" t="str">
        <v>successful</v>
      </c>
      <c r="E54" s="35">
        <v>180</v>
      </c>
      <c r="F54" s="35" t="str">
        <v>failed</v>
      </c>
      <c r="G54" s="38">
        <v>955</v>
      </c>
    </row>
    <row r="55" spans="1:7" x14ac:dyDescent="0.3">
      <c r="A55" s="4" t="s">
        <v>20</v>
      </c>
      <c r="B55">
        <v>209</v>
      </c>
      <c r="D55" s="36" t="str">
        <v>successful</v>
      </c>
      <c r="E55" s="35">
        <v>374</v>
      </c>
      <c r="F55" s="35" t="str">
        <v>failed</v>
      </c>
      <c r="G55" s="38">
        <v>67</v>
      </c>
    </row>
    <row r="56" spans="1:7" x14ac:dyDescent="0.3">
      <c r="A56" s="4" t="s">
        <v>14</v>
      </c>
      <c r="B56">
        <v>120</v>
      </c>
      <c r="D56" s="36" t="str">
        <v>successful</v>
      </c>
      <c r="E56" s="35">
        <v>71</v>
      </c>
      <c r="F56" s="35" t="str">
        <v>failed</v>
      </c>
      <c r="G56" s="38">
        <v>5</v>
      </c>
    </row>
    <row r="57" spans="1:7" x14ac:dyDescent="0.3">
      <c r="A57" s="4" t="s">
        <v>20</v>
      </c>
      <c r="B57">
        <v>131</v>
      </c>
      <c r="D57" s="36" t="str">
        <v>successful</v>
      </c>
      <c r="E57" s="35">
        <v>203</v>
      </c>
      <c r="F57" s="35" t="str">
        <v>failed</v>
      </c>
      <c r="G57" s="38">
        <v>26</v>
      </c>
    </row>
    <row r="58" spans="1:7" x14ac:dyDescent="0.3">
      <c r="A58" s="4" t="s">
        <v>20</v>
      </c>
      <c r="B58">
        <v>164</v>
      </c>
      <c r="D58" s="36" t="str">
        <v>successful</v>
      </c>
      <c r="E58" s="35">
        <v>113</v>
      </c>
      <c r="F58" s="35" t="str">
        <v>failed</v>
      </c>
      <c r="G58" s="38">
        <v>1130</v>
      </c>
    </row>
    <row r="59" spans="1:7" x14ac:dyDescent="0.3">
      <c r="A59" s="4" t="s">
        <v>20</v>
      </c>
      <c r="B59">
        <v>201</v>
      </c>
      <c r="D59" s="36" t="str">
        <v>successful</v>
      </c>
      <c r="E59" s="35">
        <v>96</v>
      </c>
      <c r="F59" s="35" t="str">
        <v>failed</v>
      </c>
      <c r="G59" s="38">
        <v>782</v>
      </c>
    </row>
    <row r="60" spans="1:7" x14ac:dyDescent="0.3">
      <c r="A60" s="4" t="s">
        <v>20</v>
      </c>
      <c r="B60">
        <v>211</v>
      </c>
      <c r="D60" s="36" t="str">
        <v>successful</v>
      </c>
      <c r="E60" s="35">
        <v>498</v>
      </c>
      <c r="F60" s="35" t="str">
        <v>failed</v>
      </c>
      <c r="G60" s="38">
        <v>210</v>
      </c>
    </row>
    <row r="61" spans="1:7" x14ac:dyDescent="0.3">
      <c r="A61" s="4" t="s">
        <v>20</v>
      </c>
      <c r="B61">
        <v>128</v>
      </c>
      <c r="D61" s="36" t="str">
        <v>successful</v>
      </c>
      <c r="E61" s="35">
        <v>180</v>
      </c>
      <c r="F61" s="35" t="str">
        <v>failed</v>
      </c>
      <c r="G61" s="38">
        <v>136</v>
      </c>
    </row>
    <row r="62" spans="1:7" x14ac:dyDescent="0.3">
      <c r="A62" s="4" t="s">
        <v>20</v>
      </c>
      <c r="B62">
        <v>1600</v>
      </c>
      <c r="D62" s="36" t="str">
        <v>successful</v>
      </c>
      <c r="E62" s="35">
        <v>27</v>
      </c>
      <c r="F62" s="35" t="str">
        <v>failed</v>
      </c>
      <c r="G62" s="38">
        <v>86</v>
      </c>
    </row>
    <row r="63" spans="1:7" x14ac:dyDescent="0.3">
      <c r="A63" s="4" t="s">
        <v>14</v>
      </c>
      <c r="B63">
        <v>2253</v>
      </c>
      <c r="D63" s="36" t="str">
        <v>successful</v>
      </c>
      <c r="E63" s="35">
        <v>2331</v>
      </c>
      <c r="F63" s="35" t="str">
        <v>failed</v>
      </c>
      <c r="G63" s="38">
        <v>19</v>
      </c>
    </row>
    <row r="64" spans="1:7" x14ac:dyDescent="0.3">
      <c r="A64" s="4" t="s">
        <v>20</v>
      </c>
      <c r="B64">
        <v>249</v>
      </c>
      <c r="D64" s="36" t="str">
        <v>successful</v>
      </c>
      <c r="E64" s="35">
        <v>113</v>
      </c>
      <c r="F64" s="35" t="str">
        <v>failed</v>
      </c>
      <c r="G64" s="38">
        <v>886</v>
      </c>
    </row>
    <row r="65" spans="1:7" x14ac:dyDescent="0.3">
      <c r="A65" s="4" t="s">
        <v>14</v>
      </c>
      <c r="B65">
        <v>5</v>
      </c>
      <c r="D65" s="36" t="str">
        <v>successful</v>
      </c>
      <c r="E65" s="35">
        <v>164</v>
      </c>
      <c r="F65" s="35" t="str">
        <v>failed</v>
      </c>
      <c r="G65" s="38">
        <v>35</v>
      </c>
    </row>
    <row r="66" spans="1:7" x14ac:dyDescent="0.3">
      <c r="A66" s="4" t="s">
        <v>14</v>
      </c>
      <c r="B66">
        <v>38</v>
      </c>
      <c r="D66" s="36" t="str">
        <v>successful</v>
      </c>
      <c r="E66" s="35">
        <v>164</v>
      </c>
      <c r="F66" s="35" t="str">
        <v>failed</v>
      </c>
      <c r="G66" s="38">
        <v>24</v>
      </c>
    </row>
    <row r="67" spans="1:7" x14ac:dyDescent="0.3">
      <c r="A67" s="4" t="s">
        <v>20</v>
      </c>
      <c r="B67">
        <v>236</v>
      </c>
      <c r="D67" s="36" t="str">
        <v>successful</v>
      </c>
      <c r="E67" s="35">
        <v>336</v>
      </c>
      <c r="F67" s="35" t="str">
        <v>failed</v>
      </c>
      <c r="G67" s="38">
        <v>86</v>
      </c>
    </row>
    <row r="68" spans="1:7" x14ac:dyDescent="0.3">
      <c r="A68" s="4" t="s">
        <v>14</v>
      </c>
      <c r="B68">
        <v>12</v>
      </c>
      <c r="D68" s="36" t="str">
        <v>successful</v>
      </c>
      <c r="E68" s="35">
        <v>1917</v>
      </c>
      <c r="F68" s="35" t="str">
        <v>failed</v>
      </c>
      <c r="G68" s="38">
        <v>243</v>
      </c>
    </row>
    <row r="69" spans="1:7" x14ac:dyDescent="0.3">
      <c r="A69" s="4" t="s">
        <v>20</v>
      </c>
      <c r="B69">
        <v>4065</v>
      </c>
      <c r="D69" s="36" t="str">
        <v>successful</v>
      </c>
      <c r="E69" s="35">
        <v>95</v>
      </c>
      <c r="F69" s="35" t="str">
        <v>failed</v>
      </c>
      <c r="G69" s="38">
        <v>65</v>
      </c>
    </row>
    <row r="70" spans="1:7" x14ac:dyDescent="0.3">
      <c r="A70" s="4" t="s">
        <v>20</v>
      </c>
      <c r="B70">
        <v>246</v>
      </c>
      <c r="D70" s="36" t="str">
        <v>successful</v>
      </c>
      <c r="E70" s="35">
        <v>147</v>
      </c>
      <c r="F70" s="35" t="str">
        <v>failed</v>
      </c>
      <c r="G70" s="38">
        <v>100</v>
      </c>
    </row>
    <row r="71" spans="1:7" x14ac:dyDescent="0.3">
      <c r="A71" s="4" t="s">
        <v>74</v>
      </c>
      <c r="B71">
        <v>17</v>
      </c>
      <c r="D71" s="36" t="str">
        <v>successful</v>
      </c>
      <c r="E71" s="35">
        <v>86</v>
      </c>
      <c r="F71" s="35" t="str">
        <v>failed</v>
      </c>
      <c r="G71" s="38">
        <v>168</v>
      </c>
    </row>
    <row r="72" spans="1:7" x14ac:dyDescent="0.3">
      <c r="A72" s="4" t="s">
        <v>20</v>
      </c>
      <c r="B72">
        <v>2475</v>
      </c>
      <c r="D72" s="36" t="str">
        <v>successful</v>
      </c>
      <c r="E72" s="35">
        <v>83</v>
      </c>
      <c r="F72" s="35" t="str">
        <v>failed</v>
      </c>
      <c r="G72" s="38">
        <v>13</v>
      </c>
    </row>
    <row r="73" spans="1:7" x14ac:dyDescent="0.3">
      <c r="A73" s="4" t="s">
        <v>20</v>
      </c>
      <c r="B73">
        <v>76</v>
      </c>
      <c r="D73" s="36" t="str">
        <v>successful</v>
      </c>
      <c r="E73" s="35">
        <v>676</v>
      </c>
      <c r="F73" s="35" t="str">
        <v>failed</v>
      </c>
      <c r="G73" s="38">
        <v>1</v>
      </c>
    </row>
    <row r="74" spans="1:7" x14ac:dyDescent="0.3">
      <c r="A74" s="4" t="s">
        <v>20</v>
      </c>
      <c r="B74">
        <v>54</v>
      </c>
      <c r="D74" s="36" t="str">
        <v>successful</v>
      </c>
      <c r="E74" s="35">
        <v>361</v>
      </c>
      <c r="F74" s="35" t="str">
        <v>failed</v>
      </c>
      <c r="G74" s="38">
        <v>40</v>
      </c>
    </row>
    <row r="75" spans="1:7" x14ac:dyDescent="0.3">
      <c r="A75" s="4" t="s">
        <v>20</v>
      </c>
      <c r="B75">
        <v>88</v>
      </c>
      <c r="D75" s="36" t="str">
        <v>successful</v>
      </c>
      <c r="E75" s="35">
        <v>131</v>
      </c>
      <c r="F75" s="35" t="str">
        <v>failed</v>
      </c>
      <c r="G75" s="38">
        <v>226</v>
      </c>
    </row>
    <row r="76" spans="1:7" x14ac:dyDescent="0.3">
      <c r="A76" s="4" t="s">
        <v>20</v>
      </c>
      <c r="B76">
        <v>85</v>
      </c>
      <c r="D76" s="36" t="str">
        <v>successful</v>
      </c>
      <c r="E76" s="35">
        <v>126</v>
      </c>
      <c r="F76" s="35" t="str">
        <v>failed</v>
      </c>
      <c r="G76" s="38">
        <v>1625</v>
      </c>
    </row>
    <row r="77" spans="1:7" x14ac:dyDescent="0.3">
      <c r="A77" s="4" t="s">
        <v>20</v>
      </c>
      <c r="B77">
        <v>170</v>
      </c>
      <c r="D77" s="36" t="str">
        <v>successful</v>
      </c>
      <c r="E77" s="35">
        <v>275</v>
      </c>
      <c r="F77" s="35" t="str">
        <v>failed</v>
      </c>
      <c r="G77" s="38">
        <v>143</v>
      </c>
    </row>
    <row r="78" spans="1:7" x14ac:dyDescent="0.3">
      <c r="A78" s="4" t="s">
        <v>14</v>
      </c>
      <c r="B78">
        <v>1684</v>
      </c>
      <c r="D78" s="36" t="str">
        <v>successful</v>
      </c>
      <c r="E78" s="35">
        <v>67</v>
      </c>
      <c r="F78" s="35" t="str">
        <v>failed</v>
      </c>
      <c r="G78" s="38">
        <v>934</v>
      </c>
    </row>
    <row r="79" spans="1:7" x14ac:dyDescent="0.3">
      <c r="A79" s="4" t="s">
        <v>14</v>
      </c>
      <c r="B79">
        <v>56</v>
      </c>
      <c r="D79" s="36" t="str">
        <v>successful</v>
      </c>
      <c r="E79" s="35">
        <v>154</v>
      </c>
      <c r="F79" s="35" t="str">
        <v>failed</v>
      </c>
      <c r="G79" s="38">
        <v>17</v>
      </c>
    </row>
    <row r="80" spans="1:7" x14ac:dyDescent="0.3">
      <c r="A80" s="4" t="s">
        <v>20</v>
      </c>
      <c r="B80">
        <v>330</v>
      </c>
      <c r="D80" s="36" t="str">
        <v>successful</v>
      </c>
      <c r="E80" s="35">
        <v>1782</v>
      </c>
      <c r="F80" s="35" t="str">
        <v>failed</v>
      </c>
      <c r="G80" s="38">
        <v>2179</v>
      </c>
    </row>
    <row r="81" spans="1:7" x14ac:dyDescent="0.3">
      <c r="A81" s="4" t="s">
        <v>14</v>
      </c>
      <c r="B81">
        <v>838</v>
      </c>
      <c r="D81" s="36" t="str">
        <v>successful</v>
      </c>
      <c r="E81" s="35">
        <v>903</v>
      </c>
      <c r="F81" s="35" t="str">
        <v>failed</v>
      </c>
      <c r="G81" s="38">
        <v>931</v>
      </c>
    </row>
    <row r="82" spans="1:7" x14ac:dyDescent="0.3">
      <c r="A82" s="4" t="s">
        <v>20</v>
      </c>
      <c r="B82">
        <v>127</v>
      </c>
      <c r="D82" s="36" t="str">
        <v>successful</v>
      </c>
      <c r="E82" s="35">
        <v>94</v>
      </c>
      <c r="F82" s="35" t="str">
        <v>failed</v>
      </c>
      <c r="G82" s="38">
        <v>92</v>
      </c>
    </row>
    <row r="83" spans="1:7" x14ac:dyDescent="0.3">
      <c r="A83" s="4" t="s">
        <v>20</v>
      </c>
      <c r="B83">
        <v>411</v>
      </c>
      <c r="D83" s="36" t="str">
        <v>successful</v>
      </c>
      <c r="E83" s="35">
        <v>180</v>
      </c>
      <c r="F83" s="35" t="str">
        <v>failed</v>
      </c>
      <c r="G83" s="38">
        <v>57</v>
      </c>
    </row>
    <row r="84" spans="1:7" x14ac:dyDescent="0.3">
      <c r="A84" s="4" t="s">
        <v>20</v>
      </c>
      <c r="B84">
        <v>180</v>
      </c>
      <c r="D84" s="36" t="str">
        <v>successful</v>
      </c>
      <c r="E84" s="35">
        <v>533</v>
      </c>
      <c r="F84" s="35" t="str">
        <v>failed</v>
      </c>
      <c r="G84" s="38">
        <v>41</v>
      </c>
    </row>
    <row r="85" spans="1:7" x14ac:dyDescent="0.3">
      <c r="A85" s="4" t="s">
        <v>14</v>
      </c>
      <c r="B85">
        <v>1000</v>
      </c>
      <c r="D85" s="36" t="str">
        <v>successful</v>
      </c>
      <c r="E85" s="35">
        <v>2443</v>
      </c>
      <c r="F85" s="35" t="str">
        <v>failed</v>
      </c>
      <c r="G85" s="38">
        <v>1</v>
      </c>
    </row>
    <row r="86" spans="1:7" x14ac:dyDescent="0.3">
      <c r="A86" s="4" t="s">
        <v>20</v>
      </c>
      <c r="B86">
        <v>374</v>
      </c>
      <c r="D86" s="36" t="str">
        <v>successful</v>
      </c>
      <c r="E86" s="35">
        <v>89</v>
      </c>
      <c r="F86" s="35" t="str">
        <v>failed</v>
      </c>
      <c r="G86" s="38">
        <v>101</v>
      </c>
    </row>
    <row r="87" spans="1:7" x14ac:dyDescent="0.3">
      <c r="A87" s="4" t="s">
        <v>20</v>
      </c>
      <c r="B87">
        <v>71</v>
      </c>
      <c r="D87" s="36" t="str">
        <v>successful</v>
      </c>
      <c r="E87" s="35">
        <v>159</v>
      </c>
      <c r="F87" s="35" t="str">
        <v>failed</v>
      </c>
      <c r="G87" s="38">
        <v>1335</v>
      </c>
    </row>
    <row r="88" spans="1:7" x14ac:dyDescent="0.3">
      <c r="A88" s="4" t="s">
        <v>20</v>
      </c>
      <c r="B88">
        <v>203</v>
      </c>
      <c r="D88" s="36" t="str">
        <v>successful</v>
      </c>
      <c r="E88" s="35">
        <v>50</v>
      </c>
      <c r="F88" s="35" t="str">
        <v>failed</v>
      </c>
      <c r="G88" s="38">
        <v>15</v>
      </c>
    </row>
    <row r="89" spans="1:7" x14ac:dyDescent="0.3">
      <c r="A89" s="4" t="s">
        <v>14</v>
      </c>
      <c r="B89">
        <v>1482</v>
      </c>
      <c r="D89" s="36" t="str">
        <v>successful</v>
      </c>
      <c r="E89" s="35">
        <v>186</v>
      </c>
      <c r="F89" s="35" t="str">
        <v>failed</v>
      </c>
      <c r="G89" s="38">
        <v>454</v>
      </c>
    </row>
    <row r="90" spans="1:7" x14ac:dyDescent="0.3">
      <c r="A90" s="4" t="s">
        <v>20</v>
      </c>
      <c r="B90">
        <v>113</v>
      </c>
      <c r="D90" s="36" t="str">
        <v>successful</v>
      </c>
      <c r="E90" s="35">
        <v>1071</v>
      </c>
      <c r="F90" s="35" t="str">
        <v>failed</v>
      </c>
      <c r="G90" s="38">
        <v>3182</v>
      </c>
    </row>
    <row r="91" spans="1:7" x14ac:dyDescent="0.3">
      <c r="A91" s="4" t="s">
        <v>20</v>
      </c>
      <c r="B91">
        <v>96</v>
      </c>
      <c r="D91" s="36" t="str">
        <v>successful</v>
      </c>
      <c r="E91" s="35">
        <v>117</v>
      </c>
      <c r="F91" s="35" t="str">
        <v>failed</v>
      </c>
      <c r="G91" s="38">
        <v>15</v>
      </c>
    </row>
    <row r="92" spans="1:7" x14ac:dyDescent="0.3">
      <c r="A92" s="4" t="s">
        <v>14</v>
      </c>
      <c r="B92">
        <v>106</v>
      </c>
      <c r="D92" s="36" t="str">
        <v>successful</v>
      </c>
      <c r="E92" s="35">
        <v>70</v>
      </c>
      <c r="F92" s="35" t="str">
        <v>failed</v>
      </c>
      <c r="G92" s="38">
        <v>133</v>
      </c>
    </row>
    <row r="93" spans="1:7" x14ac:dyDescent="0.3">
      <c r="A93" s="4" t="s">
        <v>14</v>
      </c>
      <c r="B93">
        <v>679</v>
      </c>
      <c r="D93" s="36" t="str">
        <v>successful</v>
      </c>
      <c r="E93" s="35">
        <v>135</v>
      </c>
      <c r="F93" s="35" t="str">
        <v>failed</v>
      </c>
      <c r="G93" s="38">
        <v>2062</v>
      </c>
    </row>
    <row r="94" spans="1:7" x14ac:dyDescent="0.3">
      <c r="A94" s="4" t="s">
        <v>20</v>
      </c>
      <c r="B94">
        <v>498</v>
      </c>
      <c r="D94" s="36" t="str">
        <v>successful</v>
      </c>
      <c r="E94" s="35">
        <v>768</v>
      </c>
      <c r="F94" s="35" t="str">
        <v>failed</v>
      </c>
      <c r="G94" s="38">
        <v>29</v>
      </c>
    </row>
    <row r="95" spans="1:7" x14ac:dyDescent="0.3">
      <c r="A95" s="4" t="s">
        <v>74</v>
      </c>
      <c r="B95">
        <v>610</v>
      </c>
      <c r="D95" s="36" t="str">
        <v>successful</v>
      </c>
      <c r="E95" s="35">
        <v>199</v>
      </c>
      <c r="F95" s="35" t="str">
        <v>failed</v>
      </c>
      <c r="G95" s="38">
        <v>132</v>
      </c>
    </row>
    <row r="96" spans="1:7" x14ac:dyDescent="0.3">
      <c r="A96" s="4" t="s">
        <v>20</v>
      </c>
      <c r="B96">
        <v>180</v>
      </c>
      <c r="D96" s="36" t="str">
        <v>successful</v>
      </c>
      <c r="E96" s="35">
        <v>107</v>
      </c>
      <c r="F96" s="35" t="str">
        <v>failed</v>
      </c>
      <c r="G96" s="38">
        <v>137</v>
      </c>
    </row>
    <row r="97" spans="1:7" x14ac:dyDescent="0.3">
      <c r="A97" s="4" t="s">
        <v>20</v>
      </c>
      <c r="B97">
        <v>27</v>
      </c>
      <c r="D97" s="36" t="str">
        <v>successful</v>
      </c>
      <c r="E97" s="35">
        <v>195</v>
      </c>
      <c r="F97" s="35" t="str">
        <v>failed</v>
      </c>
      <c r="G97" s="38">
        <v>908</v>
      </c>
    </row>
    <row r="98" spans="1:7" x14ac:dyDescent="0.3">
      <c r="A98" s="4" t="s">
        <v>20</v>
      </c>
      <c r="B98">
        <v>2331</v>
      </c>
      <c r="D98" s="36" t="str">
        <v>successful</v>
      </c>
      <c r="E98" s="35">
        <v>3376</v>
      </c>
      <c r="F98" s="35" t="str">
        <v>failed</v>
      </c>
      <c r="G98" s="38">
        <v>10</v>
      </c>
    </row>
    <row r="99" spans="1:7" x14ac:dyDescent="0.3">
      <c r="A99" s="4" t="s">
        <v>20</v>
      </c>
      <c r="B99">
        <v>113</v>
      </c>
      <c r="D99" s="36" t="str">
        <v>successful</v>
      </c>
      <c r="E99" s="35">
        <v>41</v>
      </c>
      <c r="F99" s="35" t="str">
        <v>failed</v>
      </c>
      <c r="G99" s="38">
        <v>1910</v>
      </c>
    </row>
    <row r="100" spans="1:7" x14ac:dyDescent="0.3">
      <c r="A100" s="4" t="s">
        <v>14</v>
      </c>
      <c r="B100">
        <v>1220</v>
      </c>
      <c r="D100" s="36" t="str">
        <v>successful</v>
      </c>
      <c r="E100" s="35">
        <v>1821</v>
      </c>
      <c r="F100" s="35" t="str">
        <v>failed</v>
      </c>
      <c r="G100" s="38">
        <v>38</v>
      </c>
    </row>
    <row r="101" spans="1:7" x14ac:dyDescent="0.3">
      <c r="A101" s="4" t="s">
        <v>20</v>
      </c>
      <c r="B101">
        <v>164</v>
      </c>
      <c r="D101" s="36" t="str">
        <v>successful</v>
      </c>
      <c r="E101" s="35">
        <v>164</v>
      </c>
      <c r="F101" s="35" t="str">
        <v>failed</v>
      </c>
      <c r="G101" s="38">
        <v>104</v>
      </c>
    </row>
    <row r="102" spans="1:7" x14ac:dyDescent="0.3">
      <c r="A102" s="4" t="s">
        <v>14</v>
      </c>
      <c r="B102">
        <v>1</v>
      </c>
      <c r="D102" s="36" t="str">
        <v>successful</v>
      </c>
      <c r="E102" s="35">
        <v>157</v>
      </c>
      <c r="F102" s="35" t="str">
        <v>failed</v>
      </c>
      <c r="G102" s="38">
        <v>49</v>
      </c>
    </row>
    <row r="103" spans="1:7" x14ac:dyDescent="0.3">
      <c r="A103" s="4" t="s">
        <v>20</v>
      </c>
      <c r="B103">
        <v>164</v>
      </c>
      <c r="D103" s="36" t="str">
        <v>successful</v>
      </c>
      <c r="E103" s="35">
        <v>246</v>
      </c>
      <c r="F103" s="35" t="str">
        <v>failed</v>
      </c>
      <c r="G103" s="38">
        <v>1</v>
      </c>
    </row>
    <row r="104" spans="1:7" x14ac:dyDescent="0.3">
      <c r="A104" s="4" t="s">
        <v>20</v>
      </c>
      <c r="B104">
        <v>336</v>
      </c>
      <c r="D104" s="36" t="str">
        <v>successful</v>
      </c>
      <c r="E104" s="35">
        <v>1396</v>
      </c>
      <c r="F104" s="35" t="str">
        <v>failed</v>
      </c>
      <c r="G104" s="38">
        <v>245</v>
      </c>
    </row>
    <row r="105" spans="1:7" x14ac:dyDescent="0.3">
      <c r="A105" s="4" t="s">
        <v>14</v>
      </c>
      <c r="B105">
        <v>37</v>
      </c>
      <c r="D105" s="36" t="str">
        <v>successful</v>
      </c>
      <c r="E105" s="35">
        <v>2506</v>
      </c>
      <c r="F105" s="35" t="str">
        <v>failed</v>
      </c>
      <c r="G105" s="38">
        <v>32</v>
      </c>
    </row>
    <row r="106" spans="1:7" x14ac:dyDescent="0.3">
      <c r="A106" s="4" t="s">
        <v>20</v>
      </c>
      <c r="B106">
        <v>1917</v>
      </c>
      <c r="D106" s="36" t="str">
        <v>successful</v>
      </c>
      <c r="E106" s="35">
        <v>244</v>
      </c>
      <c r="F106" s="35" t="str">
        <v>failed</v>
      </c>
      <c r="G106" s="38">
        <v>7</v>
      </c>
    </row>
    <row r="107" spans="1:7" x14ac:dyDescent="0.3">
      <c r="A107" s="4" t="s">
        <v>20</v>
      </c>
      <c r="B107">
        <v>95</v>
      </c>
      <c r="D107" s="36" t="str">
        <v>successful</v>
      </c>
      <c r="E107" s="35">
        <v>146</v>
      </c>
      <c r="F107" s="35" t="str">
        <v>failed</v>
      </c>
      <c r="G107" s="38">
        <v>803</v>
      </c>
    </row>
    <row r="108" spans="1:7" x14ac:dyDescent="0.3">
      <c r="A108" s="4" t="s">
        <v>20</v>
      </c>
      <c r="B108">
        <v>147</v>
      </c>
      <c r="D108" s="36" t="str">
        <v>successful</v>
      </c>
      <c r="E108" s="35">
        <v>1267</v>
      </c>
      <c r="F108" s="35" t="str">
        <v>failed</v>
      </c>
      <c r="G108" s="38">
        <v>16</v>
      </c>
    </row>
    <row r="109" spans="1:7" x14ac:dyDescent="0.3">
      <c r="A109" s="4" t="s">
        <v>20</v>
      </c>
      <c r="B109">
        <v>86</v>
      </c>
      <c r="D109" s="36" t="str">
        <v>successful</v>
      </c>
      <c r="E109" s="35">
        <v>1561</v>
      </c>
      <c r="F109" s="35" t="str">
        <v>failed</v>
      </c>
      <c r="G109" s="38">
        <v>31</v>
      </c>
    </row>
    <row r="110" spans="1:7" x14ac:dyDescent="0.3">
      <c r="A110" s="4" t="s">
        <v>20</v>
      </c>
      <c r="B110">
        <v>83</v>
      </c>
      <c r="D110" s="36" t="str">
        <v>successful</v>
      </c>
      <c r="E110" s="35">
        <v>48</v>
      </c>
      <c r="F110" s="35" t="str">
        <v>failed</v>
      </c>
      <c r="G110" s="38">
        <v>108</v>
      </c>
    </row>
    <row r="111" spans="1:7" x14ac:dyDescent="0.3">
      <c r="A111" s="4" t="s">
        <v>14</v>
      </c>
      <c r="B111">
        <v>60</v>
      </c>
      <c r="D111" s="36" t="str">
        <v>successful</v>
      </c>
      <c r="E111" s="35">
        <v>2739</v>
      </c>
      <c r="F111" s="35" t="str">
        <v>failed</v>
      </c>
      <c r="G111" s="38">
        <v>30</v>
      </c>
    </row>
    <row r="112" spans="1:7" x14ac:dyDescent="0.3">
      <c r="A112" s="4" t="s">
        <v>14</v>
      </c>
      <c r="B112">
        <v>296</v>
      </c>
      <c r="D112" s="36" t="str">
        <v>successful</v>
      </c>
      <c r="E112" s="35">
        <v>3537</v>
      </c>
      <c r="F112" s="35" t="str">
        <v>failed</v>
      </c>
      <c r="G112" s="38">
        <v>17</v>
      </c>
    </row>
    <row r="113" spans="1:7" x14ac:dyDescent="0.3">
      <c r="A113" s="4" t="s">
        <v>20</v>
      </c>
      <c r="B113">
        <v>676</v>
      </c>
      <c r="D113" s="36" t="str">
        <v>successful</v>
      </c>
      <c r="E113" s="35">
        <v>2107</v>
      </c>
      <c r="F113" s="35" t="str">
        <v>failed</v>
      </c>
      <c r="G113" s="38">
        <v>80</v>
      </c>
    </row>
    <row r="114" spans="1:7" x14ac:dyDescent="0.3">
      <c r="A114" s="4" t="s">
        <v>20</v>
      </c>
      <c r="B114">
        <v>361</v>
      </c>
      <c r="D114" s="36" t="str">
        <v>successful</v>
      </c>
      <c r="E114" s="35">
        <v>3318</v>
      </c>
      <c r="F114" s="35" t="str">
        <v>failed</v>
      </c>
      <c r="G114" s="38">
        <v>2468</v>
      </c>
    </row>
    <row r="115" spans="1:7" x14ac:dyDescent="0.3">
      <c r="A115" s="4" t="s">
        <v>20</v>
      </c>
      <c r="B115">
        <v>131</v>
      </c>
      <c r="D115" s="36" t="str">
        <v>successful</v>
      </c>
      <c r="E115" s="35">
        <v>340</v>
      </c>
      <c r="F115" s="35" t="str">
        <v>failed</v>
      </c>
      <c r="G115" s="38">
        <v>26</v>
      </c>
    </row>
    <row r="116" spans="1:7" x14ac:dyDescent="0.3">
      <c r="A116" s="4" t="s">
        <v>20</v>
      </c>
      <c r="B116">
        <v>126</v>
      </c>
      <c r="D116" s="36" t="str">
        <v>successful</v>
      </c>
      <c r="E116" s="35">
        <v>1442</v>
      </c>
      <c r="F116" s="35" t="str">
        <v>failed</v>
      </c>
      <c r="G116" s="38">
        <v>73</v>
      </c>
    </row>
    <row r="117" spans="1:7" x14ac:dyDescent="0.3">
      <c r="A117" s="4" t="s">
        <v>14</v>
      </c>
      <c r="B117">
        <v>3304</v>
      </c>
      <c r="D117" s="36" t="str">
        <v>successful</v>
      </c>
      <c r="E117" s="35">
        <v>126</v>
      </c>
      <c r="F117" s="35" t="str">
        <v>failed</v>
      </c>
      <c r="G117" s="38">
        <v>128</v>
      </c>
    </row>
    <row r="118" spans="1:7" x14ac:dyDescent="0.3">
      <c r="A118" s="4" t="s">
        <v>14</v>
      </c>
      <c r="B118">
        <v>73</v>
      </c>
      <c r="D118" s="36" t="str">
        <v>successful</v>
      </c>
      <c r="E118" s="35">
        <v>524</v>
      </c>
      <c r="F118" s="35" t="str">
        <v>failed</v>
      </c>
      <c r="G118" s="38">
        <v>33</v>
      </c>
    </row>
    <row r="119" spans="1:7" x14ac:dyDescent="0.3">
      <c r="A119" s="4" t="s">
        <v>20</v>
      </c>
      <c r="B119">
        <v>275</v>
      </c>
      <c r="D119" s="36" t="str">
        <v>successful</v>
      </c>
      <c r="E119" s="35">
        <v>1989</v>
      </c>
      <c r="F119" s="35" t="str">
        <v>failed</v>
      </c>
      <c r="G119" s="38">
        <v>1072</v>
      </c>
    </row>
    <row r="120" spans="1:7" x14ac:dyDescent="0.3">
      <c r="A120" s="4" t="s">
        <v>20</v>
      </c>
      <c r="B120">
        <v>67</v>
      </c>
      <c r="D120" s="36" t="str">
        <v>successful</v>
      </c>
      <c r="E120" s="35">
        <v>157</v>
      </c>
      <c r="F120" s="35" t="str">
        <v>failed</v>
      </c>
      <c r="G120" s="38">
        <v>393</v>
      </c>
    </row>
    <row r="121" spans="1:7" x14ac:dyDescent="0.3">
      <c r="A121" s="4" t="s">
        <v>20</v>
      </c>
      <c r="B121">
        <v>154</v>
      </c>
      <c r="D121" s="36" t="str">
        <v>successful</v>
      </c>
      <c r="E121" s="35">
        <v>4498</v>
      </c>
      <c r="F121" s="35" t="str">
        <v>failed</v>
      </c>
      <c r="G121" s="38">
        <v>1257</v>
      </c>
    </row>
    <row r="122" spans="1:7" x14ac:dyDescent="0.3">
      <c r="A122" s="4" t="s">
        <v>20</v>
      </c>
      <c r="B122">
        <v>1782</v>
      </c>
      <c r="D122" s="36" t="str">
        <v>successful</v>
      </c>
      <c r="E122" s="35">
        <v>80</v>
      </c>
      <c r="F122" s="35" t="str">
        <v>failed</v>
      </c>
      <c r="G122" s="38">
        <v>328</v>
      </c>
    </row>
    <row r="123" spans="1:7" x14ac:dyDescent="0.3">
      <c r="A123" s="4" t="s">
        <v>20</v>
      </c>
      <c r="B123">
        <v>903</v>
      </c>
      <c r="D123" s="36" t="str">
        <v>successful</v>
      </c>
      <c r="E123" s="35">
        <v>43</v>
      </c>
      <c r="F123" s="35" t="str">
        <v>failed</v>
      </c>
      <c r="G123" s="38">
        <v>147</v>
      </c>
    </row>
    <row r="124" spans="1:7" x14ac:dyDescent="0.3">
      <c r="A124" s="4" t="s">
        <v>14</v>
      </c>
      <c r="B124">
        <v>3387</v>
      </c>
      <c r="D124" s="36" t="str">
        <v>successful</v>
      </c>
      <c r="E124" s="35">
        <v>2053</v>
      </c>
      <c r="F124" s="35" t="str">
        <v>failed</v>
      </c>
      <c r="G124" s="38">
        <v>830</v>
      </c>
    </row>
    <row r="125" spans="1:7" x14ac:dyDescent="0.3">
      <c r="A125" s="4" t="s">
        <v>14</v>
      </c>
      <c r="B125">
        <v>662</v>
      </c>
      <c r="D125" s="36" t="str">
        <v>successful</v>
      </c>
      <c r="E125" s="35">
        <v>168</v>
      </c>
      <c r="F125" s="35" t="str">
        <v>failed</v>
      </c>
      <c r="G125" s="38">
        <v>331</v>
      </c>
    </row>
    <row r="126" spans="1:7" x14ac:dyDescent="0.3">
      <c r="A126" s="4" t="s">
        <v>20</v>
      </c>
      <c r="B126">
        <v>94</v>
      </c>
      <c r="D126" s="36" t="str">
        <v>successful</v>
      </c>
      <c r="E126" s="35">
        <v>4289</v>
      </c>
      <c r="F126" s="35" t="str">
        <v>failed</v>
      </c>
      <c r="G126" s="38">
        <v>25</v>
      </c>
    </row>
    <row r="127" spans="1:7" x14ac:dyDescent="0.3">
      <c r="A127" s="4" t="s">
        <v>20</v>
      </c>
      <c r="B127">
        <v>180</v>
      </c>
      <c r="D127" s="36" t="str">
        <v>successful</v>
      </c>
      <c r="E127" s="35">
        <v>165</v>
      </c>
      <c r="F127" s="35" t="str">
        <v>failed</v>
      </c>
      <c r="G127" s="38">
        <v>3483</v>
      </c>
    </row>
    <row r="128" spans="1:7" x14ac:dyDescent="0.3">
      <c r="A128" s="4" t="s">
        <v>14</v>
      </c>
      <c r="B128">
        <v>774</v>
      </c>
      <c r="D128" s="36" t="str">
        <v>successful</v>
      </c>
      <c r="E128" s="35">
        <v>1815</v>
      </c>
      <c r="F128" s="35" t="str">
        <v>failed</v>
      </c>
      <c r="G128" s="38">
        <v>923</v>
      </c>
    </row>
    <row r="129" spans="1:7" x14ac:dyDescent="0.3">
      <c r="A129" s="4" t="s">
        <v>14</v>
      </c>
      <c r="B129">
        <v>672</v>
      </c>
      <c r="D129" s="36" t="str">
        <v>successful</v>
      </c>
      <c r="E129" s="35">
        <v>397</v>
      </c>
      <c r="F129" s="35" t="str">
        <v>failed</v>
      </c>
      <c r="G129" s="38">
        <v>1</v>
      </c>
    </row>
    <row r="130" spans="1:7" x14ac:dyDescent="0.3">
      <c r="A130" s="4" t="s">
        <v>74</v>
      </c>
      <c r="B130">
        <v>532</v>
      </c>
      <c r="D130" s="36" t="str">
        <v>successful</v>
      </c>
      <c r="E130" s="35">
        <v>1539</v>
      </c>
      <c r="F130" s="35" t="str">
        <v>failed</v>
      </c>
      <c r="G130" s="38">
        <v>33</v>
      </c>
    </row>
    <row r="131" spans="1:7" x14ac:dyDescent="0.3">
      <c r="A131" s="4" t="s">
        <v>74</v>
      </c>
      <c r="B131">
        <v>55</v>
      </c>
      <c r="D131" s="36" t="str">
        <v>successful</v>
      </c>
      <c r="E131" s="35">
        <v>138</v>
      </c>
      <c r="F131" s="35" t="str">
        <v>failed</v>
      </c>
      <c r="G131" s="38">
        <v>40</v>
      </c>
    </row>
    <row r="132" spans="1:7" x14ac:dyDescent="0.3">
      <c r="A132" s="4" t="s">
        <v>20</v>
      </c>
      <c r="B132">
        <v>533</v>
      </c>
      <c r="D132" s="36" t="str">
        <v>successful</v>
      </c>
      <c r="E132" s="35">
        <v>3594</v>
      </c>
      <c r="F132" s="35" t="str">
        <v>failed</v>
      </c>
      <c r="G132" s="38">
        <v>23</v>
      </c>
    </row>
    <row r="133" spans="1:7" x14ac:dyDescent="0.3">
      <c r="A133" s="4" t="s">
        <v>20</v>
      </c>
      <c r="B133">
        <v>2443</v>
      </c>
      <c r="D133" s="36" t="str">
        <v>successful</v>
      </c>
      <c r="E133" s="35">
        <v>5880</v>
      </c>
      <c r="F133" s="35" t="str">
        <v>failed</v>
      </c>
      <c r="G133" s="38">
        <v>75</v>
      </c>
    </row>
    <row r="134" spans="1:7" x14ac:dyDescent="0.3">
      <c r="A134" s="4" t="s">
        <v>20</v>
      </c>
      <c r="B134">
        <v>89</v>
      </c>
      <c r="D134" s="36" t="str">
        <v>successful</v>
      </c>
      <c r="E134" s="35">
        <v>112</v>
      </c>
      <c r="F134" s="35" t="str">
        <v>failed</v>
      </c>
      <c r="G134" s="38">
        <v>2176</v>
      </c>
    </row>
    <row r="135" spans="1:7" x14ac:dyDescent="0.3">
      <c r="A135" s="4" t="s">
        <v>20</v>
      </c>
      <c r="B135">
        <v>159</v>
      </c>
      <c r="D135" s="36" t="str">
        <v>successful</v>
      </c>
      <c r="E135" s="35">
        <v>943</v>
      </c>
      <c r="F135" s="35" t="str">
        <v>failed</v>
      </c>
      <c r="G135" s="38">
        <v>441</v>
      </c>
    </row>
    <row r="136" spans="1:7" x14ac:dyDescent="0.3">
      <c r="A136" s="4" t="s">
        <v>14</v>
      </c>
      <c r="B136">
        <v>940</v>
      </c>
      <c r="D136" s="36" t="str">
        <v>successful</v>
      </c>
      <c r="E136" s="35">
        <v>2468</v>
      </c>
      <c r="F136" s="35" t="str">
        <v>failed</v>
      </c>
      <c r="G136" s="38">
        <v>25</v>
      </c>
    </row>
    <row r="137" spans="1:7" x14ac:dyDescent="0.3">
      <c r="A137" s="4" t="s">
        <v>14</v>
      </c>
      <c r="B137">
        <v>117</v>
      </c>
      <c r="D137" s="36" t="str">
        <v>successful</v>
      </c>
      <c r="E137" s="35">
        <v>2551</v>
      </c>
      <c r="F137" s="35" t="str">
        <v>failed</v>
      </c>
      <c r="G137" s="38">
        <v>127</v>
      </c>
    </row>
    <row r="138" spans="1:7" x14ac:dyDescent="0.3">
      <c r="A138" s="4" t="s">
        <v>74</v>
      </c>
      <c r="B138">
        <v>58</v>
      </c>
      <c r="D138" s="36" t="str">
        <v>successful</v>
      </c>
      <c r="E138" s="35">
        <v>101</v>
      </c>
      <c r="F138" s="35" t="str">
        <v>failed</v>
      </c>
      <c r="G138" s="38">
        <v>355</v>
      </c>
    </row>
    <row r="139" spans="1:7" x14ac:dyDescent="0.3">
      <c r="A139" s="4" t="s">
        <v>20</v>
      </c>
      <c r="B139">
        <v>50</v>
      </c>
      <c r="D139" s="36" t="str">
        <v>successful</v>
      </c>
      <c r="E139" s="35">
        <v>92</v>
      </c>
      <c r="F139" s="35" t="str">
        <v>failed</v>
      </c>
      <c r="G139" s="38">
        <v>44</v>
      </c>
    </row>
    <row r="140" spans="1:7" x14ac:dyDescent="0.3">
      <c r="A140" s="4" t="s">
        <v>14</v>
      </c>
      <c r="B140">
        <v>115</v>
      </c>
      <c r="D140" s="36" t="str">
        <v>successful</v>
      </c>
      <c r="E140" s="35">
        <v>62</v>
      </c>
      <c r="F140" s="35" t="str">
        <v>failed</v>
      </c>
      <c r="G140" s="38">
        <v>67</v>
      </c>
    </row>
    <row r="141" spans="1:7" x14ac:dyDescent="0.3">
      <c r="A141" s="4" t="s">
        <v>14</v>
      </c>
      <c r="B141">
        <v>326</v>
      </c>
      <c r="D141" s="36" t="str">
        <v>successful</v>
      </c>
      <c r="E141" s="35">
        <v>149</v>
      </c>
      <c r="F141" s="35" t="str">
        <v>failed</v>
      </c>
      <c r="G141" s="38">
        <v>1068</v>
      </c>
    </row>
    <row r="142" spans="1:7" x14ac:dyDescent="0.3">
      <c r="A142" s="4" t="s">
        <v>20</v>
      </c>
      <c r="B142">
        <v>186</v>
      </c>
      <c r="D142" s="36" t="str">
        <v>successful</v>
      </c>
      <c r="E142" s="35">
        <v>329</v>
      </c>
      <c r="F142" s="35" t="str">
        <v>failed</v>
      </c>
      <c r="G142" s="38">
        <v>424</v>
      </c>
    </row>
    <row r="143" spans="1:7" x14ac:dyDescent="0.3">
      <c r="A143" s="4" t="s">
        <v>20</v>
      </c>
      <c r="B143">
        <v>1071</v>
      </c>
      <c r="D143" s="36" t="str">
        <v>successful</v>
      </c>
      <c r="E143" s="35">
        <v>97</v>
      </c>
      <c r="F143" s="35" t="str">
        <v>failed</v>
      </c>
      <c r="G143" s="38">
        <v>151</v>
      </c>
    </row>
    <row r="144" spans="1:7" x14ac:dyDescent="0.3">
      <c r="A144" s="4" t="s">
        <v>20</v>
      </c>
      <c r="B144">
        <v>117</v>
      </c>
      <c r="D144" s="36" t="str">
        <v>successful</v>
      </c>
      <c r="E144" s="35">
        <v>1784</v>
      </c>
      <c r="F144" s="35" t="str">
        <v>failed</v>
      </c>
      <c r="G144" s="38">
        <v>1608</v>
      </c>
    </row>
    <row r="145" spans="1:7" x14ac:dyDescent="0.3">
      <c r="A145" s="4" t="s">
        <v>20</v>
      </c>
      <c r="B145">
        <v>70</v>
      </c>
      <c r="D145" s="36" t="str">
        <v>successful</v>
      </c>
      <c r="E145" s="35">
        <v>1684</v>
      </c>
      <c r="F145" s="35" t="str">
        <v>failed</v>
      </c>
      <c r="G145" s="38">
        <v>941</v>
      </c>
    </row>
    <row r="146" spans="1:7" x14ac:dyDescent="0.3">
      <c r="A146" s="4" t="s">
        <v>20</v>
      </c>
      <c r="B146">
        <v>135</v>
      </c>
      <c r="D146" s="36" t="str">
        <v>successful</v>
      </c>
      <c r="E146" s="35">
        <v>250</v>
      </c>
      <c r="F146" s="35" t="str">
        <v>failed</v>
      </c>
      <c r="G146" s="38">
        <v>1</v>
      </c>
    </row>
    <row r="147" spans="1:7" x14ac:dyDescent="0.3">
      <c r="A147" s="4" t="s">
        <v>20</v>
      </c>
      <c r="B147">
        <v>768</v>
      </c>
      <c r="D147" s="36" t="str">
        <v>successful</v>
      </c>
      <c r="E147" s="35">
        <v>238</v>
      </c>
      <c r="F147" s="35" t="str">
        <v>failed</v>
      </c>
      <c r="G147" s="38">
        <v>40</v>
      </c>
    </row>
    <row r="148" spans="1:7" x14ac:dyDescent="0.3">
      <c r="A148" s="4" t="s">
        <v>74</v>
      </c>
      <c r="B148">
        <v>51</v>
      </c>
      <c r="D148" s="36" t="str">
        <v>successful</v>
      </c>
      <c r="E148" s="35">
        <v>53</v>
      </c>
      <c r="F148" s="35" t="str">
        <v>failed</v>
      </c>
      <c r="G148" s="38">
        <v>3015</v>
      </c>
    </row>
    <row r="149" spans="1:7" x14ac:dyDescent="0.3">
      <c r="A149" s="4" t="s">
        <v>20</v>
      </c>
      <c r="B149">
        <v>199</v>
      </c>
      <c r="D149" s="36" t="str">
        <v>successful</v>
      </c>
      <c r="E149" s="35">
        <v>214</v>
      </c>
      <c r="F149" s="35" t="str">
        <v>failed</v>
      </c>
      <c r="G149" s="38">
        <v>435</v>
      </c>
    </row>
    <row r="150" spans="1:7" x14ac:dyDescent="0.3">
      <c r="A150" s="4" t="s">
        <v>20</v>
      </c>
      <c r="B150">
        <v>107</v>
      </c>
      <c r="D150" s="36" t="str">
        <v>successful</v>
      </c>
      <c r="E150" s="35">
        <v>222</v>
      </c>
      <c r="F150" s="35" t="str">
        <v>failed</v>
      </c>
      <c r="G150" s="38">
        <v>714</v>
      </c>
    </row>
    <row r="151" spans="1:7" x14ac:dyDescent="0.3">
      <c r="A151" s="4" t="s">
        <v>20</v>
      </c>
      <c r="B151">
        <v>195</v>
      </c>
      <c r="D151" s="36" t="str">
        <v>successful</v>
      </c>
      <c r="E151" s="35">
        <v>1884</v>
      </c>
      <c r="F151" s="35" t="str">
        <v>failed</v>
      </c>
      <c r="G151" s="38">
        <v>5497</v>
      </c>
    </row>
    <row r="152" spans="1:7" x14ac:dyDescent="0.3">
      <c r="A152" s="4" t="s">
        <v>14</v>
      </c>
      <c r="B152">
        <v>1</v>
      </c>
      <c r="D152" s="36" t="str">
        <v>successful</v>
      </c>
      <c r="E152" s="35">
        <v>218</v>
      </c>
      <c r="F152" s="35" t="str">
        <v>failed</v>
      </c>
      <c r="G152" s="38">
        <v>418</v>
      </c>
    </row>
    <row r="153" spans="1:7" x14ac:dyDescent="0.3">
      <c r="A153" s="4" t="s">
        <v>14</v>
      </c>
      <c r="B153">
        <v>1467</v>
      </c>
      <c r="D153" s="36" t="str">
        <v>successful</v>
      </c>
      <c r="E153" s="35">
        <v>6465</v>
      </c>
      <c r="F153" s="35" t="str">
        <v>failed</v>
      </c>
      <c r="G153" s="38">
        <v>1439</v>
      </c>
    </row>
    <row r="154" spans="1:7" x14ac:dyDescent="0.3">
      <c r="A154" s="4" t="s">
        <v>20</v>
      </c>
      <c r="B154">
        <v>3376</v>
      </c>
      <c r="D154" s="36" t="str">
        <v>successful</v>
      </c>
      <c r="E154" s="35">
        <v>59</v>
      </c>
      <c r="F154" s="35" t="str">
        <v>failed</v>
      </c>
      <c r="G154" s="38">
        <v>15</v>
      </c>
    </row>
    <row r="155" spans="1:7" x14ac:dyDescent="0.3">
      <c r="A155" s="4" t="s">
        <v>14</v>
      </c>
      <c r="B155">
        <v>5681</v>
      </c>
      <c r="D155" s="36" t="str">
        <v>successful</v>
      </c>
      <c r="E155" s="35">
        <v>88</v>
      </c>
      <c r="F155" s="35" t="str">
        <v>failed</v>
      </c>
      <c r="G155" s="38">
        <v>1999</v>
      </c>
    </row>
    <row r="156" spans="1:7" x14ac:dyDescent="0.3">
      <c r="A156" s="4" t="s">
        <v>14</v>
      </c>
      <c r="B156">
        <v>1059</v>
      </c>
      <c r="D156" s="36" t="str">
        <v>successful</v>
      </c>
      <c r="E156" s="35">
        <v>1697</v>
      </c>
      <c r="F156" s="35" t="str">
        <v>failed</v>
      </c>
      <c r="G156" s="38">
        <v>118</v>
      </c>
    </row>
    <row r="157" spans="1:7" x14ac:dyDescent="0.3">
      <c r="A157" s="4" t="s">
        <v>14</v>
      </c>
      <c r="B157">
        <v>1194</v>
      </c>
      <c r="D157" s="36" t="str">
        <v>successful</v>
      </c>
      <c r="E157" s="35">
        <v>92</v>
      </c>
      <c r="F157" s="35" t="str">
        <v>failed</v>
      </c>
      <c r="G157" s="38">
        <v>162</v>
      </c>
    </row>
    <row r="158" spans="1:7" x14ac:dyDescent="0.3">
      <c r="A158" s="4" t="s">
        <v>74</v>
      </c>
      <c r="B158">
        <v>379</v>
      </c>
      <c r="D158" s="36" t="str">
        <v>successful</v>
      </c>
      <c r="E158" s="35">
        <v>186</v>
      </c>
      <c r="F158" s="35" t="str">
        <v>failed</v>
      </c>
      <c r="G158" s="38">
        <v>83</v>
      </c>
    </row>
    <row r="159" spans="1:7" x14ac:dyDescent="0.3">
      <c r="A159" s="4" t="s">
        <v>14</v>
      </c>
      <c r="B159">
        <v>30</v>
      </c>
      <c r="D159" s="36" t="str">
        <v>successful</v>
      </c>
      <c r="E159" s="35">
        <v>138</v>
      </c>
      <c r="F159" s="35" t="str">
        <v>failed</v>
      </c>
      <c r="G159" s="38">
        <v>747</v>
      </c>
    </row>
    <row r="160" spans="1:7" x14ac:dyDescent="0.3">
      <c r="A160" s="4" t="s">
        <v>20</v>
      </c>
      <c r="B160">
        <v>41</v>
      </c>
      <c r="D160" s="36" t="str">
        <v>successful</v>
      </c>
      <c r="E160" s="35">
        <v>261</v>
      </c>
      <c r="F160" s="35" t="str">
        <v>failed</v>
      </c>
      <c r="G160" s="38">
        <v>84</v>
      </c>
    </row>
    <row r="161" spans="1:7" x14ac:dyDescent="0.3">
      <c r="A161" s="4" t="s">
        <v>20</v>
      </c>
      <c r="B161">
        <v>1821</v>
      </c>
      <c r="D161" s="36" t="str">
        <v>successful</v>
      </c>
      <c r="E161" s="35">
        <v>107</v>
      </c>
      <c r="F161" s="35" t="str">
        <v>failed</v>
      </c>
      <c r="G161" s="38">
        <v>91</v>
      </c>
    </row>
    <row r="162" spans="1:7" x14ac:dyDescent="0.3">
      <c r="A162" s="4" t="s">
        <v>20</v>
      </c>
      <c r="B162">
        <v>164</v>
      </c>
      <c r="D162" s="36" t="str">
        <v>successful</v>
      </c>
      <c r="E162" s="35">
        <v>199</v>
      </c>
      <c r="F162" s="35" t="str">
        <v>failed</v>
      </c>
      <c r="G162" s="38">
        <v>792</v>
      </c>
    </row>
    <row r="163" spans="1:7" x14ac:dyDescent="0.3">
      <c r="A163" s="4" t="s">
        <v>14</v>
      </c>
      <c r="B163">
        <v>75</v>
      </c>
      <c r="D163" s="36" t="str">
        <v>successful</v>
      </c>
      <c r="E163" s="35">
        <v>5512</v>
      </c>
      <c r="F163" s="35" t="str">
        <v>failed</v>
      </c>
      <c r="G163" s="38">
        <v>32</v>
      </c>
    </row>
    <row r="164" spans="1:7" x14ac:dyDescent="0.3">
      <c r="A164" s="4" t="s">
        <v>20</v>
      </c>
      <c r="B164">
        <v>157</v>
      </c>
      <c r="D164" s="36" t="str">
        <v>successful</v>
      </c>
      <c r="E164" s="35">
        <v>86</v>
      </c>
      <c r="F164" s="35" t="str">
        <v>failed</v>
      </c>
      <c r="G164" s="38">
        <v>186</v>
      </c>
    </row>
    <row r="165" spans="1:7" x14ac:dyDescent="0.3">
      <c r="A165" s="4" t="s">
        <v>20</v>
      </c>
      <c r="B165">
        <v>246</v>
      </c>
      <c r="D165" s="36" t="str">
        <v>successful</v>
      </c>
      <c r="E165" s="35">
        <v>2768</v>
      </c>
      <c r="F165" s="35" t="str">
        <v>failed</v>
      </c>
      <c r="G165" s="38">
        <v>605</v>
      </c>
    </row>
    <row r="166" spans="1:7" x14ac:dyDescent="0.3">
      <c r="A166" s="4" t="s">
        <v>20</v>
      </c>
      <c r="B166">
        <v>1396</v>
      </c>
      <c r="D166" s="36" t="str">
        <v>successful</v>
      </c>
      <c r="E166" s="35">
        <v>48</v>
      </c>
      <c r="F166" s="35" t="str">
        <v>failed</v>
      </c>
      <c r="G166" s="38">
        <v>1</v>
      </c>
    </row>
    <row r="167" spans="1:7" x14ac:dyDescent="0.3">
      <c r="A167" s="4" t="s">
        <v>20</v>
      </c>
      <c r="B167">
        <v>2506</v>
      </c>
      <c r="D167" s="36" t="str">
        <v>successful</v>
      </c>
      <c r="E167" s="35">
        <v>87</v>
      </c>
      <c r="F167" s="35" t="str">
        <v>failed</v>
      </c>
      <c r="G167" s="38">
        <v>31</v>
      </c>
    </row>
    <row r="168" spans="1:7" x14ac:dyDescent="0.3">
      <c r="A168" s="4" t="s">
        <v>20</v>
      </c>
      <c r="B168">
        <v>244</v>
      </c>
      <c r="D168" s="36" t="str">
        <v>successful</v>
      </c>
      <c r="E168" s="35">
        <v>1894</v>
      </c>
      <c r="F168" s="35" t="str">
        <v>failed</v>
      </c>
      <c r="G168" s="38">
        <v>1181</v>
      </c>
    </row>
    <row r="169" spans="1:7" x14ac:dyDescent="0.3">
      <c r="A169" s="4" t="s">
        <v>20</v>
      </c>
      <c r="B169">
        <v>146</v>
      </c>
      <c r="D169" s="36" t="str">
        <v>successful</v>
      </c>
      <c r="E169" s="35">
        <v>282</v>
      </c>
      <c r="F169" s="35" t="str">
        <v>failed</v>
      </c>
      <c r="G169" s="38">
        <v>39</v>
      </c>
    </row>
    <row r="170" spans="1:7" x14ac:dyDescent="0.3">
      <c r="A170" s="4" t="s">
        <v>14</v>
      </c>
      <c r="B170">
        <v>955</v>
      </c>
      <c r="D170" s="36" t="str">
        <v>successful</v>
      </c>
      <c r="E170" s="35">
        <v>116</v>
      </c>
      <c r="F170" s="35" t="str">
        <v>failed</v>
      </c>
      <c r="G170" s="38">
        <v>46</v>
      </c>
    </row>
    <row r="171" spans="1:7" x14ac:dyDescent="0.3">
      <c r="A171" s="4" t="s">
        <v>20</v>
      </c>
      <c r="B171">
        <v>1267</v>
      </c>
      <c r="D171" s="36" t="str">
        <v>successful</v>
      </c>
      <c r="E171" s="35">
        <v>83</v>
      </c>
      <c r="F171" s="35" t="str">
        <v>failed</v>
      </c>
      <c r="G171" s="38">
        <v>105</v>
      </c>
    </row>
    <row r="172" spans="1:7" x14ac:dyDescent="0.3">
      <c r="A172" s="4" t="s">
        <v>14</v>
      </c>
      <c r="B172">
        <v>67</v>
      </c>
      <c r="D172" s="36" t="str">
        <v>successful</v>
      </c>
      <c r="E172" s="35">
        <v>91</v>
      </c>
      <c r="F172" s="35" t="str">
        <v>failed</v>
      </c>
      <c r="G172" s="38">
        <v>535</v>
      </c>
    </row>
    <row r="173" spans="1:7" x14ac:dyDescent="0.3">
      <c r="A173" s="4" t="s">
        <v>14</v>
      </c>
      <c r="B173">
        <v>5</v>
      </c>
      <c r="D173" s="36" t="str">
        <v>successful</v>
      </c>
      <c r="E173" s="35">
        <v>546</v>
      </c>
      <c r="F173" s="35" t="str">
        <v>failed</v>
      </c>
      <c r="G173" s="38">
        <v>16</v>
      </c>
    </row>
    <row r="174" spans="1:7" x14ac:dyDescent="0.3">
      <c r="A174" s="4" t="s">
        <v>14</v>
      </c>
      <c r="B174">
        <v>26</v>
      </c>
      <c r="D174" s="36" t="str">
        <v>successful</v>
      </c>
      <c r="E174" s="35">
        <v>393</v>
      </c>
      <c r="F174" s="35" t="str">
        <v>failed</v>
      </c>
      <c r="G174" s="38">
        <v>575</v>
      </c>
    </row>
    <row r="175" spans="1:7" x14ac:dyDescent="0.3">
      <c r="A175" s="4" t="s">
        <v>20</v>
      </c>
      <c r="B175">
        <v>1561</v>
      </c>
      <c r="D175" s="36" t="str">
        <v>successful</v>
      </c>
      <c r="E175" s="35">
        <v>133</v>
      </c>
      <c r="F175" s="35" t="str">
        <v>failed</v>
      </c>
      <c r="G175" s="38">
        <v>1120</v>
      </c>
    </row>
    <row r="176" spans="1:7" x14ac:dyDescent="0.3">
      <c r="A176" s="4" t="s">
        <v>20</v>
      </c>
      <c r="B176">
        <v>48</v>
      </c>
      <c r="D176" s="36" t="str">
        <v>successful</v>
      </c>
      <c r="E176" s="35">
        <v>254</v>
      </c>
      <c r="F176" s="35" t="str">
        <v>failed</v>
      </c>
      <c r="G176" s="38">
        <v>113</v>
      </c>
    </row>
    <row r="177" spans="1:7" x14ac:dyDescent="0.3">
      <c r="A177" s="4" t="s">
        <v>14</v>
      </c>
      <c r="B177">
        <v>1130</v>
      </c>
      <c r="D177" s="36" t="str">
        <v>successful</v>
      </c>
      <c r="E177" s="35">
        <v>176</v>
      </c>
      <c r="F177" s="35" t="str">
        <v>failed</v>
      </c>
      <c r="G177" s="38">
        <v>1538</v>
      </c>
    </row>
    <row r="178" spans="1:7" x14ac:dyDescent="0.3">
      <c r="A178" s="4" t="s">
        <v>14</v>
      </c>
      <c r="B178">
        <v>782</v>
      </c>
      <c r="D178" s="36" t="str">
        <v>successful</v>
      </c>
      <c r="E178" s="35">
        <v>337</v>
      </c>
      <c r="F178" s="35" t="str">
        <v>failed</v>
      </c>
      <c r="G178" s="38">
        <v>9</v>
      </c>
    </row>
    <row r="179" spans="1:7" x14ac:dyDescent="0.3">
      <c r="A179" s="4" t="s">
        <v>20</v>
      </c>
      <c r="B179">
        <v>2739</v>
      </c>
      <c r="D179" s="36" t="str">
        <v>successful</v>
      </c>
      <c r="E179" s="35">
        <v>107</v>
      </c>
      <c r="F179" s="35" t="str">
        <v>failed</v>
      </c>
      <c r="G179" s="38">
        <v>554</v>
      </c>
    </row>
    <row r="180" spans="1:7" x14ac:dyDescent="0.3">
      <c r="A180" s="4" t="s">
        <v>14</v>
      </c>
      <c r="B180">
        <v>210</v>
      </c>
      <c r="D180" s="36" t="str">
        <v>successful</v>
      </c>
      <c r="E180" s="35">
        <v>183</v>
      </c>
      <c r="F180" s="35" t="str">
        <v>failed</v>
      </c>
      <c r="G180" s="38">
        <v>648</v>
      </c>
    </row>
    <row r="181" spans="1:7" x14ac:dyDescent="0.3">
      <c r="A181" s="4" t="s">
        <v>20</v>
      </c>
      <c r="B181">
        <v>3537</v>
      </c>
      <c r="D181" s="36" t="str">
        <v>successful</v>
      </c>
      <c r="E181" s="35">
        <v>72</v>
      </c>
      <c r="F181" s="35" t="str">
        <v>failed</v>
      </c>
      <c r="G181" s="38">
        <v>21</v>
      </c>
    </row>
    <row r="182" spans="1:7" x14ac:dyDescent="0.3">
      <c r="A182" s="4" t="s">
        <v>20</v>
      </c>
      <c r="B182">
        <v>2107</v>
      </c>
      <c r="D182" s="36" t="str">
        <v>successful</v>
      </c>
      <c r="E182" s="35">
        <v>295</v>
      </c>
      <c r="F182" s="35" t="str">
        <v>failed</v>
      </c>
      <c r="G182" s="38">
        <v>54</v>
      </c>
    </row>
    <row r="183" spans="1:7" x14ac:dyDescent="0.3">
      <c r="A183" s="4" t="s">
        <v>14</v>
      </c>
      <c r="B183">
        <v>136</v>
      </c>
      <c r="D183" s="36" t="str">
        <v>successful</v>
      </c>
      <c r="E183" s="35">
        <v>142</v>
      </c>
      <c r="F183" s="35" t="str">
        <v>failed</v>
      </c>
      <c r="G183" s="38">
        <v>120</v>
      </c>
    </row>
    <row r="184" spans="1:7" x14ac:dyDescent="0.3">
      <c r="A184" s="4" t="s">
        <v>20</v>
      </c>
      <c r="B184">
        <v>3318</v>
      </c>
      <c r="D184" s="36" t="str">
        <v>successful</v>
      </c>
      <c r="E184" s="35">
        <v>85</v>
      </c>
      <c r="F184" s="35" t="str">
        <v>failed</v>
      </c>
      <c r="G184" s="38">
        <v>579</v>
      </c>
    </row>
    <row r="185" spans="1:7" x14ac:dyDescent="0.3">
      <c r="A185" s="4" t="s">
        <v>14</v>
      </c>
      <c r="B185">
        <v>86</v>
      </c>
      <c r="D185" s="36" t="str">
        <v>successful</v>
      </c>
      <c r="E185" s="35">
        <v>659</v>
      </c>
      <c r="F185" s="35" t="str">
        <v>failed</v>
      </c>
      <c r="G185" s="38">
        <v>2072</v>
      </c>
    </row>
    <row r="186" spans="1:7" x14ac:dyDescent="0.3">
      <c r="A186" s="4" t="s">
        <v>20</v>
      </c>
      <c r="B186">
        <v>340</v>
      </c>
      <c r="D186" s="36" t="str">
        <v>successful</v>
      </c>
      <c r="E186" s="35">
        <v>121</v>
      </c>
      <c r="F186" s="35" t="str">
        <v>failed</v>
      </c>
      <c r="G186" s="38">
        <v>0</v>
      </c>
    </row>
    <row r="187" spans="1:7" x14ac:dyDescent="0.3">
      <c r="A187" s="4" t="s">
        <v>14</v>
      </c>
      <c r="B187">
        <v>19</v>
      </c>
      <c r="D187" s="36" t="str">
        <v>successful</v>
      </c>
      <c r="E187" s="35">
        <v>3742</v>
      </c>
      <c r="F187" s="35" t="str">
        <v>failed</v>
      </c>
      <c r="G187" s="38">
        <v>1796</v>
      </c>
    </row>
    <row r="188" spans="1:7" x14ac:dyDescent="0.3">
      <c r="A188" s="4" t="s">
        <v>14</v>
      </c>
      <c r="B188">
        <v>886</v>
      </c>
      <c r="D188" s="36" t="str">
        <v>successful</v>
      </c>
      <c r="E188" s="35">
        <v>223</v>
      </c>
      <c r="F188" s="35" t="str">
        <v>failed</v>
      </c>
      <c r="G188" s="38">
        <v>62</v>
      </c>
    </row>
    <row r="189" spans="1:7" x14ac:dyDescent="0.3">
      <c r="A189" s="4" t="s">
        <v>20</v>
      </c>
      <c r="B189">
        <v>1442</v>
      </c>
      <c r="D189" s="36" t="str">
        <v>successful</v>
      </c>
      <c r="E189" s="35">
        <v>133</v>
      </c>
      <c r="F189" s="35" t="str">
        <v>failed</v>
      </c>
      <c r="G189" s="38">
        <v>347</v>
      </c>
    </row>
    <row r="190" spans="1:7" x14ac:dyDescent="0.3">
      <c r="A190" s="4" t="s">
        <v>14</v>
      </c>
      <c r="B190">
        <v>35</v>
      </c>
      <c r="D190" s="36" t="str">
        <v>successful</v>
      </c>
      <c r="E190" s="35">
        <v>5168</v>
      </c>
      <c r="F190" s="35" t="str">
        <v>failed</v>
      </c>
      <c r="G190" s="38">
        <v>19</v>
      </c>
    </row>
    <row r="191" spans="1:7" x14ac:dyDescent="0.3">
      <c r="A191" s="4" t="s">
        <v>74</v>
      </c>
      <c r="B191">
        <v>441</v>
      </c>
      <c r="D191" s="36" t="str">
        <v>successful</v>
      </c>
      <c r="E191" s="35">
        <v>307</v>
      </c>
      <c r="F191" s="35" t="str">
        <v>failed</v>
      </c>
      <c r="G191" s="38">
        <v>1258</v>
      </c>
    </row>
    <row r="192" spans="1:7" x14ac:dyDescent="0.3">
      <c r="A192" s="4" t="s">
        <v>14</v>
      </c>
      <c r="B192">
        <v>24</v>
      </c>
      <c r="D192" s="36" t="str">
        <v>successful</v>
      </c>
      <c r="E192" s="35">
        <v>2441</v>
      </c>
      <c r="F192" s="35" t="str">
        <v>failed</v>
      </c>
      <c r="G192" s="38">
        <v>362</v>
      </c>
    </row>
    <row r="193" spans="1:7" x14ac:dyDescent="0.3">
      <c r="A193" s="4" t="s">
        <v>14</v>
      </c>
      <c r="B193">
        <v>86</v>
      </c>
      <c r="D193" s="36" t="str">
        <v>successful</v>
      </c>
      <c r="E193" s="35">
        <v>1385</v>
      </c>
      <c r="F193" s="35" t="str">
        <v>failed</v>
      </c>
      <c r="G193" s="38">
        <v>133</v>
      </c>
    </row>
    <row r="194" spans="1:7" x14ac:dyDescent="0.3">
      <c r="A194" s="4" t="s">
        <v>14</v>
      </c>
      <c r="B194">
        <v>243</v>
      </c>
      <c r="D194" s="36" t="str">
        <v>successful</v>
      </c>
      <c r="E194" s="35">
        <v>190</v>
      </c>
      <c r="F194" s="35" t="str">
        <v>failed</v>
      </c>
      <c r="G194" s="38">
        <v>846</v>
      </c>
    </row>
    <row r="195" spans="1:7" x14ac:dyDescent="0.3">
      <c r="A195" s="4" t="s">
        <v>14</v>
      </c>
      <c r="B195">
        <v>65</v>
      </c>
      <c r="D195" s="36" t="str">
        <v>successful</v>
      </c>
      <c r="E195" s="35">
        <v>470</v>
      </c>
      <c r="F195" s="35" t="str">
        <v>failed</v>
      </c>
      <c r="G195" s="38">
        <v>10</v>
      </c>
    </row>
    <row r="196" spans="1:7" x14ac:dyDescent="0.3">
      <c r="A196" s="4" t="s">
        <v>20</v>
      </c>
      <c r="B196">
        <v>126</v>
      </c>
      <c r="D196" s="36" t="str">
        <v>successful</v>
      </c>
      <c r="E196" s="35">
        <v>253</v>
      </c>
      <c r="F196" s="35" t="str">
        <v>failed</v>
      </c>
      <c r="G196" s="38">
        <v>191</v>
      </c>
    </row>
    <row r="197" spans="1:7" x14ac:dyDescent="0.3">
      <c r="A197" s="4" t="s">
        <v>20</v>
      </c>
      <c r="B197">
        <v>524</v>
      </c>
      <c r="D197" s="36" t="str">
        <v>successful</v>
      </c>
      <c r="E197" s="35">
        <v>1113</v>
      </c>
      <c r="F197" s="35" t="str">
        <v>failed</v>
      </c>
      <c r="G197" s="38">
        <v>1979</v>
      </c>
    </row>
    <row r="198" spans="1:7" x14ac:dyDescent="0.3">
      <c r="A198" s="4" t="s">
        <v>14</v>
      </c>
      <c r="B198">
        <v>100</v>
      </c>
      <c r="D198" s="36" t="str">
        <v>successful</v>
      </c>
      <c r="E198" s="35">
        <v>2283</v>
      </c>
      <c r="F198" s="35" t="str">
        <v>failed</v>
      </c>
      <c r="G198" s="38">
        <v>63</v>
      </c>
    </row>
    <row r="199" spans="1:7" x14ac:dyDescent="0.3">
      <c r="A199" s="4" t="s">
        <v>20</v>
      </c>
      <c r="B199">
        <v>1989</v>
      </c>
      <c r="D199" s="36" t="str">
        <v>successful</v>
      </c>
      <c r="E199" s="35">
        <v>1095</v>
      </c>
      <c r="F199" s="35" t="str">
        <v>failed</v>
      </c>
      <c r="G199" s="38">
        <v>6080</v>
      </c>
    </row>
    <row r="200" spans="1:7" x14ac:dyDescent="0.3">
      <c r="A200" s="4" t="s">
        <v>14</v>
      </c>
      <c r="B200">
        <v>168</v>
      </c>
      <c r="D200" s="36" t="str">
        <v>successful</v>
      </c>
      <c r="E200" s="35">
        <v>1690</v>
      </c>
      <c r="F200" s="35" t="str">
        <v>failed</v>
      </c>
      <c r="G200" s="38">
        <v>80</v>
      </c>
    </row>
    <row r="201" spans="1:7" x14ac:dyDescent="0.3">
      <c r="A201" s="4" t="s">
        <v>14</v>
      </c>
      <c r="B201">
        <v>13</v>
      </c>
      <c r="D201" s="36" t="str">
        <v>successful</v>
      </c>
      <c r="E201" s="35">
        <v>191</v>
      </c>
      <c r="F201" s="35" t="str">
        <v>failed</v>
      </c>
      <c r="G201" s="38">
        <v>9</v>
      </c>
    </row>
    <row r="202" spans="1:7" x14ac:dyDescent="0.3">
      <c r="A202" s="4" t="s">
        <v>14</v>
      </c>
      <c r="B202">
        <v>1</v>
      </c>
      <c r="D202" s="36" t="str">
        <v>successful</v>
      </c>
      <c r="E202" s="35">
        <v>2013</v>
      </c>
      <c r="F202" s="35" t="str">
        <v>failed</v>
      </c>
      <c r="G202" s="38">
        <v>1784</v>
      </c>
    </row>
    <row r="203" spans="1:7" x14ac:dyDescent="0.3">
      <c r="A203" s="4" t="s">
        <v>20</v>
      </c>
      <c r="B203">
        <v>157</v>
      </c>
      <c r="D203" s="36" t="str">
        <v>successful</v>
      </c>
      <c r="E203" s="35">
        <v>1703</v>
      </c>
      <c r="F203" s="35" t="str">
        <v>failed</v>
      </c>
      <c r="G203" s="38">
        <v>243</v>
      </c>
    </row>
    <row r="204" spans="1:7" x14ac:dyDescent="0.3">
      <c r="A204" s="4" t="s">
        <v>74</v>
      </c>
      <c r="B204">
        <v>82</v>
      </c>
      <c r="D204" s="36" t="str">
        <v>successful</v>
      </c>
      <c r="E204" s="35">
        <v>80</v>
      </c>
      <c r="F204" s="35" t="str">
        <v>failed</v>
      </c>
      <c r="G204" s="38">
        <v>1296</v>
      </c>
    </row>
    <row r="205" spans="1:7" x14ac:dyDescent="0.3">
      <c r="A205" s="4" t="s">
        <v>20</v>
      </c>
      <c r="B205">
        <v>4498</v>
      </c>
      <c r="D205" s="36" t="str">
        <v>successful</v>
      </c>
      <c r="E205" s="35">
        <v>41</v>
      </c>
      <c r="F205" s="35" t="str">
        <v>failed</v>
      </c>
      <c r="G205" s="38">
        <v>77</v>
      </c>
    </row>
    <row r="206" spans="1:7" x14ac:dyDescent="0.3">
      <c r="A206" s="4" t="s">
        <v>14</v>
      </c>
      <c r="B206">
        <v>40</v>
      </c>
      <c r="D206" s="36" t="str">
        <v>successful</v>
      </c>
      <c r="E206" s="35">
        <v>187</v>
      </c>
      <c r="F206" s="35" t="str">
        <v>failed</v>
      </c>
      <c r="G206" s="38">
        <v>395</v>
      </c>
    </row>
    <row r="207" spans="1:7" x14ac:dyDescent="0.3">
      <c r="A207" s="4" t="s">
        <v>20</v>
      </c>
      <c r="B207">
        <v>80</v>
      </c>
      <c r="D207" s="36" t="str">
        <v>successful</v>
      </c>
      <c r="E207" s="35">
        <v>2875</v>
      </c>
      <c r="F207" s="35" t="str">
        <v>failed</v>
      </c>
      <c r="G207" s="38">
        <v>49</v>
      </c>
    </row>
    <row r="208" spans="1:7" x14ac:dyDescent="0.3">
      <c r="A208" s="4" t="s">
        <v>74</v>
      </c>
      <c r="B208">
        <v>57</v>
      </c>
      <c r="D208" s="36" t="str">
        <v>successful</v>
      </c>
      <c r="E208" s="35">
        <v>88</v>
      </c>
      <c r="F208" s="35" t="str">
        <v>failed</v>
      </c>
      <c r="G208" s="38">
        <v>180</v>
      </c>
    </row>
    <row r="209" spans="1:7" x14ac:dyDescent="0.3">
      <c r="A209" s="4" t="s">
        <v>20</v>
      </c>
      <c r="B209">
        <v>43</v>
      </c>
      <c r="D209" s="36" t="str">
        <v>successful</v>
      </c>
      <c r="E209" s="35">
        <v>191</v>
      </c>
      <c r="F209" s="35" t="str">
        <v>failed</v>
      </c>
      <c r="G209" s="38">
        <v>2690</v>
      </c>
    </row>
    <row r="210" spans="1:7" x14ac:dyDescent="0.3">
      <c r="A210" s="4" t="s">
        <v>20</v>
      </c>
      <c r="B210">
        <v>2053</v>
      </c>
      <c r="D210" s="36" t="str">
        <v>successful</v>
      </c>
      <c r="E210" s="35">
        <v>139</v>
      </c>
      <c r="F210" s="35" t="str">
        <v>failed</v>
      </c>
      <c r="G210" s="38">
        <v>2779</v>
      </c>
    </row>
    <row r="211" spans="1:7" x14ac:dyDescent="0.3">
      <c r="A211" s="4" t="s">
        <v>47</v>
      </c>
      <c r="B211">
        <v>808</v>
      </c>
      <c r="D211" s="36" t="str">
        <v>successful</v>
      </c>
      <c r="E211" s="35">
        <v>186</v>
      </c>
      <c r="F211" s="35" t="str">
        <v>failed</v>
      </c>
      <c r="G211" s="38">
        <v>92</v>
      </c>
    </row>
    <row r="212" spans="1:7" x14ac:dyDescent="0.3">
      <c r="A212" s="4" t="s">
        <v>14</v>
      </c>
      <c r="B212">
        <v>226</v>
      </c>
      <c r="D212" s="36" t="str">
        <v>successful</v>
      </c>
      <c r="E212" s="35">
        <v>112</v>
      </c>
      <c r="F212" s="35" t="str">
        <v>failed</v>
      </c>
      <c r="G212" s="38">
        <v>1028</v>
      </c>
    </row>
    <row r="213" spans="1:7" x14ac:dyDescent="0.3">
      <c r="A213" s="4" t="s">
        <v>14</v>
      </c>
      <c r="B213">
        <v>1625</v>
      </c>
      <c r="D213" s="36" t="str">
        <v>successful</v>
      </c>
      <c r="E213" s="35">
        <v>101</v>
      </c>
      <c r="F213" s="35" t="str">
        <v>failed</v>
      </c>
      <c r="G213" s="38">
        <v>26</v>
      </c>
    </row>
    <row r="214" spans="1:7" x14ac:dyDescent="0.3">
      <c r="A214" s="4" t="s">
        <v>20</v>
      </c>
      <c r="B214">
        <v>168</v>
      </c>
      <c r="D214" s="36" t="str">
        <v>successful</v>
      </c>
      <c r="E214" s="35">
        <v>206</v>
      </c>
      <c r="F214" s="35" t="str">
        <v>failed</v>
      </c>
      <c r="G214" s="38">
        <v>1790</v>
      </c>
    </row>
    <row r="215" spans="1:7" x14ac:dyDescent="0.3">
      <c r="A215" s="4" t="s">
        <v>20</v>
      </c>
      <c r="B215">
        <v>4289</v>
      </c>
      <c r="D215" s="36" t="str">
        <v>successful</v>
      </c>
      <c r="E215" s="35">
        <v>154</v>
      </c>
      <c r="F215" s="35" t="str">
        <v>failed</v>
      </c>
      <c r="G215" s="38">
        <v>37</v>
      </c>
    </row>
    <row r="216" spans="1:7" x14ac:dyDescent="0.3">
      <c r="A216" s="4" t="s">
        <v>20</v>
      </c>
      <c r="B216">
        <v>165</v>
      </c>
      <c r="D216" s="36" t="str">
        <v>successful</v>
      </c>
      <c r="E216" s="35">
        <v>5966</v>
      </c>
      <c r="F216" s="35" t="str">
        <v>failed</v>
      </c>
      <c r="G216" s="38">
        <v>35</v>
      </c>
    </row>
    <row r="217" spans="1:7" x14ac:dyDescent="0.3">
      <c r="A217" s="4" t="s">
        <v>14</v>
      </c>
      <c r="B217">
        <v>143</v>
      </c>
      <c r="D217" s="36" t="str">
        <v>successful</v>
      </c>
      <c r="E217" s="35">
        <v>169</v>
      </c>
      <c r="F217" s="35" t="str">
        <v>failed</v>
      </c>
      <c r="G217" s="38">
        <v>558</v>
      </c>
    </row>
    <row r="218" spans="1:7" x14ac:dyDescent="0.3">
      <c r="A218" s="4" t="s">
        <v>20</v>
      </c>
      <c r="B218">
        <v>1815</v>
      </c>
      <c r="D218" s="36" t="str">
        <v>successful</v>
      </c>
      <c r="E218" s="35">
        <v>2106</v>
      </c>
      <c r="F218" s="35" t="str">
        <v>failed</v>
      </c>
      <c r="G218" s="38">
        <v>64</v>
      </c>
    </row>
    <row r="219" spans="1:7" x14ac:dyDescent="0.3">
      <c r="A219" s="4" t="s">
        <v>14</v>
      </c>
      <c r="B219">
        <v>934</v>
      </c>
      <c r="D219" s="36" t="str">
        <v>successful</v>
      </c>
      <c r="E219" s="35">
        <v>131</v>
      </c>
      <c r="F219" s="35" t="str">
        <v>failed</v>
      </c>
      <c r="G219" s="38">
        <v>245</v>
      </c>
    </row>
    <row r="220" spans="1:7" x14ac:dyDescent="0.3">
      <c r="A220" s="4" t="s">
        <v>20</v>
      </c>
      <c r="B220">
        <v>397</v>
      </c>
      <c r="D220" s="36" t="str">
        <v>successful</v>
      </c>
      <c r="E220" s="35">
        <v>84</v>
      </c>
      <c r="F220" s="35" t="str">
        <v>failed</v>
      </c>
      <c r="G220" s="38">
        <v>71</v>
      </c>
    </row>
    <row r="221" spans="1:7" x14ac:dyDescent="0.3">
      <c r="A221" s="4" t="s">
        <v>20</v>
      </c>
      <c r="B221">
        <v>1539</v>
      </c>
      <c r="D221" s="36" t="str">
        <v>successful</v>
      </c>
      <c r="E221" s="35">
        <v>155</v>
      </c>
      <c r="F221" s="35" t="str">
        <v>failed</v>
      </c>
      <c r="G221" s="38">
        <v>42</v>
      </c>
    </row>
    <row r="222" spans="1:7" x14ac:dyDescent="0.3">
      <c r="A222" s="4" t="s">
        <v>14</v>
      </c>
      <c r="B222">
        <v>17</v>
      </c>
      <c r="D222" s="36" t="str">
        <v>successful</v>
      </c>
      <c r="E222" s="35">
        <v>189</v>
      </c>
      <c r="F222" s="35" t="str">
        <v>failed</v>
      </c>
      <c r="G222" s="38">
        <v>156</v>
      </c>
    </row>
    <row r="223" spans="1:7" x14ac:dyDescent="0.3">
      <c r="A223" s="4" t="s">
        <v>14</v>
      </c>
      <c r="B223">
        <v>2179</v>
      </c>
      <c r="D223" s="36" t="str">
        <v>successful</v>
      </c>
      <c r="E223" s="35">
        <v>4799</v>
      </c>
      <c r="F223" s="35" t="str">
        <v>failed</v>
      </c>
      <c r="G223" s="38">
        <v>1368</v>
      </c>
    </row>
    <row r="224" spans="1:7" x14ac:dyDescent="0.3">
      <c r="A224" s="4" t="s">
        <v>20</v>
      </c>
      <c r="B224">
        <v>138</v>
      </c>
      <c r="D224" s="36" t="str">
        <v>successful</v>
      </c>
      <c r="E224" s="35">
        <v>1137</v>
      </c>
      <c r="F224" s="35" t="str">
        <v>failed</v>
      </c>
      <c r="G224" s="38">
        <v>102</v>
      </c>
    </row>
    <row r="225" spans="1:7" x14ac:dyDescent="0.3">
      <c r="A225" s="4" t="s">
        <v>14</v>
      </c>
      <c r="B225">
        <v>931</v>
      </c>
      <c r="D225" s="36" t="str">
        <v>successful</v>
      </c>
      <c r="E225" s="35">
        <v>1152</v>
      </c>
      <c r="F225" s="35" t="str">
        <v>failed</v>
      </c>
      <c r="G225" s="38">
        <v>86</v>
      </c>
    </row>
    <row r="226" spans="1:7" x14ac:dyDescent="0.3">
      <c r="A226" s="4" t="s">
        <v>20</v>
      </c>
      <c r="B226">
        <v>3594</v>
      </c>
      <c r="D226" s="36" t="str">
        <v>successful</v>
      </c>
      <c r="E226" s="35">
        <v>50</v>
      </c>
      <c r="F226" s="35" t="str">
        <v>failed</v>
      </c>
      <c r="G226" s="38">
        <v>253</v>
      </c>
    </row>
    <row r="227" spans="1:7" x14ac:dyDescent="0.3">
      <c r="A227" s="4" t="s">
        <v>20</v>
      </c>
      <c r="B227">
        <v>5880</v>
      </c>
      <c r="D227" s="36" t="str">
        <v>successful</v>
      </c>
      <c r="E227" s="35">
        <v>3059</v>
      </c>
      <c r="F227" s="35" t="str">
        <v>failed</v>
      </c>
      <c r="G227" s="38">
        <v>157</v>
      </c>
    </row>
    <row r="228" spans="1:7" x14ac:dyDescent="0.3">
      <c r="A228" s="4" t="s">
        <v>20</v>
      </c>
      <c r="B228">
        <v>112</v>
      </c>
      <c r="D228" s="36" t="str">
        <v>successful</v>
      </c>
      <c r="E228" s="35">
        <v>34</v>
      </c>
      <c r="F228" s="35" t="str">
        <v>failed</v>
      </c>
      <c r="G228" s="38">
        <v>183</v>
      </c>
    </row>
    <row r="229" spans="1:7" x14ac:dyDescent="0.3">
      <c r="A229" s="4" t="s">
        <v>20</v>
      </c>
      <c r="B229">
        <v>943</v>
      </c>
      <c r="D229" s="36" t="str">
        <v>successful</v>
      </c>
      <c r="E229" s="35">
        <v>220</v>
      </c>
      <c r="F229" s="35" t="str">
        <v>failed</v>
      </c>
      <c r="G229" s="38">
        <v>82</v>
      </c>
    </row>
    <row r="230" spans="1:7" x14ac:dyDescent="0.3">
      <c r="A230" s="4" t="s">
        <v>20</v>
      </c>
      <c r="B230">
        <v>2468</v>
      </c>
      <c r="D230" s="36" t="str">
        <v>successful</v>
      </c>
      <c r="E230" s="35">
        <v>1604</v>
      </c>
      <c r="F230" s="35" t="str">
        <v>failed</v>
      </c>
      <c r="G230" s="38">
        <v>1</v>
      </c>
    </row>
    <row r="231" spans="1:7" x14ac:dyDescent="0.3">
      <c r="A231" s="4" t="s">
        <v>20</v>
      </c>
      <c r="B231">
        <v>2551</v>
      </c>
      <c r="D231" s="36" t="str">
        <v>successful</v>
      </c>
      <c r="E231" s="35">
        <v>454</v>
      </c>
      <c r="F231" s="35" t="str">
        <v>failed</v>
      </c>
      <c r="G231" s="38">
        <v>1198</v>
      </c>
    </row>
    <row r="232" spans="1:7" x14ac:dyDescent="0.3">
      <c r="A232" s="4" t="s">
        <v>20</v>
      </c>
      <c r="B232">
        <v>101</v>
      </c>
      <c r="D232" s="36" t="str">
        <v>successful</v>
      </c>
      <c r="E232" s="35">
        <v>123</v>
      </c>
      <c r="F232" s="35" t="str">
        <v>failed</v>
      </c>
      <c r="G232" s="38">
        <v>648</v>
      </c>
    </row>
    <row r="233" spans="1:7" x14ac:dyDescent="0.3">
      <c r="A233" s="4" t="s">
        <v>74</v>
      </c>
      <c r="B233">
        <v>67</v>
      </c>
      <c r="D233" s="36" t="str">
        <v>successful</v>
      </c>
      <c r="E233" s="35">
        <v>299</v>
      </c>
      <c r="F233" s="35" t="str">
        <v>failed</v>
      </c>
      <c r="G233" s="38">
        <v>64</v>
      </c>
    </row>
    <row r="234" spans="1:7" x14ac:dyDescent="0.3">
      <c r="A234" s="4" t="s">
        <v>20</v>
      </c>
      <c r="B234">
        <v>92</v>
      </c>
      <c r="D234" s="36" t="str">
        <v>successful</v>
      </c>
      <c r="E234" s="35">
        <v>2237</v>
      </c>
      <c r="F234" s="35" t="str">
        <v>failed</v>
      </c>
      <c r="G234" s="38">
        <v>62</v>
      </c>
    </row>
    <row r="235" spans="1:7" x14ac:dyDescent="0.3">
      <c r="A235" s="4" t="s">
        <v>20</v>
      </c>
      <c r="B235">
        <v>62</v>
      </c>
      <c r="D235" s="36" t="str">
        <v>successful</v>
      </c>
      <c r="E235" s="35">
        <v>645</v>
      </c>
      <c r="F235" s="35" t="str">
        <v>failed</v>
      </c>
      <c r="G235" s="38">
        <v>750</v>
      </c>
    </row>
    <row r="236" spans="1:7" x14ac:dyDescent="0.3">
      <c r="A236" s="4" t="s">
        <v>20</v>
      </c>
      <c r="B236">
        <v>149</v>
      </c>
      <c r="D236" s="36" t="str">
        <v>successful</v>
      </c>
      <c r="E236" s="35">
        <v>484</v>
      </c>
      <c r="F236" s="35" t="str">
        <v>failed</v>
      </c>
      <c r="G236" s="38">
        <v>105</v>
      </c>
    </row>
    <row r="237" spans="1:7" x14ac:dyDescent="0.3">
      <c r="A237" s="4" t="s">
        <v>14</v>
      </c>
      <c r="B237">
        <v>92</v>
      </c>
      <c r="D237" s="36" t="str">
        <v>successful</v>
      </c>
      <c r="E237" s="35">
        <v>154</v>
      </c>
      <c r="F237" s="35" t="str">
        <v>failed</v>
      </c>
      <c r="G237" s="38">
        <v>2604</v>
      </c>
    </row>
    <row r="238" spans="1:7" x14ac:dyDescent="0.3">
      <c r="A238" s="4" t="s">
        <v>14</v>
      </c>
      <c r="B238">
        <v>57</v>
      </c>
      <c r="D238" s="36" t="str">
        <v>successful</v>
      </c>
      <c r="E238" s="35">
        <v>82</v>
      </c>
      <c r="F238" s="35" t="str">
        <v>failed</v>
      </c>
      <c r="G238" s="38">
        <v>65</v>
      </c>
    </row>
    <row r="239" spans="1:7" x14ac:dyDescent="0.3">
      <c r="A239" s="4" t="s">
        <v>20</v>
      </c>
      <c r="B239">
        <v>329</v>
      </c>
      <c r="D239" s="36" t="str">
        <v>successful</v>
      </c>
      <c r="E239" s="35">
        <v>134</v>
      </c>
      <c r="F239" s="35" t="str">
        <v>failed</v>
      </c>
      <c r="G239" s="38">
        <v>94</v>
      </c>
    </row>
    <row r="240" spans="1:7" x14ac:dyDescent="0.3">
      <c r="A240" s="4" t="s">
        <v>20</v>
      </c>
      <c r="B240">
        <v>97</v>
      </c>
      <c r="D240" s="36" t="str">
        <v>successful</v>
      </c>
      <c r="E240" s="35">
        <v>5203</v>
      </c>
      <c r="F240" s="35" t="str">
        <v>failed</v>
      </c>
      <c r="G240" s="38">
        <v>257</v>
      </c>
    </row>
    <row r="241" spans="1:7" x14ac:dyDescent="0.3">
      <c r="A241" s="4" t="s">
        <v>14</v>
      </c>
      <c r="B241">
        <v>41</v>
      </c>
      <c r="D241" s="36" t="str">
        <v>successful</v>
      </c>
      <c r="E241" s="35">
        <v>94</v>
      </c>
      <c r="F241" s="35" t="str">
        <v>failed</v>
      </c>
      <c r="G241" s="38">
        <v>2928</v>
      </c>
    </row>
    <row r="242" spans="1:7" x14ac:dyDescent="0.3">
      <c r="A242" s="4" t="s">
        <v>20</v>
      </c>
      <c r="B242">
        <v>1784</v>
      </c>
      <c r="D242" s="36" t="str">
        <v>successful</v>
      </c>
      <c r="E242" s="35">
        <v>205</v>
      </c>
      <c r="F242" s="35" t="str">
        <v>failed</v>
      </c>
      <c r="G242" s="38">
        <v>4697</v>
      </c>
    </row>
    <row r="243" spans="1:7" x14ac:dyDescent="0.3">
      <c r="A243" s="4" t="s">
        <v>20</v>
      </c>
      <c r="B243">
        <v>1684</v>
      </c>
      <c r="D243" s="36" t="str">
        <v>successful</v>
      </c>
      <c r="E243" s="35">
        <v>92</v>
      </c>
      <c r="F243" s="35" t="str">
        <v>failed</v>
      </c>
      <c r="G243" s="38">
        <v>2915</v>
      </c>
    </row>
    <row r="244" spans="1:7" x14ac:dyDescent="0.3">
      <c r="A244" s="4" t="s">
        <v>20</v>
      </c>
      <c r="B244">
        <v>250</v>
      </c>
      <c r="D244" s="36" t="str">
        <v>successful</v>
      </c>
      <c r="E244" s="35">
        <v>219</v>
      </c>
      <c r="F244" s="35" t="str">
        <v>failed</v>
      </c>
      <c r="G244" s="38">
        <v>18</v>
      </c>
    </row>
    <row r="245" spans="1:7" x14ac:dyDescent="0.3">
      <c r="A245" s="4" t="s">
        <v>20</v>
      </c>
      <c r="B245">
        <v>238</v>
      </c>
      <c r="D245" s="36" t="str">
        <v>successful</v>
      </c>
      <c r="E245" s="35">
        <v>2526</v>
      </c>
      <c r="F245" s="35" t="str">
        <v>failed</v>
      </c>
      <c r="G245" s="38">
        <v>602</v>
      </c>
    </row>
    <row r="246" spans="1:7" x14ac:dyDescent="0.3">
      <c r="A246" s="4" t="s">
        <v>20</v>
      </c>
      <c r="B246">
        <v>53</v>
      </c>
      <c r="D246" s="36" t="str">
        <v>successful</v>
      </c>
      <c r="E246" s="35">
        <v>94</v>
      </c>
      <c r="F246" s="35" t="str">
        <v>failed</v>
      </c>
      <c r="G246" s="38">
        <v>1</v>
      </c>
    </row>
    <row r="247" spans="1:7" x14ac:dyDescent="0.3">
      <c r="A247" s="4" t="s">
        <v>20</v>
      </c>
      <c r="B247">
        <v>214</v>
      </c>
      <c r="D247" s="36" t="str">
        <v>successful</v>
      </c>
      <c r="E247" s="35">
        <v>1713</v>
      </c>
      <c r="F247" s="35" t="str">
        <v>failed</v>
      </c>
      <c r="G247" s="38">
        <v>3868</v>
      </c>
    </row>
    <row r="248" spans="1:7" x14ac:dyDescent="0.3">
      <c r="A248" s="4" t="s">
        <v>20</v>
      </c>
      <c r="B248">
        <v>222</v>
      </c>
      <c r="D248" s="36" t="str">
        <v>successful</v>
      </c>
      <c r="E248" s="35">
        <v>249</v>
      </c>
      <c r="F248" s="35" t="str">
        <v>failed</v>
      </c>
      <c r="G248" s="38">
        <v>504</v>
      </c>
    </row>
    <row r="249" spans="1:7" x14ac:dyDescent="0.3">
      <c r="A249" s="4" t="s">
        <v>20</v>
      </c>
      <c r="B249">
        <v>1884</v>
      </c>
      <c r="D249" s="36" t="str">
        <v>successful</v>
      </c>
      <c r="E249" s="35">
        <v>192</v>
      </c>
      <c r="F249" s="35" t="str">
        <v>failed</v>
      </c>
      <c r="G249" s="38">
        <v>14</v>
      </c>
    </row>
    <row r="250" spans="1:7" x14ac:dyDescent="0.3">
      <c r="A250" s="4" t="s">
        <v>20</v>
      </c>
      <c r="B250">
        <v>218</v>
      </c>
      <c r="D250" s="36" t="str">
        <v>successful</v>
      </c>
      <c r="E250" s="35">
        <v>247</v>
      </c>
      <c r="F250" s="35" t="str">
        <v>failed</v>
      </c>
      <c r="G250" s="38">
        <v>750</v>
      </c>
    </row>
    <row r="251" spans="1:7" x14ac:dyDescent="0.3">
      <c r="A251" s="4" t="s">
        <v>20</v>
      </c>
      <c r="B251">
        <v>6465</v>
      </c>
      <c r="D251" s="36" t="str">
        <v>successful</v>
      </c>
      <c r="E251" s="35">
        <v>2293</v>
      </c>
      <c r="F251" s="35" t="str">
        <v>failed</v>
      </c>
      <c r="G251" s="38">
        <v>77</v>
      </c>
    </row>
    <row r="252" spans="1:7" x14ac:dyDescent="0.3">
      <c r="A252" s="4" t="s">
        <v>14</v>
      </c>
      <c r="B252">
        <v>1</v>
      </c>
      <c r="D252" s="36" t="str">
        <v>successful</v>
      </c>
      <c r="E252" s="35">
        <v>3131</v>
      </c>
      <c r="F252" s="35" t="str">
        <v>failed</v>
      </c>
      <c r="G252" s="38">
        <v>752</v>
      </c>
    </row>
    <row r="253" spans="1:7" x14ac:dyDescent="0.3">
      <c r="A253" s="4" t="s">
        <v>14</v>
      </c>
      <c r="B253">
        <v>101</v>
      </c>
      <c r="D253" s="36" t="str">
        <v>successful</v>
      </c>
      <c r="E253" s="35">
        <v>143</v>
      </c>
      <c r="F253" s="35" t="str">
        <v>failed</v>
      </c>
      <c r="G253" s="38">
        <v>131</v>
      </c>
    </row>
    <row r="254" spans="1:7" x14ac:dyDescent="0.3">
      <c r="A254" s="4" t="s">
        <v>20</v>
      </c>
      <c r="B254">
        <v>59</v>
      </c>
      <c r="D254" s="36" t="str">
        <v>successful</v>
      </c>
      <c r="E254" s="35">
        <v>296</v>
      </c>
      <c r="F254" s="35" t="str">
        <v>failed</v>
      </c>
      <c r="G254" s="38">
        <v>87</v>
      </c>
    </row>
    <row r="255" spans="1:7" x14ac:dyDescent="0.3">
      <c r="A255" s="4" t="s">
        <v>14</v>
      </c>
      <c r="B255">
        <v>1335</v>
      </c>
      <c r="D255" s="36" t="str">
        <v>successful</v>
      </c>
      <c r="E255" s="35">
        <v>170</v>
      </c>
      <c r="F255" s="35" t="str">
        <v>failed</v>
      </c>
      <c r="G255" s="38">
        <v>1063</v>
      </c>
    </row>
    <row r="256" spans="1:7" x14ac:dyDescent="0.3">
      <c r="A256" s="4" t="s">
        <v>20</v>
      </c>
      <c r="B256">
        <v>88</v>
      </c>
      <c r="D256" s="36" t="str">
        <v>successful</v>
      </c>
      <c r="E256" s="35">
        <v>86</v>
      </c>
      <c r="F256" s="35" t="str">
        <v>failed</v>
      </c>
      <c r="G256" s="38">
        <v>76</v>
      </c>
    </row>
    <row r="257" spans="1:7" x14ac:dyDescent="0.3">
      <c r="A257" s="4" t="s">
        <v>20</v>
      </c>
      <c r="B257">
        <v>1697</v>
      </c>
      <c r="D257" s="36" t="str">
        <v>successful</v>
      </c>
      <c r="E257" s="35">
        <v>6286</v>
      </c>
      <c r="F257" s="35" t="str">
        <v>failed</v>
      </c>
      <c r="G257" s="38">
        <v>4428</v>
      </c>
    </row>
    <row r="258" spans="1:7" x14ac:dyDescent="0.3">
      <c r="A258" s="4" t="s">
        <v>14</v>
      </c>
      <c r="B258">
        <v>15</v>
      </c>
      <c r="D258" s="36" t="str">
        <v>successful</v>
      </c>
      <c r="E258" s="35">
        <v>3727</v>
      </c>
      <c r="F258" s="35" t="str">
        <v>failed</v>
      </c>
      <c r="G258" s="38">
        <v>58</v>
      </c>
    </row>
    <row r="259" spans="1:7" x14ac:dyDescent="0.3">
      <c r="A259" s="4" t="s">
        <v>20</v>
      </c>
      <c r="B259">
        <v>92</v>
      </c>
      <c r="D259" s="36" t="str">
        <v>successful</v>
      </c>
      <c r="E259" s="35">
        <v>1605</v>
      </c>
      <c r="F259" s="35" t="str">
        <v>failed</v>
      </c>
      <c r="G259" s="38">
        <v>111</v>
      </c>
    </row>
    <row r="260" spans="1:7" x14ac:dyDescent="0.3">
      <c r="A260" s="4" t="s">
        <v>20</v>
      </c>
      <c r="B260">
        <v>186</v>
      </c>
      <c r="D260" s="36" t="str">
        <v>successful</v>
      </c>
      <c r="E260" s="35">
        <v>2120</v>
      </c>
      <c r="F260" s="35" t="str">
        <v>failed</v>
      </c>
      <c r="G260" s="38">
        <v>2955</v>
      </c>
    </row>
    <row r="261" spans="1:7" x14ac:dyDescent="0.3">
      <c r="A261" s="4" t="s">
        <v>20</v>
      </c>
      <c r="B261">
        <v>138</v>
      </c>
      <c r="D261" s="36" t="str">
        <v>successful</v>
      </c>
      <c r="E261" s="35">
        <v>50</v>
      </c>
      <c r="F261" s="35" t="str">
        <v>failed</v>
      </c>
      <c r="G261" s="38">
        <v>1657</v>
      </c>
    </row>
    <row r="262" spans="1:7" x14ac:dyDescent="0.3">
      <c r="A262" s="4" t="s">
        <v>20</v>
      </c>
      <c r="B262">
        <v>261</v>
      </c>
      <c r="D262" s="36" t="str">
        <v>successful</v>
      </c>
      <c r="E262" s="35">
        <v>2080</v>
      </c>
      <c r="F262" s="35" t="str">
        <v>failed</v>
      </c>
      <c r="G262" s="38">
        <v>926</v>
      </c>
    </row>
    <row r="263" spans="1:7" x14ac:dyDescent="0.3">
      <c r="A263" s="4" t="s">
        <v>14</v>
      </c>
      <c r="B263">
        <v>454</v>
      </c>
      <c r="D263" s="36" t="str">
        <v>successful</v>
      </c>
      <c r="E263" s="35">
        <v>2105</v>
      </c>
      <c r="F263" s="35" t="str">
        <v>failed</v>
      </c>
      <c r="G263" s="38">
        <v>77</v>
      </c>
    </row>
    <row r="264" spans="1:7" x14ac:dyDescent="0.3">
      <c r="A264" s="4" t="s">
        <v>20</v>
      </c>
      <c r="B264">
        <v>107</v>
      </c>
      <c r="D264" s="36" t="str">
        <v>successful</v>
      </c>
      <c r="E264" s="35">
        <v>2436</v>
      </c>
      <c r="F264" s="35" t="str">
        <v>failed</v>
      </c>
      <c r="G264" s="38">
        <v>1748</v>
      </c>
    </row>
    <row r="265" spans="1:7" x14ac:dyDescent="0.3">
      <c r="A265" s="4" t="s">
        <v>20</v>
      </c>
      <c r="B265">
        <v>199</v>
      </c>
      <c r="D265" s="36" t="str">
        <v>successful</v>
      </c>
      <c r="E265" s="35">
        <v>80</v>
      </c>
      <c r="F265" s="35" t="str">
        <v>failed</v>
      </c>
      <c r="G265" s="38">
        <v>79</v>
      </c>
    </row>
    <row r="266" spans="1:7" x14ac:dyDescent="0.3">
      <c r="A266" s="4" t="s">
        <v>20</v>
      </c>
      <c r="B266">
        <v>5512</v>
      </c>
      <c r="D266" s="36" t="str">
        <v>successful</v>
      </c>
      <c r="E266" s="35">
        <v>42</v>
      </c>
      <c r="F266" s="35" t="str">
        <v>failed</v>
      </c>
      <c r="G266" s="38">
        <v>889</v>
      </c>
    </row>
    <row r="267" spans="1:7" x14ac:dyDescent="0.3">
      <c r="A267" s="4" t="s">
        <v>20</v>
      </c>
      <c r="B267">
        <v>86</v>
      </c>
      <c r="D267" s="36" t="str">
        <v>successful</v>
      </c>
      <c r="E267" s="35">
        <v>139</v>
      </c>
      <c r="F267" s="35" t="str">
        <v>failed</v>
      </c>
      <c r="G267" s="38">
        <v>56</v>
      </c>
    </row>
    <row r="268" spans="1:7" x14ac:dyDescent="0.3">
      <c r="A268" s="4" t="s">
        <v>14</v>
      </c>
      <c r="B268">
        <v>3182</v>
      </c>
      <c r="D268" s="36" t="str">
        <v>successful</v>
      </c>
      <c r="E268" s="35">
        <v>159</v>
      </c>
      <c r="F268" s="35" t="str">
        <v>failed</v>
      </c>
      <c r="G268" s="38">
        <v>1</v>
      </c>
    </row>
    <row r="269" spans="1:7" x14ac:dyDescent="0.3">
      <c r="A269" s="4" t="s">
        <v>20</v>
      </c>
      <c r="B269">
        <v>2768</v>
      </c>
      <c r="D269" s="36" t="str">
        <v>successful</v>
      </c>
      <c r="E269" s="35">
        <v>381</v>
      </c>
      <c r="F269" s="35" t="str">
        <v>failed</v>
      </c>
      <c r="G269" s="38">
        <v>83</v>
      </c>
    </row>
    <row r="270" spans="1:7" x14ac:dyDescent="0.3">
      <c r="A270" s="4" t="s">
        <v>20</v>
      </c>
      <c r="B270">
        <v>48</v>
      </c>
      <c r="D270" s="36" t="str">
        <v>successful</v>
      </c>
      <c r="E270" s="35">
        <v>194</v>
      </c>
      <c r="F270" s="35" t="str">
        <v>failed</v>
      </c>
      <c r="G270" s="38">
        <v>2025</v>
      </c>
    </row>
    <row r="271" spans="1:7" x14ac:dyDescent="0.3">
      <c r="A271" s="4" t="s">
        <v>20</v>
      </c>
      <c r="B271">
        <v>87</v>
      </c>
      <c r="D271" s="36" t="str">
        <v>successful</v>
      </c>
      <c r="E271" s="35">
        <v>106</v>
      </c>
      <c r="F271" s="35" t="str">
        <v>failed</v>
      </c>
      <c r="G271" s="38">
        <v>14</v>
      </c>
    </row>
    <row r="272" spans="1:7" x14ac:dyDescent="0.3">
      <c r="A272" s="4" t="s">
        <v>74</v>
      </c>
      <c r="B272">
        <v>1890</v>
      </c>
      <c r="D272" s="36" t="str">
        <v>successful</v>
      </c>
      <c r="E272" s="35">
        <v>142</v>
      </c>
      <c r="F272" s="35" t="str">
        <v>failed</v>
      </c>
      <c r="G272" s="38">
        <v>656</v>
      </c>
    </row>
    <row r="273" spans="1:7" x14ac:dyDescent="0.3">
      <c r="A273" s="4" t="s">
        <v>47</v>
      </c>
      <c r="B273">
        <v>61</v>
      </c>
      <c r="D273" s="36" t="str">
        <v>successful</v>
      </c>
      <c r="E273" s="35">
        <v>211</v>
      </c>
      <c r="F273" s="35" t="str">
        <v>failed</v>
      </c>
      <c r="G273" s="38">
        <v>1596</v>
      </c>
    </row>
    <row r="274" spans="1:7" x14ac:dyDescent="0.3">
      <c r="A274" s="4" t="s">
        <v>20</v>
      </c>
      <c r="B274">
        <v>1894</v>
      </c>
      <c r="D274" s="36" t="str">
        <v>successful</v>
      </c>
      <c r="E274" s="35">
        <v>2756</v>
      </c>
      <c r="F274" s="35" t="str">
        <v>failed</v>
      </c>
      <c r="G274" s="38">
        <v>10</v>
      </c>
    </row>
    <row r="275" spans="1:7" x14ac:dyDescent="0.3">
      <c r="A275" s="4" t="s">
        <v>20</v>
      </c>
      <c r="B275">
        <v>282</v>
      </c>
      <c r="D275" s="36" t="str">
        <v>successful</v>
      </c>
      <c r="E275" s="35">
        <v>173</v>
      </c>
      <c r="F275" s="35" t="str">
        <v>failed</v>
      </c>
      <c r="G275" s="38">
        <v>1121</v>
      </c>
    </row>
    <row r="276" spans="1:7" x14ac:dyDescent="0.3">
      <c r="A276" s="4" t="s">
        <v>14</v>
      </c>
      <c r="B276">
        <v>15</v>
      </c>
      <c r="D276" s="36" t="str">
        <v>successful</v>
      </c>
      <c r="E276" s="35">
        <v>87</v>
      </c>
      <c r="F276" s="35" t="str">
        <v>failed</v>
      </c>
      <c r="G276" s="38">
        <v>15</v>
      </c>
    </row>
    <row r="277" spans="1:7" x14ac:dyDescent="0.3">
      <c r="A277" s="4" t="s">
        <v>20</v>
      </c>
      <c r="B277">
        <v>116</v>
      </c>
      <c r="D277" s="36" t="str">
        <v>successful</v>
      </c>
      <c r="E277" s="35">
        <v>1572</v>
      </c>
      <c r="F277" s="35" t="str">
        <v>failed</v>
      </c>
      <c r="G277" s="38">
        <v>191</v>
      </c>
    </row>
    <row r="278" spans="1:7" x14ac:dyDescent="0.3">
      <c r="A278" s="4" t="s">
        <v>14</v>
      </c>
      <c r="B278">
        <v>133</v>
      </c>
      <c r="D278" s="36" t="str">
        <v>successful</v>
      </c>
      <c r="E278" s="35">
        <v>2346</v>
      </c>
      <c r="F278" s="35" t="str">
        <v>failed</v>
      </c>
      <c r="G278" s="38">
        <v>16</v>
      </c>
    </row>
    <row r="279" spans="1:7" x14ac:dyDescent="0.3">
      <c r="A279" s="4" t="s">
        <v>20</v>
      </c>
      <c r="B279">
        <v>83</v>
      </c>
      <c r="D279" s="36" t="str">
        <v>successful</v>
      </c>
      <c r="E279" s="35">
        <v>115</v>
      </c>
      <c r="F279" s="35" t="str">
        <v>failed</v>
      </c>
      <c r="G279" s="38">
        <v>17</v>
      </c>
    </row>
    <row r="280" spans="1:7" x14ac:dyDescent="0.3">
      <c r="A280" s="4" t="s">
        <v>20</v>
      </c>
      <c r="B280">
        <v>91</v>
      </c>
      <c r="D280" s="36" t="str">
        <v>successful</v>
      </c>
      <c r="E280" s="35">
        <v>85</v>
      </c>
      <c r="F280" s="35" t="str">
        <v>failed</v>
      </c>
      <c r="G280" s="38">
        <v>34</v>
      </c>
    </row>
    <row r="281" spans="1:7" x14ac:dyDescent="0.3">
      <c r="A281" s="4" t="s">
        <v>20</v>
      </c>
      <c r="B281">
        <v>546</v>
      </c>
      <c r="D281" s="36" t="str">
        <v>successful</v>
      </c>
      <c r="E281" s="35">
        <v>144</v>
      </c>
      <c r="F281" s="35" t="str">
        <v>failed</v>
      </c>
      <c r="G281" s="38">
        <v>1</v>
      </c>
    </row>
    <row r="282" spans="1:7" x14ac:dyDescent="0.3">
      <c r="A282" s="4" t="s">
        <v>20</v>
      </c>
      <c r="B282">
        <v>393</v>
      </c>
      <c r="D282" s="36" t="str">
        <v>successful</v>
      </c>
      <c r="E282" s="35">
        <v>2443</v>
      </c>
      <c r="F282" s="35" t="str">
        <v>failed</v>
      </c>
      <c r="G282" s="38">
        <v>1274</v>
      </c>
    </row>
    <row r="283" spans="1:7" x14ac:dyDescent="0.3">
      <c r="A283" s="4" t="s">
        <v>14</v>
      </c>
      <c r="B283">
        <v>2062</v>
      </c>
      <c r="D283" s="36" t="str">
        <v>successful</v>
      </c>
      <c r="E283" s="35">
        <v>64</v>
      </c>
      <c r="F283" s="35" t="str">
        <v>failed</v>
      </c>
      <c r="G283" s="38">
        <v>210</v>
      </c>
    </row>
    <row r="284" spans="1:7" x14ac:dyDescent="0.3">
      <c r="A284" s="4" t="s">
        <v>20</v>
      </c>
      <c r="B284">
        <v>133</v>
      </c>
      <c r="D284" s="36" t="str">
        <v>successful</v>
      </c>
      <c r="E284" s="35">
        <v>268</v>
      </c>
      <c r="F284" s="35" t="str">
        <v>failed</v>
      </c>
      <c r="G284" s="38">
        <v>248</v>
      </c>
    </row>
    <row r="285" spans="1:7" x14ac:dyDescent="0.3">
      <c r="A285" s="4" t="s">
        <v>14</v>
      </c>
      <c r="B285">
        <v>29</v>
      </c>
      <c r="D285" s="36" t="str">
        <v>successful</v>
      </c>
      <c r="E285" s="35">
        <v>195</v>
      </c>
      <c r="F285" s="35" t="str">
        <v>failed</v>
      </c>
      <c r="G285" s="38">
        <v>513</v>
      </c>
    </row>
    <row r="286" spans="1:7" x14ac:dyDescent="0.3">
      <c r="A286" s="4" t="s">
        <v>14</v>
      </c>
      <c r="B286">
        <v>132</v>
      </c>
      <c r="D286" s="36" t="str">
        <v>successful</v>
      </c>
      <c r="E286" s="35">
        <v>186</v>
      </c>
      <c r="F286" s="35" t="str">
        <v>failed</v>
      </c>
      <c r="G286" s="38">
        <v>3410</v>
      </c>
    </row>
    <row r="287" spans="1:7" x14ac:dyDescent="0.3">
      <c r="A287" s="4" t="s">
        <v>20</v>
      </c>
      <c r="B287">
        <v>254</v>
      </c>
      <c r="D287" s="36" t="str">
        <v>successful</v>
      </c>
      <c r="E287" s="35">
        <v>460</v>
      </c>
      <c r="F287" s="35" t="str">
        <v>failed</v>
      </c>
      <c r="G287" s="38">
        <v>10</v>
      </c>
    </row>
    <row r="288" spans="1:7" x14ac:dyDescent="0.3">
      <c r="A288" s="4" t="s">
        <v>74</v>
      </c>
      <c r="B288">
        <v>184</v>
      </c>
      <c r="D288" s="36" t="str">
        <v>successful</v>
      </c>
      <c r="E288" s="35">
        <v>2528</v>
      </c>
      <c r="F288" s="35" t="str">
        <v>failed</v>
      </c>
      <c r="G288" s="38">
        <v>2201</v>
      </c>
    </row>
    <row r="289" spans="1:7" x14ac:dyDescent="0.3">
      <c r="A289" s="4" t="s">
        <v>20</v>
      </c>
      <c r="B289">
        <v>176</v>
      </c>
      <c r="D289" s="36" t="str">
        <v>successful</v>
      </c>
      <c r="E289" s="35">
        <v>3657</v>
      </c>
      <c r="F289" s="35" t="str">
        <v>failed</v>
      </c>
      <c r="G289" s="38">
        <v>676</v>
      </c>
    </row>
    <row r="290" spans="1:7" x14ac:dyDescent="0.3">
      <c r="A290" s="4" t="s">
        <v>14</v>
      </c>
      <c r="B290">
        <v>137</v>
      </c>
      <c r="D290" s="36" t="str">
        <v>successful</v>
      </c>
      <c r="E290" s="35">
        <v>131</v>
      </c>
      <c r="F290" s="35" t="str">
        <v>failed</v>
      </c>
      <c r="G290" s="38">
        <v>831</v>
      </c>
    </row>
    <row r="291" spans="1:7" x14ac:dyDescent="0.3">
      <c r="A291" s="4" t="s">
        <v>20</v>
      </c>
      <c r="B291">
        <v>337</v>
      </c>
      <c r="D291" s="36" t="str">
        <v>successful</v>
      </c>
      <c r="E291" s="35">
        <v>239</v>
      </c>
      <c r="F291" s="35" t="str">
        <v>failed</v>
      </c>
      <c r="G291" s="38">
        <v>859</v>
      </c>
    </row>
    <row r="292" spans="1:7" x14ac:dyDescent="0.3">
      <c r="A292" s="4" t="s">
        <v>14</v>
      </c>
      <c r="B292">
        <v>908</v>
      </c>
      <c r="D292" s="36" t="str">
        <v>successful</v>
      </c>
      <c r="E292" s="35">
        <v>78</v>
      </c>
      <c r="F292" s="35" t="str">
        <v>failed</v>
      </c>
      <c r="G292" s="38">
        <v>45</v>
      </c>
    </row>
    <row r="293" spans="1:7" x14ac:dyDescent="0.3">
      <c r="A293" s="4" t="s">
        <v>20</v>
      </c>
      <c r="B293">
        <v>107</v>
      </c>
      <c r="D293" s="36" t="str">
        <v>successful</v>
      </c>
      <c r="E293" s="35">
        <v>1773</v>
      </c>
      <c r="F293" s="35" t="str">
        <v>failed</v>
      </c>
      <c r="G293" s="38">
        <v>6</v>
      </c>
    </row>
    <row r="294" spans="1:7" x14ac:dyDescent="0.3">
      <c r="A294" s="4" t="s">
        <v>14</v>
      </c>
      <c r="B294">
        <v>10</v>
      </c>
      <c r="D294" s="36" t="str">
        <v>successful</v>
      </c>
      <c r="E294" s="35">
        <v>32</v>
      </c>
      <c r="F294" s="35" t="str">
        <v>failed</v>
      </c>
      <c r="G294" s="38">
        <v>7</v>
      </c>
    </row>
    <row r="295" spans="1:7" x14ac:dyDescent="0.3">
      <c r="A295" s="4" t="s">
        <v>74</v>
      </c>
      <c r="B295">
        <v>32</v>
      </c>
      <c r="D295" s="36" t="str">
        <v>successful</v>
      </c>
      <c r="E295" s="35">
        <v>369</v>
      </c>
      <c r="F295" s="35" t="str">
        <v>failed</v>
      </c>
      <c r="G295" s="38">
        <v>31</v>
      </c>
    </row>
    <row r="296" spans="1:7" x14ac:dyDescent="0.3">
      <c r="A296" s="4" t="s">
        <v>20</v>
      </c>
      <c r="B296">
        <v>183</v>
      </c>
      <c r="D296" s="36" t="str">
        <v>successful</v>
      </c>
      <c r="E296" s="35">
        <v>89</v>
      </c>
      <c r="F296" s="35" t="str">
        <v>failed</v>
      </c>
      <c r="G296" s="38">
        <v>78</v>
      </c>
    </row>
    <row r="297" spans="1:7" x14ac:dyDescent="0.3">
      <c r="A297" s="4" t="s">
        <v>14</v>
      </c>
      <c r="B297">
        <v>1910</v>
      </c>
      <c r="D297" s="36" t="str">
        <v>successful</v>
      </c>
      <c r="E297" s="35">
        <v>147</v>
      </c>
      <c r="F297" s="35" t="str">
        <v>failed</v>
      </c>
      <c r="G297" s="38">
        <v>1225</v>
      </c>
    </row>
    <row r="298" spans="1:7" x14ac:dyDescent="0.3">
      <c r="A298" s="4" t="s">
        <v>14</v>
      </c>
      <c r="B298">
        <v>38</v>
      </c>
      <c r="D298" s="36" t="str">
        <v>successful</v>
      </c>
      <c r="E298" s="35">
        <v>126</v>
      </c>
      <c r="F298" s="35" t="str">
        <v>failed</v>
      </c>
      <c r="G298" s="38">
        <v>1</v>
      </c>
    </row>
    <row r="299" spans="1:7" x14ac:dyDescent="0.3">
      <c r="A299" s="4" t="s">
        <v>14</v>
      </c>
      <c r="B299">
        <v>104</v>
      </c>
      <c r="D299" s="36" t="str">
        <v>successful</v>
      </c>
      <c r="E299" s="35">
        <v>2218</v>
      </c>
      <c r="F299" s="35" t="str">
        <v>failed</v>
      </c>
      <c r="G299" s="38">
        <v>67</v>
      </c>
    </row>
    <row r="300" spans="1:7" x14ac:dyDescent="0.3">
      <c r="A300" s="4" t="s">
        <v>20</v>
      </c>
      <c r="B300">
        <v>72</v>
      </c>
      <c r="D300" s="36" t="str">
        <v>successful</v>
      </c>
      <c r="E300" s="35">
        <v>202</v>
      </c>
      <c r="F300" s="35" t="str">
        <v>failed</v>
      </c>
      <c r="G300" s="38">
        <v>19</v>
      </c>
    </row>
    <row r="301" spans="1:7" x14ac:dyDescent="0.3">
      <c r="A301" s="4" t="s">
        <v>14</v>
      </c>
      <c r="B301">
        <v>49</v>
      </c>
      <c r="D301" s="36" t="str">
        <v>successful</v>
      </c>
      <c r="E301" s="35">
        <v>140</v>
      </c>
      <c r="F301" s="35" t="str">
        <v>failed</v>
      </c>
      <c r="G301" s="38">
        <v>2108</v>
      </c>
    </row>
    <row r="302" spans="1:7" x14ac:dyDescent="0.3">
      <c r="A302" s="4" t="s">
        <v>14</v>
      </c>
      <c r="B302">
        <v>1</v>
      </c>
      <c r="D302" s="36" t="str">
        <v>successful</v>
      </c>
      <c r="E302" s="35">
        <v>1052</v>
      </c>
      <c r="F302" s="35" t="str">
        <v>failed</v>
      </c>
      <c r="G302" s="38">
        <v>679</v>
      </c>
    </row>
    <row r="303" spans="1:7" x14ac:dyDescent="0.3">
      <c r="A303" s="4" t="s">
        <v>20</v>
      </c>
      <c r="B303">
        <v>295</v>
      </c>
      <c r="D303" s="36" t="str">
        <v>successful</v>
      </c>
      <c r="E303" s="35">
        <v>247</v>
      </c>
      <c r="F303" s="35" t="str">
        <v>failed</v>
      </c>
      <c r="G303" s="38">
        <v>36</v>
      </c>
    </row>
    <row r="304" spans="1:7" x14ac:dyDescent="0.3">
      <c r="A304" s="4" t="s">
        <v>14</v>
      </c>
      <c r="B304">
        <v>245</v>
      </c>
      <c r="D304" s="36" t="str">
        <v>successful</v>
      </c>
      <c r="E304" s="35">
        <v>84</v>
      </c>
      <c r="F304" s="35" t="str">
        <v>failed</v>
      </c>
      <c r="G304" s="38">
        <v>47</v>
      </c>
    </row>
    <row r="305" spans="1:7" x14ac:dyDescent="0.3">
      <c r="A305" s="4" t="s">
        <v>14</v>
      </c>
      <c r="B305">
        <v>32</v>
      </c>
      <c r="D305" s="36" t="str">
        <v>successful</v>
      </c>
      <c r="E305" s="35">
        <v>88</v>
      </c>
      <c r="F305" s="35" t="str">
        <v>failed</v>
      </c>
      <c r="G305" s="38">
        <v>70</v>
      </c>
    </row>
    <row r="306" spans="1:7" x14ac:dyDescent="0.3">
      <c r="A306" s="4" t="s">
        <v>20</v>
      </c>
      <c r="B306">
        <v>142</v>
      </c>
      <c r="D306" s="36" t="str">
        <v>successful</v>
      </c>
      <c r="E306" s="35">
        <v>156</v>
      </c>
      <c r="F306" s="35" t="str">
        <v>failed</v>
      </c>
      <c r="G306" s="38">
        <v>154</v>
      </c>
    </row>
    <row r="307" spans="1:7" x14ac:dyDescent="0.3">
      <c r="A307" s="4" t="s">
        <v>20</v>
      </c>
      <c r="B307">
        <v>85</v>
      </c>
      <c r="D307" s="36" t="str">
        <v>successful</v>
      </c>
      <c r="E307" s="35">
        <v>2985</v>
      </c>
      <c r="F307" s="35" t="str">
        <v>failed</v>
      </c>
      <c r="G307" s="38">
        <v>22</v>
      </c>
    </row>
    <row r="308" spans="1:7" x14ac:dyDescent="0.3">
      <c r="A308" s="4" t="s">
        <v>14</v>
      </c>
      <c r="B308">
        <v>7</v>
      </c>
      <c r="D308" s="36" t="str">
        <v>successful</v>
      </c>
      <c r="E308" s="35">
        <v>762</v>
      </c>
      <c r="F308" s="35" t="str">
        <v>failed</v>
      </c>
      <c r="G308" s="38">
        <v>1758</v>
      </c>
    </row>
    <row r="309" spans="1:7" x14ac:dyDescent="0.3">
      <c r="A309" s="4" t="s">
        <v>20</v>
      </c>
      <c r="B309">
        <v>659</v>
      </c>
      <c r="D309" s="36" t="str">
        <v>successful</v>
      </c>
      <c r="E309" s="35">
        <v>554</v>
      </c>
      <c r="F309" s="35" t="str">
        <v>failed</v>
      </c>
      <c r="G309" s="38">
        <v>94</v>
      </c>
    </row>
    <row r="310" spans="1:7" x14ac:dyDescent="0.3">
      <c r="A310" s="4" t="s">
        <v>14</v>
      </c>
      <c r="B310">
        <v>803</v>
      </c>
      <c r="D310" s="36" t="str">
        <v>successful</v>
      </c>
      <c r="E310" s="35">
        <v>135</v>
      </c>
      <c r="F310" s="35" t="str">
        <v>failed</v>
      </c>
      <c r="G310" s="38">
        <v>33</v>
      </c>
    </row>
    <row r="311" spans="1:7" x14ac:dyDescent="0.3">
      <c r="A311" s="4" t="s">
        <v>74</v>
      </c>
      <c r="B311">
        <v>75</v>
      </c>
      <c r="D311" s="36" t="str">
        <v>successful</v>
      </c>
      <c r="E311" s="35">
        <v>122</v>
      </c>
      <c r="F311" s="35" t="str">
        <v>failed</v>
      </c>
      <c r="G311" s="38">
        <v>1</v>
      </c>
    </row>
    <row r="312" spans="1:7" x14ac:dyDescent="0.3">
      <c r="A312" s="4" t="s">
        <v>14</v>
      </c>
      <c r="B312">
        <v>16</v>
      </c>
      <c r="D312" s="36" t="str">
        <v>successful</v>
      </c>
      <c r="E312" s="35">
        <v>221</v>
      </c>
      <c r="F312" s="35" t="str">
        <v>failed</v>
      </c>
      <c r="G312" s="38">
        <v>31</v>
      </c>
    </row>
    <row r="313" spans="1:7" x14ac:dyDescent="0.3">
      <c r="A313" s="4" t="s">
        <v>20</v>
      </c>
      <c r="B313">
        <v>121</v>
      </c>
      <c r="D313" s="36" t="str">
        <v>successful</v>
      </c>
      <c r="E313" s="35">
        <v>126</v>
      </c>
      <c r="F313" s="35" t="str">
        <v>failed</v>
      </c>
      <c r="G313" s="38">
        <v>35</v>
      </c>
    </row>
    <row r="314" spans="1:7" x14ac:dyDescent="0.3">
      <c r="A314" s="4" t="s">
        <v>20</v>
      </c>
      <c r="B314">
        <v>3742</v>
      </c>
      <c r="D314" s="36" t="str">
        <v>successful</v>
      </c>
      <c r="E314" s="35">
        <v>1022</v>
      </c>
      <c r="F314" s="35" t="str">
        <v>failed</v>
      </c>
      <c r="G314" s="38">
        <v>63</v>
      </c>
    </row>
    <row r="315" spans="1:7" x14ac:dyDescent="0.3">
      <c r="A315" s="4" t="s">
        <v>20</v>
      </c>
      <c r="B315">
        <v>223</v>
      </c>
      <c r="D315" s="36" t="str">
        <v>successful</v>
      </c>
      <c r="E315" s="35">
        <v>3177</v>
      </c>
      <c r="F315" s="35" t="str">
        <v>failed</v>
      </c>
      <c r="G315" s="38">
        <v>526</v>
      </c>
    </row>
    <row r="316" spans="1:7" x14ac:dyDescent="0.3">
      <c r="A316" s="4" t="s">
        <v>20</v>
      </c>
      <c r="B316">
        <v>133</v>
      </c>
      <c r="D316" s="36" t="str">
        <v>successful</v>
      </c>
      <c r="E316" s="35">
        <v>198</v>
      </c>
      <c r="F316" s="35" t="str">
        <v>failed</v>
      </c>
      <c r="G316" s="38">
        <v>121</v>
      </c>
    </row>
    <row r="317" spans="1:7" x14ac:dyDescent="0.3">
      <c r="A317" s="4" t="s">
        <v>14</v>
      </c>
      <c r="B317">
        <v>31</v>
      </c>
      <c r="D317" s="36" t="str">
        <v>successful</v>
      </c>
      <c r="E317" s="35">
        <v>85</v>
      </c>
      <c r="F317" s="35" t="str">
        <v>failed</v>
      </c>
      <c r="G317" s="38">
        <v>67</v>
      </c>
    </row>
    <row r="318" spans="1:7" x14ac:dyDescent="0.3">
      <c r="A318" s="4" t="s">
        <v>14</v>
      </c>
      <c r="B318">
        <v>108</v>
      </c>
      <c r="D318" s="36" t="str">
        <v>successful</v>
      </c>
      <c r="E318" s="35">
        <v>3596</v>
      </c>
      <c r="F318" s="35" t="str">
        <v>failed</v>
      </c>
      <c r="G318" s="38">
        <v>57</v>
      </c>
    </row>
    <row r="319" spans="1:7" x14ac:dyDescent="0.3">
      <c r="A319" s="4" t="s">
        <v>14</v>
      </c>
      <c r="B319">
        <v>30</v>
      </c>
      <c r="D319" s="36" t="str">
        <v>successful</v>
      </c>
      <c r="E319" s="35">
        <v>244</v>
      </c>
      <c r="F319" s="35" t="str">
        <v>failed</v>
      </c>
      <c r="G319" s="38">
        <v>1229</v>
      </c>
    </row>
    <row r="320" spans="1:7" x14ac:dyDescent="0.3">
      <c r="A320" s="4" t="s">
        <v>14</v>
      </c>
      <c r="B320">
        <v>17</v>
      </c>
      <c r="D320" s="36" t="str">
        <v>successful</v>
      </c>
      <c r="E320" s="35">
        <v>5180</v>
      </c>
      <c r="F320" s="35" t="str">
        <v>failed</v>
      </c>
      <c r="G320" s="38">
        <v>12</v>
      </c>
    </row>
    <row r="321" spans="1:7" x14ac:dyDescent="0.3">
      <c r="A321" s="4" t="s">
        <v>74</v>
      </c>
      <c r="B321">
        <v>64</v>
      </c>
      <c r="D321" s="36" t="str">
        <v>successful</v>
      </c>
      <c r="E321" s="35">
        <v>589</v>
      </c>
      <c r="F321" s="35" t="str">
        <v>failed</v>
      </c>
      <c r="G321" s="38">
        <v>452</v>
      </c>
    </row>
    <row r="322" spans="1:7" x14ac:dyDescent="0.3">
      <c r="A322" s="4" t="s">
        <v>14</v>
      </c>
      <c r="B322">
        <v>80</v>
      </c>
      <c r="D322" s="36" t="str">
        <v>successful</v>
      </c>
      <c r="E322" s="35">
        <v>2725</v>
      </c>
      <c r="F322" s="35" t="str">
        <v>failed</v>
      </c>
      <c r="G322" s="38">
        <v>1886</v>
      </c>
    </row>
    <row r="323" spans="1:7" x14ac:dyDescent="0.3">
      <c r="A323" s="4" t="s">
        <v>14</v>
      </c>
      <c r="B323">
        <v>2468</v>
      </c>
      <c r="D323" s="36" t="str">
        <v>successful</v>
      </c>
      <c r="E323" s="35">
        <v>300</v>
      </c>
      <c r="F323" s="35" t="str">
        <v>failed</v>
      </c>
      <c r="G323" s="38">
        <v>1825</v>
      </c>
    </row>
    <row r="324" spans="1:7" x14ac:dyDescent="0.3">
      <c r="A324" s="4" t="s">
        <v>20</v>
      </c>
      <c r="B324">
        <v>5168</v>
      </c>
      <c r="D324" s="36" t="str">
        <v>successful</v>
      </c>
      <c r="E324" s="35">
        <v>144</v>
      </c>
      <c r="F324" s="35" t="str">
        <v>failed</v>
      </c>
      <c r="G324" s="38">
        <v>31</v>
      </c>
    </row>
    <row r="325" spans="1:7" x14ac:dyDescent="0.3">
      <c r="A325" s="4" t="s">
        <v>14</v>
      </c>
      <c r="B325">
        <v>26</v>
      </c>
      <c r="D325" s="36" t="str">
        <v>successful</v>
      </c>
      <c r="E325" s="35">
        <v>87</v>
      </c>
      <c r="F325" s="35" t="str">
        <v>failed</v>
      </c>
      <c r="G325" s="38">
        <v>107</v>
      </c>
    </row>
    <row r="326" spans="1:7" x14ac:dyDescent="0.3">
      <c r="A326" s="4" t="s">
        <v>20</v>
      </c>
      <c r="B326">
        <v>307</v>
      </c>
      <c r="D326" s="36" t="str">
        <v>successful</v>
      </c>
      <c r="E326" s="35">
        <v>3116</v>
      </c>
      <c r="F326" s="35" t="str">
        <v>failed</v>
      </c>
      <c r="G326" s="38">
        <v>27</v>
      </c>
    </row>
    <row r="327" spans="1:7" x14ac:dyDescent="0.3">
      <c r="A327" s="4" t="s">
        <v>14</v>
      </c>
      <c r="B327">
        <v>73</v>
      </c>
      <c r="D327" s="36" t="str">
        <v>successful</v>
      </c>
      <c r="E327" s="35">
        <v>909</v>
      </c>
      <c r="F327" s="35" t="str">
        <v>failed</v>
      </c>
      <c r="G327" s="38">
        <v>1221</v>
      </c>
    </row>
    <row r="328" spans="1:7" x14ac:dyDescent="0.3">
      <c r="A328" s="4" t="s">
        <v>14</v>
      </c>
      <c r="B328">
        <v>128</v>
      </c>
      <c r="D328" s="36" t="str">
        <v>successful</v>
      </c>
      <c r="E328" s="35">
        <v>1613</v>
      </c>
      <c r="F328" s="35" t="str">
        <v>failed</v>
      </c>
      <c r="G328" s="38">
        <v>1</v>
      </c>
    </row>
    <row r="329" spans="1:7" x14ac:dyDescent="0.3">
      <c r="A329" s="4" t="s">
        <v>14</v>
      </c>
      <c r="B329">
        <v>33</v>
      </c>
      <c r="D329" s="36" t="str">
        <v>successful</v>
      </c>
      <c r="E329" s="35">
        <v>136</v>
      </c>
      <c r="F329" s="35" t="str">
        <v>failed</v>
      </c>
      <c r="G329" s="38">
        <v>16</v>
      </c>
    </row>
    <row r="330" spans="1:7" x14ac:dyDescent="0.3">
      <c r="A330" s="4" t="s">
        <v>20</v>
      </c>
      <c r="B330">
        <v>2441</v>
      </c>
      <c r="D330" s="36" t="str">
        <v>successful</v>
      </c>
      <c r="E330" s="35">
        <v>130</v>
      </c>
      <c r="F330" s="35" t="str">
        <v>failed</v>
      </c>
      <c r="G330" s="38">
        <v>41</v>
      </c>
    </row>
    <row r="331" spans="1:7" x14ac:dyDescent="0.3">
      <c r="A331" s="4" t="s">
        <v>47</v>
      </c>
      <c r="B331">
        <v>211</v>
      </c>
      <c r="D331" s="36" t="str">
        <v>successful</v>
      </c>
      <c r="E331" s="35">
        <v>102</v>
      </c>
      <c r="F331" s="35" t="str">
        <v>failed</v>
      </c>
      <c r="G331" s="38">
        <v>523</v>
      </c>
    </row>
    <row r="332" spans="1:7" x14ac:dyDescent="0.3">
      <c r="A332" s="4" t="s">
        <v>20</v>
      </c>
      <c r="B332">
        <v>1385</v>
      </c>
      <c r="D332" s="36" t="str">
        <v>successful</v>
      </c>
      <c r="E332" s="35">
        <v>4006</v>
      </c>
      <c r="F332" s="35" t="str">
        <v>failed</v>
      </c>
      <c r="G332" s="38">
        <v>141</v>
      </c>
    </row>
    <row r="333" spans="1:7" x14ac:dyDescent="0.3">
      <c r="A333" s="4" t="s">
        <v>20</v>
      </c>
      <c r="B333">
        <v>190</v>
      </c>
      <c r="D333" s="36" t="str">
        <v>successful</v>
      </c>
      <c r="E333" s="35">
        <v>1629</v>
      </c>
      <c r="F333" s="35" t="str">
        <v>failed</v>
      </c>
      <c r="G333" s="38">
        <v>52</v>
      </c>
    </row>
    <row r="334" spans="1:7" x14ac:dyDescent="0.3">
      <c r="A334" s="4" t="s">
        <v>20</v>
      </c>
      <c r="B334">
        <v>470</v>
      </c>
      <c r="D334" s="36" t="str">
        <v>successful</v>
      </c>
      <c r="E334" s="35">
        <v>2188</v>
      </c>
      <c r="F334" s="35" t="str">
        <v>failed</v>
      </c>
      <c r="G334" s="38">
        <v>225</v>
      </c>
    </row>
    <row r="335" spans="1:7" x14ac:dyDescent="0.3">
      <c r="A335" s="4" t="s">
        <v>20</v>
      </c>
      <c r="B335">
        <v>253</v>
      </c>
      <c r="D335" s="36" t="str">
        <v>successful</v>
      </c>
      <c r="E335" s="35">
        <v>2409</v>
      </c>
      <c r="F335" s="35" t="str">
        <v>failed</v>
      </c>
      <c r="G335" s="38">
        <v>38</v>
      </c>
    </row>
    <row r="336" spans="1:7" x14ac:dyDescent="0.3">
      <c r="A336" s="4" t="s">
        <v>20</v>
      </c>
      <c r="B336">
        <v>1113</v>
      </c>
      <c r="D336" s="36" t="str">
        <v>successful</v>
      </c>
      <c r="E336" s="35">
        <v>194</v>
      </c>
      <c r="F336" s="35" t="str">
        <v>failed</v>
      </c>
      <c r="G336" s="38">
        <v>15</v>
      </c>
    </row>
    <row r="337" spans="1:7" x14ac:dyDescent="0.3">
      <c r="A337" s="4" t="s">
        <v>20</v>
      </c>
      <c r="B337">
        <v>2283</v>
      </c>
      <c r="D337" s="36" t="str">
        <v>successful</v>
      </c>
      <c r="E337" s="35">
        <v>1140</v>
      </c>
      <c r="F337" s="35" t="str">
        <v>failed</v>
      </c>
      <c r="G337" s="38">
        <v>37</v>
      </c>
    </row>
    <row r="338" spans="1:7" x14ac:dyDescent="0.3">
      <c r="A338" s="4" t="s">
        <v>14</v>
      </c>
      <c r="B338">
        <v>1072</v>
      </c>
      <c r="D338" s="36" t="str">
        <v>successful</v>
      </c>
      <c r="E338" s="35">
        <v>102</v>
      </c>
      <c r="F338" s="35" t="str">
        <v>failed</v>
      </c>
      <c r="G338" s="38">
        <v>112</v>
      </c>
    </row>
    <row r="339" spans="1:7" x14ac:dyDescent="0.3">
      <c r="A339" s="4" t="s">
        <v>20</v>
      </c>
      <c r="B339">
        <v>1095</v>
      </c>
      <c r="D339" s="36" t="str">
        <v>successful</v>
      </c>
      <c r="E339" s="35">
        <v>2857</v>
      </c>
      <c r="F339" s="35" t="str">
        <v>failed</v>
      </c>
      <c r="G339" s="38">
        <v>21</v>
      </c>
    </row>
    <row r="340" spans="1:7" x14ac:dyDescent="0.3">
      <c r="A340" s="4" t="s">
        <v>20</v>
      </c>
      <c r="B340">
        <v>1690</v>
      </c>
      <c r="D340" s="36" t="str">
        <v>successful</v>
      </c>
      <c r="E340" s="35">
        <v>107</v>
      </c>
      <c r="F340" s="35" t="str">
        <v>failed</v>
      </c>
      <c r="G340" s="38">
        <v>67</v>
      </c>
    </row>
    <row r="341" spans="1:7" x14ac:dyDescent="0.3">
      <c r="A341" s="4" t="s">
        <v>74</v>
      </c>
      <c r="B341">
        <v>1297</v>
      </c>
      <c r="D341" s="36" t="str">
        <v>successful</v>
      </c>
      <c r="E341" s="35">
        <v>160</v>
      </c>
      <c r="F341" s="35" t="str">
        <v>failed</v>
      </c>
      <c r="G341" s="38">
        <v>78</v>
      </c>
    </row>
    <row r="342" spans="1:7" x14ac:dyDescent="0.3">
      <c r="A342" s="4" t="s">
        <v>14</v>
      </c>
      <c r="B342">
        <v>393</v>
      </c>
      <c r="D342" s="36" t="str">
        <v>successful</v>
      </c>
      <c r="E342" s="35">
        <v>2230</v>
      </c>
      <c r="F342" s="35" t="str">
        <v>failed</v>
      </c>
      <c r="G342" s="38">
        <v>67</v>
      </c>
    </row>
    <row r="343" spans="1:7" x14ac:dyDescent="0.3">
      <c r="A343" s="4" t="s">
        <v>14</v>
      </c>
      <c r="B343">
        <v>1257</v>
      </c>
      <c r="D343" s="36" t="str">
        <v>successful</v>
      </c>
      <c r="E343" s="35">
        <v>316</v>
      </c>
      <c r="F343" s="35" t="str">
        <v>failed</v>
      </c>
      <c r="G343" s="38">
        <v>263</v>
      </c>
    </row>
    <row r="344" spans="1:7" x14ac:dyDescent="0.3">
      <c r="A344" s="4" t="s">
        <v>14</v>
      </c>
      <c r="B344">
        <v>328</v>
      </c>
      <c r="D344" s="36" t="str">
        <v>successful</v>
      </c>
      <c r="E344" s="35">
        <v>117</v>
      </c>
      <c r="F344" s="35" t="str">
        <v>failed</v>
      </c>
      <c r="G344" s="38">
        <v>1691</v>
      </c>
    </row>
    <row r="345" spans="1:7" x14ac:dyDescent="0.3">
      <c r="A345" s="4" t="s">
        <v>14</v>
      </c>
      <c r="B345">
        <v>147</v>
      </c>
      <c r="D345" s="36" t="str">
        <v>successful</v>
      </c>
      <c r="E345" s="35">
        <v>6406</v>
      </c>
      <c r="F345" s="35" t="str">
        <v>failed</v>
      </c>
      <c r="G345" s="38">
        <v>181</v>
      </c>
    </row>
    <row r="346" spans="1:7" x14ac:dyDescent="0.3">
      <c r="A346" s="4" t="s">
        <v>14</v>
      </c>
      <c r="B346">
        <v>830</v>
      </c>
      <c r="D346" s="36" t="str">
        <v>successful</v>
      </c>
      <c r="E346" s="35">
        <v>192</v>
      </c>
      <c r="F346" s="35" t="str">
        <v>failed</v>
      </c>
      <c r="G346" s="38">
        <v>13</v>
      </c>
    </row>
    <row r="347" spans="1:7" x14ac:dyDescent="0.3">
      <c r="A347" s="4" t="s">
        <v>14</v>
      </c>
      <c r="B347">
        <v>331</v>
      </c>
      <c r="D347" s="36" t="str">
        <v>successful</v>
      </c>
      <c r="E347" s="35">
        <v>26</v>
      </c>
      <c r="F347" s="35" t="str">
        <v>failed</v>
      </c>
      <c r="G347" s="38">
        <v>1</v>
      </c>
    </row>
    <row r="348" spans="1:7" x14ac:dyDescent="0.3">
      <c r="A348" s="4" t="s">
        <v>14</v>
      </c>
      <c r="B348">
        <v>25</v>
      </c>
      <c r="D348" s="36" t="str">
        <v>successful</v>
      </c>
      <c r="E348" s="35">
        <v>723</v>
      </c>
      <c r="F348" s="35" t="str">
        <v>failed</v>
      </c>
      <c r="G348" s="38">
        <v>21</v>
      </c>
    </row>
    <row r="349" spans="1:7" x14ac:dyDescent="0.3">
      <c r="A349" s="4" t="s">
        <v>20</v>
      </c>
      <c r="B349">
        <v>191</v>
      </c>
      <c r="D349" s="36" t="str">
        <v>successful</v>
      </c>
      <c r="E349" s="35">
        <v>170</v>
      </c>
      <c r="F349" s="35" t="str">
        <v>failed</v>
      </c>
      <c r="G349" s="38">
        <v>830</v>
      </c>
    </row>
    <row r="350" spans="1:7" x14ac:dyDescent="0.3">
      <c r="A350" s="4" t="s">
        <v>14</v>
      </c>
      <c r="B350">
        <v>3483</v>
      </c>
      <c r="D350" s="36" t="str">
        <v>successful</v>
      </c>
      <c r="E350" s="35">
        <v>238</v>
      </c>
      <c r="F350" s="35" t="str">
        <v>failed</v>
      </c>
      <c r="G350" s="38">
        <v>130</v>
      </c>
    </row>
    <row r="351" spans="1:7" x14ac:dyDescent="0.3">
      <c r="A351" s="4" t="s">
        <v>14</v>
      </c>
      <c r="B351">
        <v>923</v>
      </c>
      <c r="D351" s="36" t="str">
        <v>successful</v>
      </c>
      <c r="E351" s="35">
        <v>55</v>
      </c>
      <c r="F351" s="35" t="str">
        <v>failed</v>
      </c>
      <c r="G351" s="38">
        <v>55</v>
      </c>
    </row>
    <row r="352" spans="1:7" x14ac:dyDescent="0.3">
      <c r="A352" s="4" t="s">
        <v>14</v>
      </c>
      <c r="B352">
        <v>1</v>
      </c>
      <c r="D352" s="36" t="str">
        <v>successful</v>
      </c>
      <c r="E352" s="35">
        <v>128</v>
      </c>
      <c r="F352" s="35" t="str">
        <v>failed</v>
      </c>
      <c r="G352" s="38">
        <v>114</v>
      </c>
    </row>
    <row r="353" spans="1:7" x14ac:dyDescent="0.3">
      <c r="A353" s="4" t="s">
        <v>20</v>
      </c>
      <c r="B353">
        <v>2013</v>
      </c>
      <c r="D353" s="36" t="str">
        <v>successful</v>
      </c>
      <c r="E353" s="35">
        <v>2144</v>
      </c>
      <c r="F353" s="35" t="str">
        <v>failed</v>
      </c>
      <c r="G353" s="38">
        <v>594</v>
      </c>
    </row>
    <row r="354" spans="1:7" x14ac:dyDescent="0.3">
      <c r="A354" s="4" t="s">
        <v>14</v>
      </c>
      <c r="B354">
        <v>33</v>
      </c>
      <c r="D354" s="36" t="str">
        <v>successful</v>
      </c>
      <c r="E354" s="35">
        <v>2693</v>
      </c>
      <c r="F354" s="35" t="str">
        <v>failed</v>
      </c>
      <c r="G354" s="38">
        <v>24</v>
      </c>
    </row>
    <row r="355" spans="1:7" x14ac:dyDescent="0.3">
      <c r="A355" s="4" t="s">
        <v>20</v>
      </c>
      <c r="B355">
        <v>1703</v>
      </c>
      <c r="D355" s="36" t="str">
        <v>successful</v>
      </c>
      <c r="E355" s="35">
        <v>432</v>
      </c>
      <c r="F355" s="35" t="str">
        <v>failed</v>
      </c>
      <c r="G355" s="38">
        <v>252</v>
      </c>
    </row>
    <row r="356" spans="1:7" x14ac:dyDescent="0.3">
      <c r="A356" s="4" t="s">
        <v>20</v>
      </c>
      <c r="B356">
        <v>80</v>
      </c>
      <c r="D356" s="36" t="str">
        <v>successful</v>
      </c>
      <c r="E356" s="35">
        <v>189</v>
      </c>
      <c r="F356" s="35" t="str">
        <v>failed</v>
      </c>
      <c r="G356" s="38">
        <v>67</v>
      </c>
    </row>
    <row r="357" spans="1:7" x14ac:dyDescent="0.3">
      <c r="A357" s="4" t="s">
        <v>47</v>
      </c>
      <c r="B357">
        <v>86</v>
      </c>
      <c r="D357" s="36" t="str">
        <v>successful</v>
      </c>
      <c r="E357" s="35">
        <v>154</v>
      </c>
      <c r="F357" s="35" t="str">
        <v>failed</v>
      </c>
      <c r="G357" s="38">
        <v>742</v>
      </c>
    </row>
    <row r="358" spans="1:7" x14ac:dyDescent="0.3">
      <c r="A358" s="4" t="s">
        <v>14</v>
      </c>
      <c r="B358">
        <v>40</v>
      </c>
      <c r="D358" s="36" t="str">
        <v>successful</v>
      </c>
      <c r="E358" s="35">
        <v>96</v>
      </c>
      <c r="F358" s="35" t="str">
        <v>failed</v>
      </c>
      <c r="G358" s="38">
        <v>75</v>
      </c>
    </row>
    <row r="359" spans="1:7" x14ac:dyDescent="0.3">
      <c r="A359" s="4" t="s">
        <v>20</v>
      </c>
      <c r="B359">
        <v>41</v>
      </c>
      <c r="D359" s="36" t="str">
        <v>successful</v>
      </c>
      <c r="E359" s="35">
        <v>3063</v>
      </c>
      <c r="F359" s="35" t="str">
        <v>failed</v>
      </c>
      <c r="G359" s="38">
        <v>4405</v>
      </c>
    </row>
    <row r="360" spans="1:7" x14ac:dyDescent="0.3">
      <c r="A360" s="4" t="s">
        <v>14</v>
      </c>
      <c r="B360">
        <v>23</v>
      </c>
      <c r="D360" s="36" t="str">
        <v>successful</v>
      </c>
      <c r="E360" s="35">
        <v>2266</v>
      </c>
      <c r="F360" s="35" t="str">
        <v>failed</v>
      </c>
      <c r="G360" s="38">
        <v>92</v>
      </c>
    </row>
    <row r="361" spans="1:7" x14ac:dyDescent="0.3">
      <c r="A361" s="4" t="s">
        <v>20</v>
      </c>
      <c r="B361">
        <v>187</v>
      </c>
      <c r="D361" s="36" t="str">
        <v>successful</v>
      </c>
      <c r="E361" s="35">
        <v>194</v>
      </c>
      <c r="F361" s="35" t="str">
        <v>failed</v>
      </c>
      <c r="G361" s="38">
        <v>64</v>
      </c>
    </row>
    <row r="362" spans="1:7" x14ac:dyDescent="0.3">
      <c r="A362" s="4" t="s">
        <v>20</v>
      </c>
      <c r="B362">
        <v>2875</v>
      </c>
      <c r="D362" s="36" t="str">
        <v>successful</v>
      </c>
      <c r="E362" s="35">
        <v>129</v>
      </c>
      <c r="F362" s="35" t="str">
        <v>failed</v>
      </c>
      <c r="G362" s="38">
        <v>64</v>
      </c>
    </row>
    <row r="363" spans="1:7" x14ac:dyDescent="0.3">
      <c r="A363" s="4" t="s">
        <v>20</v>
      </c>
      <c r="B363">
        <v>88</v>
      </c>
      <c r="D363" s="36" t="str">
        <v>successful</v>
      </c>
      <c r="E363" s="35">
        <v>375</v>
      </c>
      <c r="F363" s="35" t="str">
        <v>failed</v>
      </c>
      <c r="G363" s="38">
        <v>842</v>
      </c>
    </row>
    <row r="364" spans="1:7" x14ac:dyDescent="0.3">
      <c r="A364" s="4" t="s">
        <v>20</v>
      </c>
      <c r="B364">
        <v>191</v>
      </c>
      <c r="D364" s="36" t="str">
        <v>successful</v>
      </c>
      <c r="E364" s="35">
        <v>409</v>
      </c>
      <c r="F364" s="35" t="str">
        <v>failed</v>
      </c>
      <c r="G364" s="38">
        <v>112</v>
      </c>
    </row>
    <row r="365" spans="1:7" x14ac:dyDescent="0.3">
      <c r="A365" s="4" t="s">
        <v>20</v>
      </c>
      <c r="B365">
        <v>139</v>
      </c>
      <c r="D365" s="36" t="str">
        <v>successful</v>
      </c>
      <c r="E365" s="35">
        <v>234</v>
      </c>
      <c r="F365" s="35" t="str">
        <v>failed</v>
      </c>
      <c r="G365" s="38">
        <v>374</v>
      </c>
    </row>
    <row r="366" spans="1:7" x14ac:dyDescent="0.3">
      <c r="A366" s="4" t="s">
        <v>20</v>
      </c>
      <c r="B366">
        <v>186</v>
      </c>
      <c r="D366" s="36" t="str">
        <v>successful</v>
      </c>
      <c r="E366" s="35">
        <v>3016</v>
      </c>
      <c r="F366" s="35"/>
      <c r="G366" s="38"/>
    </row>
    <row r="367" spans="1:7" x14ac:dyDescent="0.3">
      <c r="A367" s="4" t="s">
        <v>20</v>
      </c>
      <c r="B367">
        <v>112</v>
      </c>
      <c r="D367" s="36" t="str">
        <v>successful</v>
      </c>
      <c r="E367" s="35">
        <v>264</v>
      </c>
      <c r="F367" s="35"/>
      <c r="G367" s="38"/>
    </row>
    <row r="368" spans="1:7" x14ac:dyDescent="0.3">
      <c r="A368" s="4" t="s">
        <v>20</v>
      </c>
      <c r="B368">
        <v>101</v>
      </c>
      <c r="D368" s="36" t="str">
        <v>successful</v>
      </c>
      <c r="E368" s="35">
        <v>272</v>
      </c>
      <c r="F368" s="35"/>
      <c r="G368" s="38"/>
    </row>
    <row r="369" spans="1:7" x14ac:dyDescent="0.3">
      <c r="A369" s="4" t="s">
        <v>14</v>
      </c>
      <c r="B369">
        <v>75</v>
      </c>
      <c r="D369" s="36" t="str">
        <v>successful</v>
      </c>
      <c r="E369" s="35">
        <v>419</v>
      </c>
      <c r="F369" s="35"/>
      <c r="G369" s="38"/>
    </row>
    <row r="370" spans="1:7" x14ac:dyDescent="0.3">
      <c r="A370" s="4" t="s">
        <v>20</v>
      </c>
      <c r="B370">
        <v>206</v>
      </c>
      <c r="D370" s="36" t="str">
        <v>successful</v>
      </c>
      <c r="E370" s="35">
        <v>1621</v>
      </c>
      <c r="F370" s="35"/>
      <c r="G370" s="38"/>
    </row>
    <row r="371" spans="1:7" x14ac:dyDescent="0.3">
      <c r="A371" s="4" t="s">
        <v>20</v>
      </c>
      <c r="B371">
        <v>154</v>
      </c>
      <c r="D371" s="36" t="str">
        <v>successful</v>
      </c>
      <c r="E371" s="35">
        <v>1101</v>
      </c>
      <c r="F371" s="35"/>
      <c r="G371" s="38"/>
    </row>
    <row r="372" spans="1:7" x14ac:dyDescent="0.3">
      <c r="A372" s="4" t="s">
        <v>20</v>
      </c>
      <c r="B372">
        <v>5966</v>
      </c>
      <c r="D372" s="36" t="str">
        <v>successful</v>
      </c>
      <c r="E372" s="35">
        <v>1073</v>
      </c>
      <c r="F372" s="35"/>
      <c r="G372" s="38"/>
    </row>
    <row r="373" spans="1:7" x14ac:dyDescent="0.3">
      <c r="A373" s="4" t="s">
        <v>14</v>
      </c>
      <c r="B373">
        <v>2176</v>
      </c>
      <c r="D373" s="36" t="str">
        <v>successful</v>
      </c>
      <c r="E373" s="35">
        <v>331</v>
      </c>
      <c r="F373" s="35"/>
      <c r="G373" s="38"/>
    </row>
    <row r="374" spans="1:7" x14ac:dyDescent="0.3">
      <c r="A374" s="4" t="s">
        <v>20</v>
      </c>
      <c r="B374">
        <v>169</v>
      </c>
      <c r="D374" s="36" t="str">
        <v>successful</v>
      </c>
      <c r="E374" s="35">
        <v>1170</v>
      </c>
      <c r="F374" s="35"/>
      <c r="G374" s="38"/>
    </row>
    <row r="375" spans="1:7" x14ac:dyDescent="0.3">
      <c r="A375" s="4" t="s">
        <v>20</v>
      </c>
      <c r="B375">
        <v>2106</v>
      </c>
      <c r="D375" s="36" t="str">
        <v>successful</v>
      </c>
      <c r="E375" s="35">
        <v>363</v>
      </c>
      <c r="F375" s="35"/>
      <c r="G375" s="38"/>
    </row>
    <row r="376" spans="1:7" x14ac:dyDescent="0.3">
      <c r="A376" s="4" t="s">
        <v>14</v>
      </c>
      <c r="B376">
        <v>441</v>
      </c>
      <c r="D376" s="36" t="str">
        <v>successful</v>
      </c>
      <c r="E376" s="35">
        <v>103</v>
      </c>
      <c r="F376" s="35"/>
      <c r="G376" s="38"/>
    </row>
    <row r="377" spans="1:7" x14ac:dyDescent="0.3">
      <c r="A377" s="4" t="s">
        <v>14</v>
      </c>
      <c r="B377">
        <v>25</v>
      </c>
      <c r="D377" s="36" t="str">
        <v>successful</v>
      </c>
      <c r="E377" s="35">
        <v>147</v>
      </c>
      <c r="F377" s="35"/>
      <c r="G377" s="38"/>
    </row>
    <row r="378" spans="1:7" x14ac:dyDescent="0.3">
      <c r="A378" s="4" t="s">
        <v>20</v>
      </c>
      <c r="B378">
        <v>131</v>
      </c>
      <c r="D378" s="36" t="str">
        <v>successful</v>
      </c>
      <c r="E378" s="35">
        <v>110</v>
      </c>
      <c r="F378" s="35"/>
      <c r="G378" s="38"/>
    </row>
    <row r="379" spans="1:7" x14ac:dyDescent="0.3">
      <c r="A379" s="4" t="s">
        <v>14</v>
      </c>
      <c r="B379">
        <v>127</v>
      </c>
      <c r="D379" s="36" t="str">
        <v>successful</v>
      </c>
      <c r="E379" s="35">
        <v>134</v>
      </c>
      <c r="F379" s="35"/>
      <c r="G379" s="38"/>
    </row>
    <row r="380" spans="1:7" x14ac:dyDescent="0.3">
      <c r="A380" s="4" t="s">
        <v>14</v>
      </c>
      <c r="B380">
        <v>355</v>
      </c>
      <c r="D380" s="36" t="str">
        <v>successful</v>
      </c>
      <c r="E380" s="35">
        <v>269</v>
      </c>
      <c r="F380" s="35"/>
      <c r="G380" s="38"/>
    </row>
    <row r="381" spans="1:7" x14ac:dyDescent="0.3">
      <c r="A381" s="4" t="s">
        <v>14</v>
      </c>
      <c r="B381">
        <v>44</v>
      </c>
      <c r="D381" s="36" t="str">
        <v>successful</v>
      </c>
      <c r="E381" s="35">
        <v>175</v>
      </c>
      <c r="F381" s="35"/>
      <c r="G381" s="38"/>
    </row>
    <row r="382" spans="1:7" x14ac:dyDescent="0.3">
      <c r="A382" s="4" t="s">
        <v>20</v>
      </c>
      <c r="B382">
        <v>84</v>
      </c>
      <c r="D382" s="36" t="str">
        <v>successful</v>
      </c>
      <c r="E382" s="35">
        <v>69</v>
      </c>
      <c r="F382" s="35"/>
      <c r="G382" s="38"/>
    </row>
    <row r="383" spans="1:7" x14ac:dyDescent="0.3">
      <c r="A383" s="4" t="s">
        <v>20</v>
      </c>
      <c r="B383">
        <v>155</v>
      </c>
      <c r="D383" s="36" t="str">
        <v>successful</v>
      </c>
      <c r="E383" s="35">
        <v>190</v>
      </c>
      <c r="F383" s="35"/>
      <c r="G383" s="38"/>
    </row>
    <row r="384" spans="1:7" x14ac:dyDescent="0.3">
      <c r="A384" s="4" t="s">
        <v>14</v>
      </c>
      <c r="B384">
        <v>67</v>
      </c>
      <c r="D384" s="36" t="str">
        <v>successful</v>
      </c>
      <c r="E384" s="35">
        <v>237</v>
      </c>
      <c r="F384" s="35"/>
      <c r="G384" s="38"/>
    </row>
    <row r="385" spans="1:7" x14ac:dyDescent="0.3">
      <c r="A385" s="4" t="s">
        <v>20</v>
      </c>
      <c r="B385">
        <v>189</v>
      </c>
      <c r="D385" s="36" t="str">
        <v>successful</v>
      </c>
      <c r="E385" s="35">
        <v>196</v>
      </c>
      <c r="F385" s="35"/>
      <c r="G385" s="38"/>
    </row>
    <row r="386" spans="1:7" x14ac:dyDescent="0.3">
      <c r="A386" s="4" t="s">
        <v>20</v>
      </c>
      <c r="B386">
        <v>4799</v>
      </c>
      <c r="D386" s="36" t="str">
        <v>successful</v>
      </c>
      <c r="E386" s="35">
        <v>7295</v>
      </c>
      <c r="F386" s="35"/>
      <c r="G386" s="38"/>
    </row>
    <row r="387" spans="1:7" x14ac:dyDescent="0.3">
      <c r="A387" s="4" t="s">
        <v>20</v>
      </c>
      <c r="B387">
        <v>1137</v>
      </c>
      <c r="D387" s="36" t="str">
        <v>successful</v>
      </c>
      <c r="E387" s="35">
        <v>2893</v>
      </c>
      <c r="F387" s="35"/>
      <c r="G387" s="38"/>
    </row>
    <row r="388" spans="1:7" x14ac:dyDescent="0.3">
      <c r="A388" s="4" t="s">
        <v>14</v>
      </c>
      <c r="B388">
        <v>1068</v>
      </c>
      <c r="D388" s="36" t="str">
        <v>successful</v>
      </c>
      <c r="E388" s="35">
        <v>820</v>
      </c>
      <c r="F388" s="35"/>
      <c r="G388" s="38"/>
    </row>
    <row r="389" spans="1:7" x14ac:dyDescent="0.3">
      <c r="A389" s="4" t="s">
        <v>14</v>
      </c>
      <c r="B389">
        <v>424</v>
      </c>
      <c r="D389" s="36" t="str">
        <v>successful</v>
      </c>
      <c r="E389" s="35">
        <v>2038</v>
      </c>
      <c r="F389" s="35"/>
      <c r="G389" s="38"/>
    </row>
    <row r="390" spans="1:7" x14ac:dyDescent="0.3">
      <c r="A390" s="4" t="s">
        <v>74</v>
      </c>
      <c r="B390">
        <v>145</v>
      </c>
      <c r="D390" s="36" t="str">
        <v>successful</v>
      </c>
      <c r="E390" s="35">
        <v>116</v>
      </c>
      <c r="F390" s="35"/>
      <c r="G390" s="38"/>
    </row>
    <row r="391" spans="1:7" x14ac:dyDescent="0.3">
      <c r="A391" s="4" t="s">
        <v>20</v>
      </c>
      <c r="B391">
        <v>1152</v>
      </c>
      <c r="D391" s="36" t="str">
        <v>successful</v>
      </c>
      <c r="E391" s="35">
        <v>1345</v>
      </c>
      <c r="F391" s="35"/>
      <c r="G391" s="38"/>
    </row>
    <row r="392" spans="1:7" x14ac:dyDescent="0.3">
      <c r="A392" s="4" t="s">
        <v>20</v>
      </c>
      <c r="B392">
        <v>50</v>
      </c>
      <c r="D392" s="36" t="str">
        <v>successful</v>
      </c>
      <c r="E392" s="35">
        <v>168</v>
      </c>
      <c r="F392" s="35"/>
      <c r="G392" s="38"/>
    </row>
    <row r="393" spans="1:7" x14ac:dyDescent="0.3">
      <c r="A393" s="4" t="s">
        <v>14</v>
      </c>
      <c r="B393">
        <v>151</v>
      </c>
      <c r="D393" s="36" t="str">
        <v>successful</v>
      </c>
      <c r="E393" s="35">
        <v>137</v>
      </c>
      <c r="F393" s="35"/>
      <c r="G393" s="38"/>
    </row>
    <row r="394" spans="1:7" x14ac:dyDescent="0.3">
      <c r="A394" s="4" t="s">
        <v>14</v>
      </c>
      <c r="B394">
        <v>1608</v>
      </c>
      <c r="D394" s="36" t="str">
        <v>successful</v>
      </c>
      <c r="E394" s="35">
        <v>186</v>
      </c>
      <c r="F394" s="35"/>
      <c r="G394" s="38"/>
    </row>
    <row r="395" spans="1:7" x14ac:dyDescent="0.3">
      <c r="A395" s="4" t="s">
        <v>20</v>
      </c>
      <c r="B395">
        <v>3059</v>
      </c>
      <c r="D395" s="36" t="str">
        <v>successful</v>
      </c>
      <c r="E395" s="35">
        <v>125</v>
      </c>
      <c r="F395" s="35"/>
      <c r="G395" s="38"/>
    </row>
    <row r="396" spans="1:7" x14ac:dyDescent="0.3">
      <c r="A396" s="4" t="s">
        <v>20</v>
      </c>
      <c r="B396">
        <v>34</v>
      </c>
      <c r="D396" s="36" t="str">
        <v>successful</v>
      </c>
      <c r="E396" s="35">
        <v>202</v>
      </c>
      <c r="F396" s="35"/>
      <c r="G396" s="38"/>
    </row>
    <row r="397" spans="1:7" x14ac:dyDescent="0.3">
      <c r="A397" s="4" t="s">
        <v>20</v>
      </c>
      <c r="B397">
        <v>220</v>
      </c>
      <c r="D397" s="36" t="str">
        <v>successful</v>
      </c>
      <c r="E397" s="35">
        <v>103</v>
      </c>
      <c r="F397" s="35"/>
      <c r="G397" s="38"/>
    </row>
    <row r="398" spans="1:7" x14ac:dyDescent="0.3">
      <c r="A398" s="4" t="s">
        <v>20</v>
      </c>
      <c r="B398">
        <v>1604</v>
      </c>
      <c r="D398" s="36" t="str">
        <v>successful</v>
      </c>
      <c r="E398" s="35">
        <v>1785</v>
      </c>
      <c r="F398" s="35"/>
      <c r="G398" s="38"/>
    </row>
    <row r="399" spans="1:7" x14ac:dyDescent="0.3">
      <c r="A399" s="4" t="s">
        <v>20</v>
      </c>
      <c r="B399">
        <v>454</v>
      </c>
      <c r="D399" s="36" t="str">
        <v>successful</v>
      </c>
      <c r="E399" s="35">
        <v>157</v>
      </c>
      <c r="F399" s="35"/>
      <c r="G399" s="38"/>
    </row>
    <row r="400" spans="1:7" x14ac:dyDescent="0.3">
      <c r="A400" s="4" t="s">
        <v>20</v>
      </c>
      <c r="B400">
        <v>123</v>
      </c>
      <c r="D400" s="36" t="str">
        <v>successful</v>
      </c>
      <c r="E400" s="35">
        <v>555</v>
      </c>
      <c r="F400" s="35"/>
      <c r="G400" s="38"/>
    </row>
    <row r="401" spans="1:7" x14ac:dyDescent="0.3">
      <c r="A401" s="4" t="s">
        <v>14</v>
      </c>
      <c r="B401">
        <v>941</v>
      </c>
      <c r="D401" s="36" t="str">
        <v>successful</v>
      </c>
      <c r="E401" s="35">
        <v>297</v>
      </c>
      <c r="F401" s="35"/>
      <c r="G401" s="38"/>
    </row>
    <row r="402" spans="1:7" x14ac:dyDescent="0.3">
      <c r="A402" s="4" t="s">
        <v>14</v>
      </c>
      <c r="B402">
        <v>1</v>
      </c>
      <c r="D402" s="36" t="str">
        <v>successful</v>
      </c>
      <c r="E402" s="35">
        <v>123</v>
      </c>
      <c r="F402" s="35"/>
      <c r="G402" s="38"/>
    </row>
    <row r="403" spans="1:7" x14ac:dyDescent="0.3">
      <c r="A403" s="4" t="s">
        <v>20</v>
      </c>
      <c r="B403">
        <v>299</v>
      </c>
      <c r="D403" s="36" t="str">
        <v>successful</v>
      </c>
      <c r="E403" s="35">
        <v>3036</v>
      </c>
      <c r="F403" s="35"/>
      <c r="G403" s="38"/>
    </row>
    <row r="404" spans="1:7" x14ac:dyDescent="0.3">
      <c r="A404" s="4" t="s">
        <v>14</v>
      </c>
      <c r="B404">
        <v>40</v>
      </c>
      <c r="D404" s="36" t="str">
        <v>successful</v>
      </c>
      <c r="E404" s="35">
        <v>144</v>
      </c>
      <c r="F404" s="35"/>
      <c r="G404" s="38"/>
    </row>
    <row r="405" spans="1:7" x14ac:dyDescent="0.3">
      <c r="A405" s="4" t="s">
        <v>14</v>
      </c>
      <c r="B405">
        <v>3015</v>
      </c>
      <c r="D405" s="36" t="str">
        <v>successful</v>
      </c>
      <c r="E405" s="35">
        <v>121</v>
      </c>
      <c r="F405" s="35"/>
      <c r="G405" s="38"/>
    </row>
    <row r="406" spans="1:7" x14ac:dyDescent="0.3">
      <c r="A406" s="4" t="s">
        <v>20</v>
      </c>
      <c r="B406">
        <v>2237</v>
      </c>
      <c r="D406" s="36" t="str">
        <v>successful</v>
      </c>
      <c r="E406" s="35">
        <v>181</v>
      </c>
      <c r="F406" s="35"/>
      <c r="G406" s="38"/>
    </row>
    <row r="407" spans="1:7" x14ac:dyDescent="0.3">
      <c r="A407" s="4" t="s">
        <v>14</v>
      </c>
      <c r="B407">
        <v>435</v>
      </c>
      <c r="D407" s="36" t="str">
        <v>successful</v>
      </c>
      <c r="E407" s="35">
        <v>122</v>
      </c>
      <c r="F407" s="35"/>
      <c r="G407" s="38"/>
    </row>
    <row r="408" spans="1:7" x14ac:dyDescent="0.3">
      <c r="A408" s="4" t="s">
        <v>20</v>
      </c>
      <c r="B408">
        <v>645</v>
      </c>
      <c r="D408" s="36" t="str">
        <v>successful</v>
      </c>
      <c r="E408" s="35">
        <v>1071</v>
      </c>
      <c r="F408" s="35"/>
      <c r="G408" s="38"/>
    </row>
    <row r="409" spans="1:7" x14ac:dyDescent="0.3">
      <c r="A409" s="4" t="s">
        <v>20</v>
      </c>
      <c r="B409">
        <v>484</v>
      </c>
      <c r="D409" s="36" t="str">
        <v>successful</v>
      </c>
      <c r="E409" s="35">
        <v>980</v>
      </c>
      <c r="F409" s="35"/>
      <c r="G409" s="38"/>
    </row>
    <row r="410" spans="1:7" x14ac:dyDescent="0.3">
      <c r="A410" s="4" t="s">
        <v>20</v>
      </c>
      <c r="B410">
        <v>154</v>
      </c>
      <c r="D410" s="36" t="str">
        <v>successful</v>
      </c>
      <c r="E410" s="35">
        <v>536</v>
      </c>
      <c r="F410" s="35"/>
      <c r="G410" s="38"/>
    </row>
    <row r="411" spans="1:7" x14ac:dyDescent="0.3">
      <c r="A411" s="4" t="s">
        <v>14</v>
      </c>
      <c r="B411">
        <v>714</v>
      </c>
      <c r="D411" s="36" t="str">
        <v>successful</v>
      </c>
      <c r="E411" s="35">
        <v>1991</v>
      </c>
      <c r="F411" s="35"/>
      <c r="G411" s="38"/>
    </row>
    <row r="412" spans="1:7" x14ac:dyDescent="0.3">
      <c r="A412" s="4" t="s">
        <v>47</v>
      </c>
      <c r="B412">
        <v>1111</v>
      </c>
      <c r="D412" s="36" t="str">
        <v>successful</v>
      </c>
      <c r="E412" s="35">
        <v>180</v>
      </c>
      <c r="F412" s="35"/>
      <c r="G412" s="38"/>
    </row>
    <row r="413" spans="1:7" x14ac:dyDescent="0.3">
      <c r="A413" s="4" t="s">
        <v>20</v>
      </c>
      <c r="B413">
        <v>82</v>
      </c>
      <c r="D413" s="36" t="str">
        <v>successful</v>
      </c>
      <c r="E413" s="35">
        <v>130</v>
      </c>
      <c r="F413" s="35"/>
      <c r="G413" s="38"/>
    </row>
    <row r="414" spans="1:7" x14ac:dyDescent="0.3">
      <c r="A414" s="4" t="s">
        <v>20</v>
      </c>
      <c r="B414">
        <v>134</v>
      </c>
      <c r="D414" s="36" t="str">
        <v>successful</v>
      </c>
      <c r="E414" s="35">
        <v>122</v>
      </c>
      <c r="F414" s="35"/>
      <c r="G414" s="38"/>
    </row>
    <row r="415" spans="1:7" x14ac:dyDescent="0.3">
      <c r="A415" s="4" t="s">
        <v>47</v>
      </c>
      <c r="B415">
        <v>1089</v>
      </c>
      <c r="D415" s="36" t="str">
        <v>successful</v>
      </c>
      <c r="E415" s="35">
        <v>140</v>
      </c>
      <c r="F415" s="35"/>
      <c r="G415" s="38"/>
    </row>
    <row r="416" spans="1:7" x14ac:dyDescent="0.3">
      <c r="A416" s="4" t="s">
        <v>14</v>
      </c>
      <c r="B416">
        <v>5497</v>
      </c>
      <c r="D416" s="36" t="str">
        <v>successful</v>
      </c>
      <c r="E416" s="35">
        <v>3388</v>
      </c>
      <c r="F416" s="35"/>
      <c r="G416" s="38"/>
    </row>
    <row r="417" spans="1:7" x14ac:dyDescent="0.3">
      <c r="A417" s="4" t="s">
        <v>14</v>
      </c>
      <c r="B417">
        <v>418</v>
      </c>
      <c r="D417" s="36" t="str">
        <v>successful</v>
      </c>
      <c r="E417" s="35">
        <v>280</v>
      </c>
      <c r="F417" s="35"/>
      <c r="G417" s="38"/>
    </row>
    <row r="418" spans="1:7" x14ac:dyDescent="0.3">
      <c r="A418" s="4" t="s">
        <v>14</v>
      </c>
      <c r="B418">
        <v>1439</v>
      </c>
      <c r="D418" s="36" t="str">
        <v>successful</v>
      </c>
      <c r="E418" s="35">
        <v>366</v>
      </c>
      <c r="F418" s="35"/>
      <c r="G418" s="38"/>
    </row>
    <row r="419" spans="1:7" x14ac:dyDescent="0.3">
      <c r="A419" s="4" t="s">
        <v>14</v>
      </c>
      <c r="B419">
        <v>15</v>
      </c>
      <c r="D419" s="36" t="str">
        <v>successful</v>
      </c>
      <c r="E419" s="35">
        <v>270</v>
      </c>
      <c r="F419" s="35"/>
      <c r="G419" s="38"/>
    </row>
    <row r="420" spans="1:7" x14ac:dyDescent="0.3">
      <c r="A420" s="4" t="s">
        <v>14</v>
      </c>
      <c r="B420">
        <v>1999</v>
      </c>
      <c r="D420" s="36" t="str">
        <v>successful</v>
      </c>
      <c r="E420" s="35">
        <v>137</v>
      </c>
      <c r="F420" s="35"/>
      <c r="G420" s="38"/>
    </row>
    <row r="421" spans="1:7" x14ac:dyDescent="0.3">
      <c r="A421" s="4" t="s">
        <v>20</v>
      </c>
      <c r="B421">
        <v>5203</v>
      </c>
      <c r="D421" s="36" t="str">
        <v>successful</v>
      </c>
      <c r="E421" s="35">
        <v>3205</v>
      </c>
      <c r="F421" s="35"/>
      <c r="G421" s="38"/>
    </row>
    <row r="422" spans="1:7" x14ac:dyDescent="0.3">
      <c r="A422" s="4" t="s">
        <v>20</v>
      </c>
      <c r="B422">
        <v>94</v>
      </c>
      <c r="D422" s="36" t="str">
        <v>successful</v>
      </c>
      <c r="E422" s="35">
        <v>288</v>
      </c>
      <c r="F422" s="35"/>
      <c r="G422" s="38"/>
    </row>
    <row r="423" spans="1:7" x14ac:dyDescent="0.3">
      <c r="A423" s="4" t="s">
        <v>14</v>
      </c>
      <c r="B423">
        <v>118</v>
      </c>
      <c r="D423" s="36" t="str">
        <v>successful</v>
      </c>
      <c r="E423" s="35">
        <v>148</v>
      </c>
      <c r="F423" s="35"/>
      <c r="G423" s="38"/>
    </row>
    <row r="424" spans="1:7" x14ac:dyDescent="0.3">
      <c r="A424" s="4" t="s">
        <v>20</v>
      </c>
      <c r="B424">
        <v>205</v>
      </c>
      <c r="D424" s="36" t="str">
        <v>successful</v>
      </c>
      <c r="E424" s="35">
        <v>114</v>
      </c>
      <c r="F424" s="35"/>
      <c r="G424" s="38"/>
    </row>
    <row r="425" spans="1:7" x14ac:dyDescent="0.3">
      <c r="A425" s="4" t="s">
        <v>14</v>
      </c>
      <c r="B425">
        <v>162</v>
      </c>
      <c r="D425" s="36" t="str">
        <v>successful</v>
      </c>
      <c r="E425" s="35">
        <v>1518</v>
      </c>
      <c r="F425" s="35"/>
      <c r="G425" s="38"/>
    </row>
    <row r="426" spans="1:7" x14ac:dyDescent="0.3">
      <c r="A426" s="4" t="s">
        <v>14</v>
      </c>
      <c r="B426">
        <v>83</v>
      </c>
      <c r="D426" s="36" t="str">
        <v>successful</v>
      </c>
      <c r="E426" s="35">
        <v>166</v>
      </c>
      <c r="F426" s="35"/>
      <c r="G426" s="38"/>
    </row>
    <row r="427" spans="1:7" x14ac:dyDescent="0.3">
      <c r="A427" s="4" t="s">
        <v>20</v>
      </c>
      <c r="B427">
        <v>92</v>
      </c>
      <c r="D427" s="36" t="str">
        <v>successful</v>
      </c>
      <c r="E427" s="35">
        <v>100</v>
      </c>
      <c r="F427" s="35"/>
      <c r="G427" s="38"/>
    </row>
    <row r="428" spans="1:7" x14ac:dyDescent="0.3">
      <c r="A428" s="4" t="s">
        <v>20</v>
      </c>
      <c r="B428">
        <v>219</v>
      </c>
      <c r="D428" s="36" t="str">
        <v>successful</v>
      </c>
      <c r="E428" s="35">
        <v>235</v>
      </c>
      <c r="F428" s="35"/>
      <c r="G428" s="38"/>
    </row>
    <row r="429" spans="1:7" x14ac:dyDescent="0.3">
      <c r="A429" s="4" t="s">
        <v>20</v>
      </c>
      <c r="B429">
        <v>2526</v>
      </c>
      <c r="D429" s="36" t="str">
        <v>successful</v>
      </c>
      <c r="E429" s="35">
        <v>148</v>
      </c>
      <c r="F429" s="35"/>
      <c r="G429" s="38"/>
    </row>
    <row r="430" spans="1:7" x14ac:dyDescent="0.3">
      <c r="A430" s="4" t="s">
        <v>14</v>
      </c>
      <c r="B430">
        <v>747</v>
      </c>
      <c r="D430" s="36" t="str">
        <v>successful</v>
      </c>
      <c r="E430" s="35">
        <v>198</v>
      </c>
      <c r="F430" s="35"/>
      <c r="G430" s="38"/>
    </row>
    <row r="431" spans="1:7" x14ac:dyDescent="0.3">
      <c r="A431" s="4" t="s">
        <v>74</v>
      </c>
      <c r="B431">
        <v>2138</v>
      </c>
      <c r="D431" s="36" t="str">
        <v>successful</v>
      </c>
      <c r="E431" s="35">
        <v>150</v>
      </c>
      <c r="F431" s="35"/>
      <c r="G431" s="38"/>
    </row>
    <row r="432" spans="1:7" x14ac:dyDescent="0.3">
      <c r="A432" s="4" t="s">
        <v>14</v>
      </c>
      <c r="B432">
        <v>84</v>
      </c>
      <c r="D432" s="36" t="str">
        <v>successful</v>
      </c>
      <c r="E432" s="35">
        <v>216</v>
      </c>
      <c r="F432" s="35"/>
      <c r="G432" s="38"/>
    </row>
    <row r="433" spans="1:7" x14ac:dyDescent="0.3">
      <c r="A433" s="4" t="s">
        <v>20</v>
      </c>
      <c r="B433">
        <v>94</v>
      </c>
      <c r="D433" s="36" t="str">
        <v>successful</v>
      </c>
      <c r="E433" s="35">
        <v>5139</v>
      </c>
      <c r="F433" s="35"/>
      <c r="G433" s="38"/>
    </row>
    <row r="434" spans="1:7" x14ac:dyDescent="0.3">
      <c r="A434" s="4" t="s">
        <v>14</v>
      </c>
      <c r="B434">
        <v>91</v>
      </c>
      <c r="D434" s="36" t="str">
        <v>successful</v>
      </c>
      <c r="E434" s="35">
        <v>2353</v>
      </c>
      <c r="F434" s="35"/>
      <c r="G434" s="38"/>
    </row>
    <row r="435" spans="1:7" x14ac:dyDescent="0.3">
      <c r="A435" s="4" t="s">
        <v>14</v>
      </c>
      <c r="B435">
        <v>792</v>
      </c>
      <c r="D435" s="36" t="str">
        <v>successful</v>
      </c>
      <c r="E435" s="35">
        <v>78</v>
      </c>
      <c r="F435" s="35"/>
      <c r="G435" s="38"/>
    </row>
    <row r="436" spans="1:7" x14ac:dyDescent="0.3">
      <c r="A436" s="4" t="s">
        <v>74</v>
      </c>
      <c r="B436">
        <v>10</v>
      </c>
      <c r="D436" s="36" t="str">
        <v>successful</v>
      </c>
      <c r="E436" s="35">
        <v>174</v>
      </c>
      <c r="F436" s="35"/>
      <c r="G436" s="38"/>
    </row>
    <row r="437" spans="1:7" x14ac:dyDescent="0.3">
      <c r="A437" s="4" t="s">
        <v>20</v>
      </c>
      <c r="B437">
        <v>1713</v>
      </c>
      <c r="D437" s="36" t="str">
        <v>successful</v>
      </c>
      <c r="E437" s="35">
        <v>164</v>
      </c>
      <c r="F437" s="35"/>
      <c r="G437" s="38"/>
    </row>
    <row r="438" spans="1:7" x14ac:dyDescent="0.3">
      <c r="A438" s="4" t="s">
        <v>20</v>
      </c>
      <c r="B438">
        <v>249</v>
      </c>
      <c r="D438" s="36" t="str">
        <v>successful</v>
      </c>
      <c r="E438" s="35">
        <v>161</v>
      </c>
      <c r="F438" s="35"/>
      <c r="G438" s="38"/>
    </row>
    <row r="439" spans="1:7" x14ac:dyDescent="0.3">
      <c r="A439" s="4" t="s">
        <v>20</v>
      </c>
      <c r="B439">
        <v>192</v>
      </c>
      <c r="D439" s="36" t="str">
        <v>successful</v>
      </c>
      <c r="E439" s="35">
        <v>138</v>
      </c>
      <c r="F439" s="35"/>
      <c r="G439" s="38"/>
    </row>
    <row r="440" spans="1:7" x14ac:dyDescent="0.3">
      <c r="A440" s="4" t="s">
        <v>20</v>
      </c>
      <c r="B440">
        <v>247</v>
      </c>
      <c r="D440" s="36" t="str">
        <v>successful</v>
      </c>
      <c r="E440" s="35">
        <v>3308</v>
      </c>
      <c r="F440" s="35"/>
      <c r="G440" s="38"/>
    </row>
    <row r="441" spans="1:7" x14ac:dyDescent="0.3">
      <c r="A441" s="4" t="s">
        <v>20</v>
      </c>
      <c r="B441">
        <v>2293</v>
      </c>
      <c r="D441" s="36" t="str">
        <v>successful</v>
      </c>
      <c r="E441" s="35">
        <v>127</v>
      </c>
      <c r="F441" s="35"/>
      <c r="G441" s="38"/>
    </row>
    <row r="442" spans="1:7" x14ac:dyDescent="0.3">
      <c r="A442" s="4" t="s">
        <v>20</v>
      </c>
      <c r="B442">
        <v>3131</v>
      </c>
      <c r="D442" s="36" t="str">
        <v>successful</v>
      </c>
      <c r="E442" s="35">
        <v>207</v>
      </c>
      <c r="F442" s="35"/>
      <c r="G442" s="38"/>
    </row>
    <row r="443" spans="1:7" x14ac:dyDescent="0.3">
      <c r="A443" s="4" t="s">
        <v>14</v>
      </c>
      <c r="B443">
        <v>32</v>
      </c>
      <c r="D443" s="36" t="str">
        <v>successful</v>
      </c>
      <c r="E443" s="35">
        <v>181</v>
      </c>
      <c r="F443" s="35"/>
      <c r="G443" s="38"/>
    </row>
    <row r="444" spans="1:7" x14ac:dyDescent="0.3">
      <c r="A444" s="4" t="s">
        <v>20</v>
      </c>
      <c r="B444">
        <v>143</v>
      </c>
      <c r="D444" s="36" t="str">
        <v>successful</v>
      </c>
      <c r="E444" s="35">
        <v>110</v>
      </c>
      <c r="F444" s="35"/>
      <c r="G444" s="38"/>
    </row>
    <row r="445" spans="1:7" x14ac:dyDescent="0.3">
      <c r="A445" s="4" t="s">
        <v>74</v>
      </c>
      <c r="B445">
        <v>90</v>
      </c>
      <c r="D445" s="36" t="str">
        <v>successful</v>
      </c>
      <c r="E445" s="35">
        <v>185</v>
      </c>
      <c r="F445" s="35"/>
      <c r="G445" s="38"/>
    </row>
    <row r="446" spans="1:7" x14ac:dyDescent="0.3">
      <c r="A446" s="4" t="s">
        <v>20</v>
      </c>
      <c r="B446">
        <v>296</v>
      </c>
      <c r="D446" s="36" t="str">
        <v>successful</v>
      </c>
      <c r="E446" s="35">
        <v>121</v>
      </c>
      <c r="F446" s="35"/>
      <c r="G446" s="38"/>
    </row>
    <row r="447" spans="1:7" x14ac:dyDescent="0.3">
      <c r="A447" s="4" t="s">
        <v>20</v>
      </c>
      <c r="B447">
        <v>170</v>
      </c>
      <c r="D447" s="36" t="str">
        <v>successful</v>
      </c>
      <c r="E447" s="35">
        <v>106</v>
      </c>
      <c r="F447" s="35"/>
      <c r="G447" s="38"/>
    </row>
    <row r="448" spans="1:7" x14ac:dyDescent="0.3">
      <c r="A448" s="4" t="s">
        <v>14</v>
      </c>
      <c r="B448">
        <v>186</v>
      </c>
      <c r="D448" s="36" t="str">
        <v>successful</v>
      </c>
      <c r="E448" s="35">
        <v>142</v>
      </c>
      <c r="F448" s="35"/>
      <c r="G448" s="38"/>
    </row>
    <row r="449" spans="1:7" x14ac:dyDescent="0.3">
      <c r="A449" s="4" t="s">
        <v>74</v>
      </c>
      <c r="B449">
        <v>439</v>
      </c>
      <c r="D449" s="36" t="str">
        <v>successful</v>
      </c>
      <c r="E449" s="35">
        <v>233</v>
      </c>
      <c r="F449" s="35"/>
      <c r="G449" s="38"/>
    </row>
    <row r="450" spans="1:7" x14ac:dyDescent="0.3">
      <c r="A450" s="4" t="s">
        <v>14</v>
      </c>
      <c r="B450">
        <v>605</v>
      </c>
      <c r="D450" s="36" t="str">
        <v>successful</v>
      </c>
      <c r="E450" s="35">
        <v>218</v>
      </c>
      <c r="F450" s="35"/>
      <c r="G450" s="38"/>
    </row>
    <row r="451" spans="1:7" x14ac:dyDescent="0.3">
      <c r="A451" s="4" t="s">
        <v>20</v>
      </c>
      <c r="B451">
        <v>86</v>
      </c>
      <c r="D451" s="36" t="str">
        <v>successful</v>
      </c>
      <c r="E451" s="35">
        <v>76</v>
      </c>
      <c r="F451" s="35"/>
      <c r="G451" s="38"/>
    </row>
    <row r="452" spans="1:7" x14ac:dyDescent="0.3">
      <c r="A452" s="4" t="s">
        <v>14</v>
      </c>
      <c r="B452">
        <v>1</v>
      </c>
      <c r="D452" s="36" t="str">
        <v>successful</v>
      </c>
      <c r="E452" s="35">
        <v>43</v>
      </c>
      <c r="F452" s="35"/>
      <c r="G452" s="38"/>
    </row>
    <row r="453" spans="1:7" x14ac:dyDescent="0.3">
      <c r="A453" s="4" t="s">
        <v>20</v>
      </c>
      <c r="B453">
        <v>6286</v>
      </c>
      <c r="D453" s="36" t="str">
        <v>successful</v>
      </c>
      <c r="E453" s="35">
        <v>221</v>
      </c>
      <c r="F453" s="35"/>
      <c r="G453" s="38"/>
    </row>
    <row r="454" spans="1:7" x14ac:dyDescent="0.3">
      <c r="A454" s="4" t="s">
        <v>14</v>
      </c>
      <c r="B454">
        <v>31</v>
      </c>
      <c r="D454" s="36" t="str">
        <v>successful</v>
      </c>
      <c r="E454" s="35">
        <v>2805</v>
      </c>
      <c r="F454" s="35"/>
      <c r="G454" s="38"/>
    </row>
    <row r="455" spans="1:7" x14ac:dyDescent="0.3">
      <c r="A455" s="4" t="s">
        <v>14</v>
      </c>
      <c r="B455">
        <v>1181</v>
      </c>
      <c r="D455" s="36" t="str">
        <v>successful</v>
      </c>
      <c r="E455" s="35">
        <v>68</v>
      </c>
      <c r="F455" s="35"/>
      <c r="G455" s="38"/>
    </row>
    <row r="456" spans="1:7" x14ac:dyDescent="0.3">
      <c r="A456" s="4" t="s">
        <v>14</v>
      </c>
      <c r="B456">
        <v>39</v>
      </c>
      <c r="D456" s="36" t="str">
        <v>successful</v>
      </c>
      <c r="E456" s="35">
        <v>183</v>
      </c>
      <c r="F456" s="35"/>
      <c r="G456" s="38"/>
    </row>
    <row r="457" spans="1:7" x14ac:dyDescent="0.3">
      <c r="A457" s="4" t="s">
        <v>20</v>
      </c>
      <c r="B457">
        <v>3727</v>
      </c>
      <c r="D457" s="36" t="str">
        <v>successful</v>
      </c>
      <c r="E457" s="35">
        <v>133</v>
      </c>
      <c r="F457" s="35"/>
      <c r="G457" s="38"/>
    </row>
    <row r="458" spans="1:7" x14ac:dyDescent="0.3">
      <c r="A458" s="4" t="s">
        <v>20</v>
      </c>
      <c r="B458">
        <v>1605</v>
      </c>
      <c r="D458" s="36" t="str">
        <v>successful</v>
      </c>
      <c r="E458" s="35">
        <v>2489</v>
      </c>
      <c r="F458" s="35"/>
      <c r="G458" s="38"/>
    </row>
    <row r="459" spans="1:7" x14ac:dyDescent="0.3">
      <c r="A459" s="4" t="s">
        <v>14</v>
      </c>
      <c r="B459">
        <v>46</v>
      </c>
      <c r="D459" s="36" t="str">
        <v>successful</v>
      </c>
      <c r="E459" s="35">
        <v>69</v>
      </c>
      <c r="F459" s="35"/>
      <c r="G459" s="38"/>
    </row>
    <row r="460" spans="1:7" x14ac:dyDescent="0.3">
      <c r="A460" s="4" t="s">
        <v>20</v>
      </c>
      <c r="B460">
        <v>2120</v>
      </c>
      <c r="D460" s="36" t="str">
        <v>successful</v>
      </c>
      <c r="E460" s="35">
        <v>279</v>
      </c>
      <c r="F460" s="35"/>
      <c r="G460" s="38"/>
    </row>
    <row r="461" spans="1:7" x14ac:dyDescent="0.3">
      <c r="A461" s="4" t="s">
        <v>14</v>
      </c>
      <c r="B461">
        <v>105</v>
      </c>
      <c r="D461" s="36" t="str">
        <v>successful</v>
      </c>
      <c r="E461" s="35">
        <v>210</v>
      </c>
      <c r="F461" s="35"/>
      <c r="G461" s="38"/>
    </row>
    <row r="462" spans="1:7" x14ac:dyDescent="0.3">
      <c r="A462" s="4" t="s">
        <v>20</v>
      </c>
      <c r="B462">
        <v>50</v>
      </c>
      <c r="D462" s="36" t="str">
        <v>successful</v>
      </c>
      <c r="E462" s="35">
        <v>2100</v>
      </c>
      <c r="F462" s="35"/>
      <c r="G462" s="38"/>
    </row>
    <row r="463" spans="1:7" x14ac:dyDescent="0.3">
      <c r="A463" s="4" t="s">
        <v>20</v>
      </c>
      <c r="B463">
        <v>2080</v>
      </c>
      <c r="D463" s="36" t="str">
        <v>successful</v>
      </c>
      <c r="E463" s="35">
        <v>252</v>
      </c>
      <c r="F463" s="35"/>
      <c r="G463" s="38"/>
    </row>
    <row r="464" spans="1:7" x14ac:dyDescent="0.3">
      <c r="A464" s="4" t="s">
        <v>14</v>
      </c>
      <c r="B464">
        <v>535</v>
      </c>
      <c r="D464" s="36" t="str">
        <v>successful</v>
      </c>
      <c r="E464" s="35">
        <v>1280</v>
      </c>
      <c r="F464" s="35"/>
      <c r="G464" s="38"/>
    </row>
    <row r="465" spans="1:7" x14ac:dyDescent="0.3">
      <c r="A465" s="4" t="s">
        <v>20</v>
      </c>
      <c r="B465">
        <v>2105</v>
      </c>
      <c r="D465" s="36" t="str">
        <v>successful</v>
      </c>
      <c r="E465" s="35">
        <v>157</v>
      </c>
      <c r="F465" s="35"/>
      <c r="G465" s="38"/>
    </row>
    <row r="466" spans="1:7" x14ac:dyDescent="0.3">
      <c r="A466" s="4" t="s">
        <v>20</v>
      </c>
      <c r="B466">
        <v>2436</v>
      </c>
      <c r="D466" s="36" t="str">
        <v>successful</v>
      </c>
      <c r="E466" s="35">
        <v>194</v>
      </c>
      <c r="F466" s="35"/>
      <c r="G466" s="38"/>
    </row>
    <row r="467" spans="1:7" x14ac:dyDescent="0.3">
      <c r="A467" s="4" t="s">
        <v>20</v>
      </c>
      <c r="B467">
        <v>80</v>
      </c>
      <c r="D467" s="36" t="str">
        <v>successful</v>
      </c>
      <c r="E467" s="35">
        <v>82</v>
      </c>
      <c r="F467" s="35"/>
      <c r="G467" s="38"/>
    </row>
    <row r="468" spans="1:7" x14ac:dyDescent="0.3">
      <c r="A468" s="4" t="s">
        <v>20</v>
      </c>
      <c r="B468">
        <v>42</v>
      </c>
      <c r="D468" s="36" t="str">
        <v>successful</v>
      </c>
      <c r="E468" s="35">
        <v>4233</v>
      </c>
      <c r="F468" s="35"/>
      <c r="G468" s="38"/>
    </row>
    <row r="469" spans="1:7" x14ac:dyDescent="0.3">
      <c r="A469" s="4" t="s">
        <v>20</v>
      </c>
      <c r="B469">
        <v>139</v>
      </c>
      <c r="D469" s="36" t="str">
        <v>successful</v>
      </c>
      <c r="E469" s="35">
        <v>1297</v>
      </c>
      <c r="F469" s="35"/>
      <c r="G469" s="38"/>
    </row>
    <row r="470" spans="1:7" x14ac:dyDescent="0.3">
      <c r="A470" s="4" t="s">
        <v>14</v>
      </c>
      <c r="B470">
        <v>16</v>
      </c>
      <c r="D470" s="36" t="str">
        <v>successful</v>
      </c>
      <c r="E470" s="35">
        <v>165</v>
      </c>
      <c r="F470" s="35"/>
      <c r="G470" s="38"/>
    </row>
    <row r="471" spans="1:7" x14ac:dyDescent="0.3">
      <c r="A471" s="4" t="s">
        <v>20</v>
      </c>
      <c r="B471">
        <v>159</v>
      </c>
      <c r="D471" s="36" t="str">
        <v>successful</v>
      </c>
      <c r="E471" s="35">
        <v>119</v>
      </c>
      <c r="F471" s="35"/>
      <c r="G471" s="38"/>
    </row>
    <row r="472" spans="1:7" x14ac:dyDescent="0.3">
      <c r="A472" s="4" t="s">
        <v>20</v>
      </c>
      <c r="B472">
        <v>381</v>
      </c>
      <c r="D472" s="36" t="str">
        <v>successful</v>
      </c>
      <c r="E472" s="35">
        <v>1797</v>
      </c>
      <c r="F472" s="35"/>
      <c r="G472" s="38"/>
    </row>
    <row r="473" spans="1:7" x14ac:dyDescent="0.3">
      <c r="A473" s="4" t="s">
        <v>20</v>
      </c>
      <c r="B473">
        <v>194</v>
      </c>
      <c r="D473" s="36" t="str">
        <v>successful</v>
      </c>
      <c r="E473" s="35">
        <v>261</v>
      </c>
      <c r="F473" s="35"/>
      <c r="G473" s="38"/>
    </row>
    <row r="474" spans="1:7" x14ac:dyDescent="0.3">
      <c r="A474" s="4" t="s">
        <v>14</v>
      </c>
      <c r="B474">
        <v>575</v>
      </c>
      <c r="D474" s="36" t="str">
        <v>successful</v>
      </c>
      <c r="E474" s="35">
        <v>157</v>
      </c>
      <c r="F474" s="35"/>
      <c r="G474" s="38"/>
    </row>
    <row r="475" spans="1:7" x14ac:dyDescent="0.3">
      <c r="A475" s="4" t="s">
        <v>20</v>
      </c>
      <c r="B475">
        <v>106</v>
      </c>
      <c r="D475" s="36" t="str">
        <v>successful</v>
      </c>
      <c r="E475" s="35">
        <v>3533</v>
      </c>
      <c r="F475" s="35"/>
      <c r="G475" s="38"/>
    </row>
    <row r="476" spans="1:7" x14ac:dyDescent="0.3">
      <c r="A476" s="4" t="s">
        <v>20</v>
      </c>
      <c r="B476">
        <v>142</v>
      </c>
      <c r="D476" s="36" t="str">
        <v>successful</v>
      </c>
      <c r="E476" s="35">
        <v>155</v>
      </c>
      <c r="F476" s="35"/>
      <c r="G476" s="38"/>
    </row>
    <row r="477" spans="1:7" x14ac:dyDescent="0.3">
      <c r="A477" s="4" t="s">
        <v>20</v>
      </c>
      <c r="B477">
        <v>211</v>
      </c>
      <c r="D477" s="36" t="str">
        <v>successful</v>
      </c>
      <c r="E477" s="35">
        <v>132</v>
      </c>
      <c r="F477" s="35"/>
      <c r="G477" s="38"/>
    </row>
    <row r="478" spans="1:7" x14ac:dyDescent="0.3">
      <c r="A478" s="4" t="s">
        <v>14</v>
      </c>
      <c r="B478">
        <v>1120</v>
      </c>
      <c r="D478" s="36" t="str">
        <v>successful</v>
      </c>
      <c r="E478" s="35">
        <v>1354</v>
      </c>
      <c r="F478" s="35"/>
      <c r="G478" s="38"/>
    </row>
    <row r="479" spans="1:7" x14ac:dyDescent="0.3">
      <c r="A479" s="4" t="s">
        <v>14</v>
      </c>
      <c r="B479">
        <v>113</v>
      </c>
      <c r="D479" s="36" t="str">
        <v>successful</v>
      </c>
      <c r="E479" s="35">
        <v>48</v>
      </c>
      <c r="F479" s="35"/>
      <c r="G479" s="38"/>
    </row>
    <row r="480" spans="1:7" x14ac:dyDescent="0.3">
      <c r="A480" s="4" t="s">
        <v>20</v>
      </c>
      <c r="B480">
        <v>2756</v>
      </c>
      <c r="D480" s="36" t="str">
        <v>successful</v>
      </c>
      <c r="E480" s="35">
        <v>110</v>
      </c>
      <c r="F480" s="35"/>
      <c r="G480" s="38"/>
    </row>
    <row r="481" spans="1:7" x14ac:dyDescent="0.3">
      <c r="A481" s="4" t="s">
        <v>20</v>
      </c>
      <c r="B481">
        <v>173</v>
      </c>
      <c r="D481" s="36" t="str">
        <v>successful</v>
      </c>
      <c r="E481" s="35">
        <v>172</v>
      </c>
      <c r="F481" s="35"/>
      <c r="G481" s="38"/>
    </row>
    <row r="482" spans="1:7" x14ac:dyDescent="0.3">
      <c r="A482" s="4" t="s">
        <v>20</v>
      </c>
      <c r="B482">
        <v>87</v>
      </c>
      <c r="D482" s="36" t="str">
        <v>successful</v>
      </c>
      <c r="E482" s="35">
        <v>307</v>
      </c>
      <c r="F482" s="35"/>
      <c r="G482" s="38"/>
    </row>
    <row r="483" spans="1:7" x14ac:dyDescent="0.3">
      <c r="A483" s="4" t="s">
        <v>14</v>
      </c>
      <c r="B483">
        <v>1538</v>
      </c>
      <c r="D483" s="36" t="str">
        <v>successful</v>
      </c>
      <c r="E483" s="35">
        <v>160</v>
      </c>
      <c r="F483" s="35"/>
      <c r="G483" s="38"/>
    </row>
    <row r="484" spans="1:7" x14ac:dyDescent="0.3">
      <c r="A484" s="4" t="s">
        <v>14</v>
      </c>
      <c r="B484">
        <v>9</v>
      </c>
      <c r="D484" s="36" t="str">
        <v>successful</v>
      </c>
      <c r="E484" s="35">
        <v>1467</v>
      </c>
      <c r="F484" s="35"/>
      <c r="G484" s="38"/>
    </row>
    <row r="485" spans="1:7" x14ac:dyDescent="0.3">
      <c r="A485" s="4" t="s">
        <v>14</v>
      </c>
      <c r="B485">
        <v>554</v>
      </c>
      <c r="D485" s="36" t="str">
        <v>successful</v>
      </c>
      <c r="E485" s="35">
        <v>2662</v>
      </c>
      <c r="F485" s="35"/>
      <c r="G485" s="38"/>
    </row>
    <row r="486" spans="1:7" x14ac:dyDescent="0.3">
      <c r="A486" s="4" t="s">
        <v>20</v>
      </c>
      <c r="B486">
        <v>1572</v>
      </c>
      <c r="D486" s="36" t="str">
        <v>successful</v>
      </c>
      <c r="E486" s="35">
        <v>452</v>
      </c>
      <c r="F486" s="35"/>
      <c r="G486" s="38"/>
    </row>
    <row r="487" spans="1:7" x14ac:dyDescent="0.3">
      <c r="A487" s="4" t="s">
        <v>14</v>
      </c>
      <c r="B487">
        <v>648</v>
      </c>
      <c r="D487" s="36" t="str">
        <v>successful</v>
      </c>
      <c r="E487" s="35">
        <v>158</v>
      </c>
      <c r="F487" s="35"/>
      <c r="G487" s="38"/>
    </row>
    <row r="488" spans="1:7" x14ac:dyDescent="0.3">
      <c r="A488" s="4" t="s">
        <v>14</v>
      </c>
      <c r="B488">
        <v>21</v>
      </c>
      <c r="D488" s="36" t="str">
        <v>successful</v>
      </c>
      <c r="E488" s="35">
        <v>225</v>
      </c>
      <c r="F488" s="35"/>
      <c r="G488" s="38"/>
    </row>
    <row r="489" spans="1:7" x14ac:dyDescent="0.3">
      <c r="A489" s="4" t="s">
        <v>20</v>
      </c>
      <c r="B489">
        <v>2346</v>
      </c>
      <c r="D489" s="36" t="str">
        <v>successful</v>
      </c>
      <c r="E489" s="35">
        <v>65</v>
      </c>
      <c r="F489" s="35"/>
      <c r="G489" s="38"/>
    </row>
    <row r="490" spans="1:7" x14ac:dyDescent="0.3">
      <c r="A490" s="4" t="s">
        <v>20</v>
      </c>
      <c r="B490">
        <v>115</v>
      </c>
      <c r="D490" s="36" t="str">
        <v>successful</v>
      </c>
      <c r="E490" s="35">
        <v>163</v>
      </c>
      <c r="F490" s="35"/>
      <c r="G490" s="38"/>
    </row>
    <row r="491" spans="1:7" x14ac:dyDescent="0.3">
      <c r="A491" s="4" t="s">
        <v>20</v>
      </c>
      <c r="B491">
        <v>85</v>
      </c>
      <c r="D491" s="36" t="str">
        <v>successful</v>
      </c>
      <c r="E491" s="35">
        <v>85</v>
      </c>
      <c r="F491" s="35"/>
      <c r="G491" s="38"/>
    </row>
    <row r="492" spans="1:7" x14ac:dyDescent="0.3">
      <c r="A492" s="4" t="s">
        <v>20</v>
      </c>
      <c r="B492">
        <v>144</v>
      </c>
      <c r="D492" s="36" t="str">
        <v>successful</v>
      </c>
      <c r="E492" s="35">
        <v>217</v>
      </c>
      <c r="F492" s="35"/>
      <c r="G492" s="38"/>
    </row>
    <row r="493" spans="1:7" x14ac:dyDescent="0.3">
      <c r="A493" s="4" t="s">
        <v>20</v>
      </c>
      <c r="B493">
        <v>2443</v>
      </c>
      <c r="D493" s="36" t="str">
        <v>successful</v>
      </c>
      <c r="E493" s="35">
        <v>150</v>
      </c>
      <c r="F493" s="35"/>
      <c r="G493" s="38"/>
    </row>
    <row r="494" spans="1:7" x14ac:dyDescent="0.3">
      <c r="A494" s="4" t="s">
        <v>74</v>
      </c>
      <c r="B494">
        <v>595</v>
      </c>
      <c r="D494" s="36" t="str">
        <v>successful</v>
      </c>
      <c r="E494" s="35">
        <v>3272</v>
      </c>
      <c r="F494" s="35"/>
      <c r="G494" s="38"/>
    </row>
    <row r="495" spans="1:7" x14ac:dyDescent="0.3">
      <c r="A495" s="4" t="s">
        <v>20</v>
      </c>
      <c r="B495">
        <v>64</v>
      </c>
      <c r="D495" s="36" t="str">
        <v>successful</v>
      </c>
      <c r="E495" s="35">
        <v>300</v>
      </c>
      <c r="F495" s="35"/>
      <c r="G495" s="38"/>
    </row>
    <row r="496" spans="1:7" x14ac:dyDescent="0.3">
      <c r="A496" s="4" t="s">
        <v>20</v>
      </c>
      <c r="B496">
        <v>268</v>
      </c>
      <c r="D496" s="36" t="str">
        <v>successful</v>
      </c>
      <c r="E496" s="35">
        <v>126</v>
      </c>
      <c r="F496" s="35"/>
      <c r="G496" s="38"/>
    </row>
    <row r="497" spans="1:7" x14ac:dyDescent="0.3">
      <c r="A497" s="4" t="s">
        <v>20</v>
      </c>
      <c r="B497">
        <v>195</v>
      </c>
      <c r="D497" s="36" t="str">
        <v>successful</v>
      </c>
      <c r="E497" s="35">
        <v>2320</v>
      </c>
      <c r="F497" s="35"/>
      <c r="G497" s="38"/>
    </row>
    <row r="498" spans="1:7" x14ac:dyDescent="0.3">
      <c r="A498" s="4" t="s">
        <v>14</v>
      </c>
      <c r="B498">
        <v>54</v>
      </c>
      <c r="D498" s="36" t="str">
        <v>successful</v>
      </c>
      <c r="E498" s="35">
        <v>81</v>
      </c>
      <c r="F498" s="35"/>
      <c r="G498" s="38"/>
    </row>
    <row r="499" spans="1:7" x14ac:dyDescent="0.3">
      <c r="A499" s="4" t="s">
        <v>14</v>
      </c>
      <c r="B499">
        <v>120</v>
      </c>
      <c r="D499" s="36" t="str">
        <v>successful</v>
      </c>
      <c r="E499" s="35">
        <v>1887</v>
      </c>
      <c r="F499" s="35"/>
      <c r="G499" s="38"/>
    </row>
    <row r="500" spans="1:7" x14ac:dyDescent="0.3">
      <c r="A500" s="4" t="s">
        <v>14</v>
      </c>
      <c r="B500">
        <v>579</v>
      </c>
      <c r="D500" s="36" t="str">
        <v>successful</v>
      </c>
      <c r="E500" s="35">
        <v>4358</v>
      </c>
      <c r="F500" s="35"/>
      <c r="G500" s="38"/>
    </row>
    <row r="501" spans="1:7" x14ac:dyDescent="0.3">
      <c r="A501" s="4" t="s">
        <v>14</v>
      </c>
      <c r="B501">
        <v>2072</v>
      </c>
      <c r="D501" s="36" t="str">
        <v>successful</v>
      </c>
      <c r="E501" s="35">
        <v>53</v>
      </c>
      <c r="F501" s="35"/>
      <c r="G501" s="38"/>
    </row>
    <row r="502" spans="1:7" x14ac:dyDescent="0.3">
      <c r="A502" s="4" t="s">
        <v>14</v>
      </c>
      <c r="B502">
        <v>0</v>
      </c>
      <c r="D502" s="36" t="str">
        <v>successful</v>
      </c>
      <c r="E502" s="35">
        <v>2414</v>
      </c>
      <c r="F502" s="35"/>
      <c r="G502" s="38"/>
    </row>
    <row r="503" spans="1:7" x14ac:dyDescent="0.3">
      <c r="A503" s="4" t="s">
        <v>14</v>
      </c>
      <c r="B503">
        <v>1796</v>
      </c>
      <c r="D503" s="36" t="str">
        <v>successful</v>
      </c>
      <c r="E503" s="35">
        <v>80</v>
      </c>
      <c r="F503" s="35"/>
      <c r="G503" s="38"/>
    </row>
    <row r="504" spans="1:7" x14ac:dyDescent="0.3">
      <c r="A504" s="4" t="s">
        <v>20</v>
      </c>
      <c r="B504">
        <v>186</v>
      </c>
      <c r="D504" s="36" t="str">
        <v>successful</v>
      </c>
      <c r="E504" s="35">
        <v>193</v>
      </c>
      <c r="F504" s="35"/>
      <c r="G504" s="38"/>
    </row>
    <row r="505" spans="1:7" x14ac:dyDescent="0.3">
      <c r="A505" s="4" t="s">
        <v>20</v>
      </c>
      <c r="B505">
        <v>460</v>
      </c>
      <c r="D505" s="36" t="str">
        <v>successful</v>
      </c>
      <c r="E505" s="35">
        <v>52</v>
      </c>
      <c r="F505" s="35"/>
      <c r="G505" s="38"/>
    </row>
    <row r="506" spans="1:7" x14ac:dyDescent="0.3">
      <c r="A506" s="4" t="s">
        <v>14</v>
      </c>
      <c r="B506">
        <v>62</v>
      </c>
      <c r="D506" s="36" t="str">
        <v>successful</v>
      </c>
      <c r="E506" s="35">
        <v>290</v>
      </c>
      <c r="F506" s="35"/>
      <c r="G506" s="38"/>
    </row>
    <row r="507" spans="1:7" x14ac:dyDescent="0.3">
      <c r="A507" s="4" t="s">
        <v>14</v>
      </c>
      <c r="B507">
        <v>347</v>
      </c>
      <c r="D507" s="36" t="str">
        <v>successful</v>
      </c>
      <c r="E507" s="35">
        <v>122</v>
      </c>
      <c r="F507" s="35"/>
      <c r="G507" s="38"/>
    </row>
    <row r="508" spans="1:7" x14ac:dyDescent="0.3">
      <c r="A508" s="4" t="s">
        <v>20</v>
      </c>
      <c r="B508">
        <v>2528</v>
      </c>
      <c r="D508" s="36" t="str">
        <v>successful</v>
      </c>
      <c r="E508" s="35">
        <v>1470</v>
      </c>
      <c r="F508" s="35"/>
      <c r="G508" s="38"/>
    </row>
    <row r="509" spans="1:7" x14ac:dyDescent="0.3">
      <c r="A509" s="4" t="s">
        <v>14</v>
      </c>
      <c r="B509">
        <v>19</v>
      </c>
      <c r="D509" s="36" t="str">
        <v>successful</v>
      </c>
      <c r="E509" s="35">
        <v>165</v>
      </c>
      <c r="F509" s="35"/>
      <c r="G509" s="38"/>
    </row>
    <row r="510" spans="1:7" x14ac:dyDescent="0.3">
      <c r="A510" s="4" t="s">
        <v>20</v>
      </c>
      <c r="B510">
        <v>3657</v>
      </c>
      <c r="D510" s="36" t="str">
        <v>successful</v>
      </c>
      <c r="E510" s="35">
        <v>182</v>
      </c>
      <c r="F510" s="35"/>
      <c r="G510" s="38"/>
    </row>
    <row r="511" spans="1:7" x14ac:dyDescent="0.3">
      <c r="A511" s="4" t="s">
        <v>14</v>
      </c>
      <c r="B511">
        <v>1258</v>
      </c>
      <c r="D511" s="36" t="str">
        <v>successful</v>
      </c>
      <c r="E511" s="35">
        <v>199</v>
      </c>
      <c r="F511" s="35"/>
      <c r="G511" s="38"/>
    </row>
    <row r="512" spans="1:7" x14ac:dyDescent="0.3">
      <c r="A512" s="4" t="s">
        <v>20</v>
      </c>
      <c r="B512">
        <v>131</v>
      </c>
      <c r="D512" s="36" t="str">
        <v>successful</v>
      </c>
      <c r="E512" s="35">
        <v>56</v>
      </c>
      <c r="F512" s="35"/>
      <c r="G512" s="38"/>
    </row>
    <row r="513" spans="1:7" x14ac:dyDescent="0.3">
      <c r="A513" s="4" t="s">
        <v>14</v>
      </c>
      <c r="B513">
        <v>362</v>
      </c>
      <c r="D513" s="36" t="str">
        <v>successful</v>
      </c>
      <c r="E513" s="35">
        <v>1460</v>
      </c>
      <c r="F513" s="35"/>
      <c r="G513" s="38"/>
    </row>
    <row r="514" spans="1:7" x14ac:dyDescent="0.3">
      <c r="A514" s="4" t="s">
        <v>20</v>
      </c>
      <c r="B514">
        <v>239</v>
      </c>
      <c r="D514" s="36" t="str">
        <v>successful</v>
      </c>
      <c r="E514" s="35">
        <v>123</v>
      </c>
      <c r="F514" s="35"/>
      <c r="G514" s="38"/>
    </row>
    <row r="515" spans="1:7" x14ac:dyDescent="0.3">
      <c r="A515" s="4" t="s">
        <v>74</v>
      </c>
      <c r="B515">
        <v>35</v>
      </c>
      <c r="D515" s="36" t="str">
        <v>successful</v>
      </c>
      <c r="E515" s="35">
        <v>159</v>
      </c>
      <c r="F515" s="35"/>
      <c r="G515" s="38"/>
    </row>
    <row r="516" spans="1:7" x14ac:dyDescent="0.3">
      <c r="A516" s="4" t="s">
        <v>74</v>
      </c>
      <c r="B516">
        <v>528</v>
      </c>
      <c r="D516" s="36" t="str">
        <v>successful</v>
      </c>
      <c r="E516" s="35">
        <v>110</v>
      </c>
      <c r="F516" s="35"/>
      <c r="G516" s="38"/>
    </row>
    <row r="517" spans="1:7" x14ac:dyDescent="0.3">
      <c r="A517" s="4" t="s">
        <v>14</v>
      </c>
      <c r="B517">
        <v>133</v>
      </c>
      <c r="D517" s="36" t="str">
        <v>successful</v>
      </c>
      <c r="E517" s="35">
        <v>236</v>
      </c>
      <c r="F517" s="35"/>
      <c r="G517" s="38"/>
    </row>
    <row r="518" spans="1:7" x14ac:dyDescent="0.3">
      <c r="A518" s="4" t="s">
        <v>14</v>
      </c>
      <c r="B518">
        <v>846</v>
      </c>
      <c r="D518" s="36" t="str">
        <v>successful</v>
      </c>
      <c r="E518" s="35">
        <v>191</v>
      </c>
      <c r="F518" s="35"/>
      <c r="G518" s="38"/>
    </row>
    <row r="519" spans="1:7" x14ac:dyDescent="0.3">
      <c r="A519" s="4" t="s">
        <v>20</v>
      </c>
      <c r="B519">
        <v>78</v>
      </c>
      <c r="D519" s="36" t="str">
        <v>successful</v>
      </c>
      <c r="E519" s="35">
        <v>3934</v>
      </c>
      <c r="F519" s="35"/>
      <c r="G519" s="38"/>
    </row>
    <row r="520" spans="1:7" x14ac:dyDescent="0.3">
      <c r="A520" s="4" t="s">
        <v>14</v>
      </c>
      <c r="B520">
        <v>10</v>
      </c>
      <c r="D520" s="36" t="str">
        <v>successful</v>
      </c>
      <c r="E520" s="35">
        <v>80</v>
      </c>
      <c r="F520" s="35"/>
      <c r="G520" s="38"/>
    </row>
    <row r="521" spans="1:7" x14ac:dyDescent="0.3">
      <c r="A521" s="4" t="s">
        <v>20</v>
      </c>
      <c r="B521">
        <v>1773</v>
      </c>
      <c r="D521" s="36" t="str">
        <v>successful</v>
      </c>
      <c r="E521" s="35">
        <v>462</v>
      </c>
      <c r="F521" s="35"/>
      <c r="G521" s="38"/>
    </row>
    <row r="522" spans="1:7" x14ac:dyDescent="0.3">
      <c r="A522" s="4" t="s">
        <v>20</v>
      </c>
      <c r="B522">
        <v>32</v>
      </c>
      <c r="D522" s="36" t="str">
        <v>successful</v>
      </c>
      <c r="E522" s="35">
        <v>179</v>
      </c>
      <c r="F522" s="35"/>
      <c r="G522" s="38"/>
    </row>
    <row r="523" spans="1:7" x14ac:dyDescent="0.3">
      <c r="A523" s="4" t="s">
        <v>20</v>
      </c>
      <c r="B523">
        <v>369</v>
      </c>
      <c r="D523" s="36" t="str">
        <v>successful</v>
      </c>
      <c r="E523" s="35">
        <v>1866</v>
      </c>
      <c r="F523" s="35"/>
      <c r="G523" s="38"/>
    </row>
    <row r="524" spans="1:7" x14ac:dyDescent="0.3">
      <c r="A524" s="4" t="s">
        <v>14</v>
      </c>
      <c r="B524">
        <v>191</v>
      </c>
      <c r="D524" s="36" t="str">
        <v>successful</v>
      </c>
      <c r="E524" s="35">
        <v>156</v>
      </c>
      <c r="F524" s="35"/>
      <c r="G524" s="38"/>
    </row>
    <row r="525" spans="1:7" x14ac:dyDescent="0.3">
      <c r="A525" s="4" t="s">
        <v>20</v>
      </c>
      <c r="B525">
        <v>89</v>
      </c>
      <c r="D525" s="36" t="str">
        <v>successful</v>
      </c>
      <c r="E525" s="35">
        <v>255</v>
      </c>
      <c r="F525" s="35"/>
      <c r="G525" s="38"/>
    </row>
    <row r="526" spans="1:7" x14ac:dyDescent="0.3">
      <c r="A526" s="4" t="s">
        <v>14</v>
      </c>
      <c r="B526">
        <v>1979</v>
      </c>
      <c r="D526" s="36" t="str">
        <v>successful</v>
      </c>
      <c r="E526" s="35">
        <v>2261</v>
      </c>
      <c r="F526" s="35"/>
      <c r="G526" s="38"/>
    </row>
    <row r="527" spans="1:7" x14ac:dyDescent="0.3">
      <c r="A527" s="4" t="s">
        <v>14</v>
      </c>
      <c r="B527">
        <v>63</v>
      </c>
      <c r="D527" s="36" t="str">
        <v>successful</v>
      </c>
      <c r="E527" s="35">
        <v>40</v>
      </c>
      <c r="F527" s="35"/>
      <c r="G527" s="38"/>
    </row>
    <row r="528" spans="1:7" x14ac:dyDescent="0.3">
      <c r="A528" s="4" t="s">
        <v>20</v>
      </c>
      <c r="B528">
        <v>147</v>
      </c>
      <c r="D528" s="36" t="str">
        <v>successful</v>
      </c>
      <c r="E528" s="35">
        <v>2289</v>
      </c>
      <c r="F528" s="35"/>
      <c r="G528" s="38"/>
    </row>
    <row r="529" spans="1:7" x14ac:dyDescent="0.3">
      <c r="A529" s="4" t="s">
        <v>14</v>
      </c>
      <c r="B529">
        <v>6080</v>
      </c>
      <c r="D529" s="36" t="str">
        <v>successful</v>
      </c>
      <c r="E529" s="35">
        <v>65</v>
      </c>
      <c r="F529" s="35"/>
      <c r="G529" s="38"/>
    </row>
    <row r="530" spans="1:7" x14ac:dyDescent="0.3">
      <c r="A530" s="4" t="s">
        <v>14</v>
      </c>
      <c r="B530">
        <v>80</v>
      </c>
      <c r="D530" s="36" t="str">
        <v>successful</v>
      </c>
      <c r="E530" s="35">
        <v>3777</v>
      </c>
      <c r="F530" s="35"/>
      <c r="G530" s="38"/>
    </row>
    <row r="531" spans="1:7" x14ac:dyDescent="0.3">
      <c r="A531" s="4" t="s">
        <v>14</v>
      </c>
      <c r="B531">
        <v>9</v>
      </c>
      <c r="D531" s="36" t="str">
        <v>successful</v>
      </c>
      <c r="E531" s="35">
        <v>184</v>
      </c>
      <c r="F531" s="35"/>
      <c r="G531" s="38"/>
    </row>
    <row r="532" spans="1:7" x14ac:dyDescent="0.3">
      <c r="A532" s="4" t="s">
        <v>14</v>
      </c>
      <c r="B532">
        <v>1784</v>
      </c>
      <c r="D532" s="36" t="str">
        <v>successful</v>
      </c>
      <c r="E532" s="35">
        <v>85</v>
      </c>
      <c r="F532" s="35"/>
      <c r="G532" s="38"/>
    </row>
    <row r="533" spans="1:7" x14ac:dyDescent="0.3">
      <c r="A533" s="4" t="s">
        <v>47</v>
      </c>
      <c r="B533">
        <v>3640</v>
      </c>
      <c r="D533" s="36" t="str">
        <v>successful</v>
      </c>
      <c r="E533" s="35">
        <v>144</v>
      </c>
      <c r="F533" s="35"/>
      <c r="G533" s="38"/>
    </row>
    <row r="534" spans="1:7" x14ac:dyDescent="0.3">
      <c r="A534" s="4" t="s">
        <v>20</v>
      </c>
      <c r="B534">
        <v>126</v>
      </c>
      <c r="D534" s="36" t="str">
        <v>successful</v>
      </c>
      <c r="E534" s="35">
        <v>1902</v>
      </c>
      <c r="F534" s="35"/>
      <c r="G534" s="38"/>
    </row>
    <row r="535" spans="1:7" x14ac:dyDescent="0.3">
      <c r="A535" s="4" t="s">
        <v>20</v>
      </c>
      <c r="B535">
        <v>2218</v>
      </c>
      <c r="D535" s="36" t="str">
        <v>successful</v>
      </c>
      <c r="E535" s="35">
        <v>105</v>
      </c>
      <c r="F535" s="35"/>
      <c r="G535" s="38"/>
    </row>
    <row r="536" spans="1:7" x14ac:dyDescent="0.3">
      <c r="A536" s="4" t="s">
        <v>14</v>
      </c>
      <c r="B536">
        <v>243</v>
      </c>
      <c r="D536" s="36" t="str">
        <v>successful</v>
      </c>
      <c r="E536" s="35">
        <v>132</v>
      </c>
      <c r="F536" s="35"/>
      <c r="G536" s="38"/>
    </row>
    <row r="537" spans="1:7" x14ac:dyDescent="0.3">
      <c r="A537" s="4" t="s">
        <v>20</v>
      </c>
      <c r="B537">
        <v>202</v>
      </c>
      <c r="D537" s="36" t="str">
        <v>successful</v>
      </c>
      <c r="E537" s="35">
        <v>96</v>
      </c>
      <c r="F537" s="35"/>
      <c r="G537" s="38"/>
    </row>
    <row r="538" spans="1:7" x14ac:dyDescent="0.3">
      <c r="A538" s="4" t="s">
        <v>20</v>
      </c>
      <c r="B538">
        <v>140</v>
      </c>
      <c r="D538" s="36" t="str">
        <v>successful</v>
      </c>
      <c r="E538" s="35">
        <v>114</v>
      </c>
      <c r="F538" s="35"/>
      <c r="G538" s="38"/>
    </row>
    <row r="539" spans="1:7" x14ac:dyDescent="0.3">
      <c r="A539" s="4" t="s">
        <v>20</v>
      </c>
      <c r="B539">
        <v>1052</v>
      </c>
      <c r="D539" s="36" t="str">
        <v>successful</v>
      </c>
      <c r="E539" s="35">
        <v>203</v>
      </c>
      <c r="F539" s="35"/>
      <c r="G539" s="38"/>
    </row>
    <row r="540" spans="1:7" x14ac:dyDescent="0.3">
      <c r="A540" s="4" t="s">
        <v>14</v>
      </c>
      <c r="B540">
        <v>1296</v>
      </c>
      <c r="D540" s="36" t="str">
        <v>successful</v>
      </c>
      <c r="E540" s="35">
        <v>1559</v>
      </c>
      <c r="F540" s="35"/>
      <c r="G540" s="38"/>
    </row>
    <row r="541" spans="1:7" x14ac:dyDescent="0.3">
      <c r="A541" s="4" t="s">
        <v>14</v>
      </c>
      <c r="B541">
        <v>77</v>
      </c>
      <c r="D541" s="36" t="str">
        <v>successful</v>
      </c>
      <c r="E541" s="35">
        <v>1548</v>
      </c>
      <c r="F541" s="35"/>
      <c r="G541" s="38"/>
    </row>
    <row r="542" spans="1:7" x14ac:dyDescent="0.3">
      <c r="A542" s="4" t="s">
        <v>20</v>
      </c>
      <c r="B542">
        <v>247</v>
      </c>
      <c r="D542" s="36" t="str">
        <v>successful</v>
      </c>
      <c r="E542" s="35">
        <v>80</v>
      </c>
      <c r="F542" s="35"/>
      <c r="G542" s="38"/>
    </row>
    <row r="543" spans="1:7" x14ac:dyDescent="0.3">
      <c r="A543" s="4" t="s">
        <v>14</v>
      </c>
      <c r="B543">
        <v>395</v>
      </c>
      <c r="D543" s="36" t="str">
        <v>successful</v>
      </c>
      <c r="E543" s="35">
        <v>131</v>
      </c>
      <c r="F543" s="35"/>
      <c r="G543" s="38"/>
    </row>
    <row r="544" spans="1:7" x14ac:dyDescent="0.3">
      <c r="A544" s="4" t="s">
        <v>14</v>
      </c>
      <c r="B544">
        <v>49</v>
      </c>
      <c r="D544" s="36" t="str">
        <v>successful</v>
      </c>
      <c r="E544" s="35">
        <v>112</v>
      </c>
      <c r="F544" s="35"/>
      <c r="G544" s="38"/>
    </row>
    <row r="545" spans="1:7" x14ac:dyDescent="0.3">
      <c r="A545" s="4" t="s">
        <v>14</v>
      </c>
      <c r="B545">
        <v>180</v>
      </c>
      <c r="D545" s="36" t="str">
        <v>successful</v>
      </c>
      <c r="E545" s="35">
        <v>155</v>
      </c>
      <c r="F545" s="35"/>
      <c r="G545" s="38"/>
    </row>
    <row r="546" spans="1:7" x14ac:dyDescent="0.3">
      <c r="A546" s="4" t="s">
        <v>20</v>
      </c>
      <c r="B546">
        <v>84</v>
      </c>
      <c r="D546" s="36" t="str">
        <v>successful</v>
      </c>
      <c r="E546" s="35">
        <v>266</v>
      </c>
      <c r="F546" s="35"/>
      <c r="G546" s="38"/>
    </row>
    <row r="547" spans="1:7" x14ac:dyDescent="0.3">
      <c r="A547" s="4" t="s">
        <v>14</v>
      </c>
      <c r="B547">
        <v>2690</v>
      </c>
      <c r="D547" s="36" t="str">
        <v>successful</v>
      </c>
      <c r="E547" s="35">
        <v>155</v>
      </c>
      <c r="F547" s="35"/>
      <c r="G547" s="38"/>
    </row>
    <row r="548" spans="1:7" x14ac:dyDescent="0.3">
      <c r="A548" s="4" t="s">
        <v>20</v>
      </c>
      <c r="B548">
        <v>88</v>
      </c>
      <c r="D548" s="36" t="str">
        <v>successful</v>
      </c>
      <c r="E548" s="35">
        <v>207</v>
      </c>
      <c r="F548" s="35"/>
      <c r="G548" s="38"/>
    </row>
    <row r="549" spans="1:7" x14ac:dyDescent="0.3">
      <c r="A549" s="4" t="s">
        <v>20</v>
      </c>
      <c r="B549">
        <v>156</v>
      </c>
      <c r="D549" s="36" t="str">
        <v>successful</v>
      </c>
      <c r="E549" s="35">
        <v>245</v>
      </c>
      <c r="F549" s="35"/>
      <c r="G549" s="38"/>
    </row>
    <row r="550" spans="1:7" x14ac:dyDescent="0.3">
      <c r="A550" s="4" t="s">
        <v>20</v>
      </c>
      <c r="B550">
        <v>2985</v>
      </c>
      <c r="D550" s="36" t="str">
        <v>successful</v>
      </c>
      <c r="E550" s="35">
        <v>1573</v>
      </c>
      <c r="F550" s="35"/>
      <c r="G550" s="38"/>
    </row>
    <row r="551" spans="1:7" x14ac:dyDescent="0.3">
      <c r="A551" s="4" t="s">
        <v>20</v>
      </c>
      <c r="B551">
        <v>762</v>
      </c>
      <c r="D551" s="36" t="str">
        <v>successful</v>
      </c>
      <c r="E551" s="35">
        <v>114</v>
      </c>
      <c r="F551" s="35"/>
      <c r="G551" s="38"/>
    </row>
    <row r="552" spans="1:7" x14ac:dyDescent="0.3">
      <c r="A552" s="4" t="s">
        <v>74</v>
      </c>
      <c r="B552">
        <v>1</v>
      </c>
      <c r="D552" s="36" t="str">
        <v>successful</v>
      </c>
      <c r="E552" s="35">
        <v>93</v>
      </c>
      <c r="F552" s="35"/>
      <c r="G552" s="38"/>
    </row>
    <row r="553" spans="1:7" x14ac:dyDescent="0.3">
      <c r="A553" s="4" t="s">
        <v>14</v>
      </c>
      <c r="B553">
        <v>2779</v>
      </c>
      <c r="D553" s="36" t="str">
        <v>successful</v>
      </c>
      <c r="E553" s="35">
        <v>1681</v>
      </c>
      <c r="F553" s="35"/>
      <c r="G553" s="38"/>
    </row>
    <row r="554" spans="1:7" x14ac:dyDescent="0.3">
      <c r="A554" s="4" t="s">
        <v>14</v>
      </c>
      <c r="B554">
        <v>92</v>
      </c>
      <c r="D554" s="36" t="str">
        <v>successful</v>
      </c>
      <c r="E554" s="35">
        <v>32</v>
      </c>
      <c r="F554" s="35"/>
      <c r="G554" s="38"/>
    </row>
    <row r="555" spans="1:7" x14ac:dyDescent="0.3">
      <c r="A555" s="4" t="s">
        <v>14</v>
      </c>
      <c r="B555">
        <v>1028</v>
      </c>
      <c r="D555" s="36" t="str">
        <v>successful</v>
      </c>
      <c r="E555" s="35">
        <v>135</v>
      </c>
      <c r="F555" s="35"/>
      <c r="G555" s="38"/>
    </row>
    <row r="556" spans="1:7" x14ac:dyDescent="0.3">
      <c r="A556" s="4" t="s">
        <v>20</v>
      </c>
      <c r="B556">
        <v>554</v>
      </c>
      <c r="D556" s="36" t="str">
        <v>successful</v>
      </c>
      <c r="E556" s="35">
        <v>140</v>
      </c>
      <c r="F556" s="35"/>
      <c r="G556" s="38"/>
    </row>
    <row r="557" spans="1:7" x14ac:dyDescent="0.3">
      <c r="A557" s="4" t="s">
        <v>20</v>
      </c>
      <c r="B557">
        <v>135</v>
      </c>
      <c r="D557" s="36" t="str">
        <v>successful</v>
      </c>
      <c r="E557" s="35">
        <v>92</v>
      </c>
      <c r="F557" s="35"/>
      <c r="G557" s="38"/>
    </row>
    <row r="558" spans="1:7" x14ac:dyDescent="0.3">
      <c r="A558" s="4" t="s">
        <v>20</v>
      </c>
      <c r="B558">
        <v>122</v>
      </c>
      <c r="D558" s="36" t="str">
        <v>successful</v>
      </c>
      <c r="E558" s="35">
        <v>1015</v>
      </c>
      <c r="F558" s="35"/>
      <c r="G558" s="38"/>
    </row>
    <row r="559" spans="1:7" x14ac:dyDescent="0.3">
      <c r="A559" s="4" t="s">
        <v>20</v>
      </c>
      <c r="B559">
        <v>221</v>
      </c>
      <c r="D559" s="36" t="str">
        <v>successful</v>
      </c>
      <c r="E559" s="35">
        <v>323</v>
      </c>
      <c r="F559" s="35"/>
      <c r="G559" s="38"/>
    </row>
    <row r="560" spans="1:7" x14ac:dyDescent="0.3">
      <c r="A560" s="4" t="s">
        <v>20</v>
      </c>
      <c r="B560">
        <v>126</v>
      </c>
      <c r="D560" s="36" t="str">
        <v>successful</v>
      </c>
      <c r="E560" s="35">
        <v>2326</v>
      </c>
      <c r="F560" s="35"/>
      <c r="G560" s="38"/>
    </row>
    <row r="561" spans="1:7" x14ac:dyDescent="0.3">
      <c r="A561" s="4" t="s">
        <v>20</v>
      </c>
      <c r="B561">
        <v>1022</v>
      </c>
      <c r="D561" s="36" t="str">
        <v>successful</v>
      </c>
      <c r="E561" s="35">
        <v>381</v>
      </c>
      <c r="F561" s="35"/>
      <c r="G561" s="38"/>
    </row>
    <row r="562" spans="1:7" x14ac:dyDescent="0.3">
      <c r="A562" s="4" t="s">
        <v>20</v>
      </c>
      <c r="B562">
        <v>3177</v>
      </c>
      <c r="D562" s="36" t="str">
        <v>successful</v>
      </c>
      <c r="E562" s="35">
        <v>480</v>
      </c>
      <c r="F562" s="35"/>
      <c r="G562" s="38"/>
    </row>
    <row r="563" spans="1:7" x14ac:dyDescent="0.3">
      <c r="A563" s="4" t="s">
        <v>20</v>
      </c>
      <c r="B563">
        <v>198</v>
      </c>
      <c r="D563" s="36" t="str">
        <v>successful</v>
      </c>
      <c r="E563" s="35">
        <v>226</v>
      </c>
      <c r="F563" s="35"/>
      <c r="G563" s="38"/>
    </row>
    <row r="564" spans="1:7" x14ac:dyDescent="0.3">
      <c r="A564" s="4" t="s">
        <v>14</v>
      </c>
      <c r="B564">
        <v>26</v>
      </c>
      <c r="D564" s="36" t="str">
        <v>successful</v>
      </c>
      <c r="E564" s="35">
        <v>241</v>
      </c>
      <c r="F564" s="35"/>
      <c r="G564" s="38"/>
    </row>
    <row r="565" spans="1:7" x14ac:dyDescent="0.3">
      <c r="A565" s="4" t="s">
        <v>20</v>
      </c>
      <c r="B565">
        <v>85</v>
      </c>
      <c r="D565" s="36" t="str">
        <v>successful</v>
      </c>
      <c r="E565" s="35">
        <v>132</v>
      </c>
      <c r="F565" s="35"/>
      <c r="G565" s="38"/>
    </row>
    <row r="566" spans="1:7" ht="16.2" thickBot="1" x14ac:dyDescent="0.35">
      <c r="A566" s="4" t="s">
        <v>14</v>
      </c>
      <c r="B566">
        <v>1790</v>
      </c>
      <c r="D566" s="39" t="str">
        <v>successful</v>
      </c>
      <c r="E566" s="40">
        <v>2043</v>
      </c>
      <c r="F566" s="40"/>
      <c r="G566" s="41"/>
    </row>
    <row r="567" spans="1:7" x14ac:dyDescent="0.3">
      <c r="A567" s="4" t="s">
        <v>20</v>
      </c>
      <c r="B567">
        <v>3596</v>
      </c>
    </row>
    <row r="568" spans="1:7" x14ac:dyDescent="0.3">
      <c r="A568" s="4" t="s">
        <v>14</v>
      </c>
      <c r="B568">
        <v>37</v>
      </c>
    </row>
    <row r="569" spans="1:7" x14ac:dyDescent="0.3">
      <c r="A569" s="4" t="s">
        <v>20</v>
      </c>
      <c r="B569">
        <v>244</v>
      </c>
    </row>
    <row r="570" spans="1:7" x14ac:dyDescent="0.3">
      <c r="A570" s="4" t="s">
        <v>20</v>
      </c>
      <c r="B570">
        <v>5180</v>
      </c>
    </row>
    <row r="571" spans="1:7" x14ac:dyDescent="0.3">
      <c r="A571" s="4" t="s">
        <v>20</v>
      </c>
      <c r="B571">
        <v>589</v>
      </c>
    </row>
    <row r="572" spans="1:7" x14ac:dyDescent="0.3">
      <c r="A572" s="4" t="s">
        <v>20</v>
      </c>
      <c r="B572">
        <v>2725</v>
      </c>
    </row>
    <row r="573" spans="1:7" x14ac:dyDescent="0.3">
      <c r="A573" s="4" t="s">
        <v>14</v>
      </c>
      <c r="B573">
        <v>35</v>
      </c>
    </row>
    <row r="574" spans="1:7" x14ac:dyDescent="0.3">
      <c r="A574" s="4" t="s">
        <v>74</v>
      </c>
      <c r="B574">
        <v>94</v>
      </c>
    </row>
    <row r="575" spans="1:7" x14ac:dyDescent="0.3">
      <c r="A575" s="4" t="s">
        <v>20</v>
      </c>
      <c r="B575">
        <v>300</v>
      </c>
    </row>
    <row r="576" spans="1:7" x14ac:dyDescent="0.3">
      <c r="A576" s="4" t="s">
        <v>20</v>
      </c>
      <c r="B576">
        <v>144</v>
      </c>
    </row>
    <row r="577" spans="1:2" x14ac:dyDescent="0.3">
      <c r="A577" s="4" t="s">
        <v>14</v>
      </c>
      <c r="B577">
        <v>558</v>
      </c>
    </row>
    <row r="578" spans="1:2" x14ac:dyDescent="0.3">
      <c r="A578" s="4" t="s">
        <v>14</v>
      </c>
      <c r="B578">
        <v>64</v>
      </c>
    </row>
    <row r="579" spans="1:2" x14ac:dyDescent="0.3">
      <c r="A579" s="4" t="s">
        <v>74</v>
      </c>
      <c r="B579">
        <v>37</v>
      </c>
    </row>
    <row r="580" spans="1:2" x14ac:dyDescent="0.3">
      <c r="A580" s="4" t="s">
        <v>14</v>
      </c>
      <c r="B580">
        <v>245</v>
      </c>
    </row>
    <row r="581" spans="1:2" x14ac:dyDescent="0.3">
      <c r="A581" s="4" t="s">
        <v>20</v>
      </c>
      <c r="B581">
        <v>87</v>
      </c>
    </row>
    <row r="582" spans="1:2" x14ac:dyDescent="0.3">
      <c r="A582" s="4" t="s">
        <v>20</v>
      </c>
      <c r="B582">
        <v>3116</v>
      </c>
    </row>
    <row r="583" spans="1:2" x14ac:dyDescent="0.3">
      <c r="A583" s="4" t="s">
        <v>14</v>
      </c>
      <c r="B583">
        <v>71</v>
      </c>
    </row>
    <row r="584" spans="1:2" x14ac:dyDescent="0.3">
      <c r="A584" s="4" t="s">
        <v>14</v>
      </c>
      <c r="B584">
        <v>42</v>
      </c>
    </row>
    <row r="585" spans="1:2" x14ac:dyDescent="0.3">
      <c r="A585" s="4" t="s">
        <v>20</v>
      </c>
      <c r="B585">
        <v>909</v>
      </c>
    </row>
    <row r="586" spans="1:2" x14ac:dyDescent="0.3">
      <c r="A586" s="4" t="s">
        <v>20</v>
      </c>
      <c r="B586">
        <v>1613</v>
      </c>
    </row>
    <row r="587" spans="1:2" x14ac:dyDescent="0.3">
      <c r="A587" s="4" t="s">
        <v>20</v>
      </c>
      <c r="B587">
        <v>136</v>
      </c>
    </row>
    <row r="588" spans="1:2" x14ac:dyDescent="0.3">
      <c r="A588" s="4" t="s">
        <v>20</v>
      </c>
      <c r="B588">
        <v>130</v>
      </c>
    </row>
    <row r="589" spans="1:2" x14ac:dyDescent="0.3">
      <c r="A589" s="4" t="s">
        <v>14</v>
      </c>
      <c r="B589">
        <v>156</v>
      </c>
    </row>
    <row r="590" spans="1:2" x14ac:dyDescent="0.3">
      <c r="A590" s="4" t="s">
        <v>14</v>
      </c>
      <c r="B590">
        <v>1368</v>
      </c>
    </row>
    <row r="591" spans="1:2" x14ac:dyDescent="0.3">
      <c r="A591" s="4" t="s">
        <v>14</v>
      </c>
      <c r="B591">
        <v>102</v>
      </c>
    </row>
    <row r="592" spans="1:2" x14ac:dyDescent="0.3">
      <c r="A592" s="4" t="s">
        <v>14</v>
      </c>
      <c r="B592">
        <v>86</v>
      </c>
    </row>
    <row r="593" spans="1:2" x14ac:dyDescent="0.3">
      <c r="A593" s="4" t="s">
        <v>20</v>
      </c>
      <c r="B593">
        <v>102</v>
      </c>
    </row>
    <row r="594" spans="1:2" x14ac:dyDescent="0.3">
      <c r="A594" s="4" t="s">
        <v>14</v>
      </c>
      <c r="B594">
        <v>253</v>
      </c>
    </row>
    <row r="595" spans="1:2" x14ac:dyDescent="0.3">
      <c r="A595" s="4" t="s">
        <v>20</v>
      </c>
      <c r="B595">
        <v>4006</v>
      </c>
    </row>
    <row r="596" spans="1:2" x14ac:dyDescent="0.3">
      <c r="A596" s="4" t="s">
        <v>14</v>
      </c>
      <c r="B596">
        <v>157</v>
      </c>
    </row>
    <row r="597" spans="1:2" x14ac:dyDescent="0.3">
      <c r="A597" s="4" t="s">
        <v>20</v>
      </c>
      <c r="B597">
        <v>1629</v>
      </c>
    </row>
    <row r="598" spans="1:2" x14ac:dyDescent="0.3">
      <c r="A598" s="4" t="s">
        <v>14</v>
      </c>
      <c r="B598">
        <v>183</v>
      </c>
    </row>
    <row r="599" spans="1:2" x14ac:dyDescent="0.3">
      <c r="A599" s="4" t="s">
        <v>20</v>
      </c>
      <c r="B599">
        <v>2188</v>
      </c>
    </row>
    <row r="600" spans="1:2" x14ac:dyDescent="0.3">
      <c r="A600" s="4" t="s">
        <v>20</v>
      </c>
      <c r="B600">
        <v>2409</v>
      </c>
    </row>
    <row r="601" spans="1:2" x14ac:dyDescent="0.3">
      <c r="A601" s="4" t="s">
        <v>14</v>
      </c>
      <c r="B601">
        <v>82</v>
      </c>
    </row>
    <row r="602" spans="1:2" x14ac:dyDescent="0.3">
      <c r="A602" s="4" t="s">
        <v>14</v>
      </c>
      <c r="B602">
        <v>1</v>
      </c>
    </row>
    <row r="603" spans="1:2" x14ac:dyDescent="0.3">
      <c r="A603" s="4" t="s">
        <v>20</v>
      </c>
      <c r="B603">
        <v>194</v>
      </c>
    </row>
    <row r="604" spans="1:2" x14ac:dyDescent="0.3">
      <c r="A604" s="4" t="s">
        <v>20</v>
      </c>
      <c r="B604">
        <v>1140</v>
      </c>
    </row>
    <row r="605" spans="1:2" x14ac:dyDescent="0.3">
      <c r="A605" s="4" t="s">
        <v>20</v>
      </c>
      <c r="B605">
        <v>102</v>
      </c>
    </row>
    <row r="606" spans="1:2" x14ac:dyDescent="0.3">
      <c r="A606" s="4" t="s">
        <v>20</v>
      </c>
      <c r="B606">
        <v>2857</v>
      </c>
    </row>
    <row r="607" spans="1:2" x14ac:dyDescent="0.3">
      <c r="A607" s="4" t="s">
        <v>20</v>
      </c>
      <c r="B607">
        <v>107</v>
      </c>
    </row>
    <row r="608" spans="1:2" x14ac:dyDescent="0.3">
      <c r="A608" s="4" t="s">
        <v>20</v>
      </c>
      <c r="B608">
        <v>160</v>
      </c>
    </row>
    <row r="609" spans="1:2" x14ac:dyDescent="0.3">
      <c r="A609" s="4" t="s">
        <v>20</v>
      </c>
      <c r="B609">
        <v>2230</v>
      </c>
    </row>
    <row r="610" spans="1:2" x14ac:dyDescent="0.3">
      <c r="A610" s="4" t="s">
        <v>20</v>
      </c>
      <c r="B610">
        <v>316</v>
      </c>
    </row>
    <row r="611" spans="1:2" x14ac:dyDescent="0.3">
      <c r="A611" s="4" t="s">
        <v>20</v>
      </c>
      <c r="B611">
        <v>117</v>
      </c>
    </row>
    <row r="612" spans="1:2" x14ac:dyDescent="0.3">
      <c r="A612" s="4" t="s">
        <v>20</v>
      </c>
      <c r="B612">
        <v>6406</v>
      </c>
    </row>
    <row r="613" spans="1:2" x14ac:dyDescent="0.3">
      <c r="A613" s="4" t="s">
        <v>74</v>
      </c>
      <c r="B613">
        <v>15</v>
      </c>
    </row>
    <row r="614" spans="1:2" x14ac:dyDescent="0.3">
      <c r="A614" s="4" t="s">
        <v>20</v>
      </c>
      <c r="B614">
        <v>192</v>
      </c>
    </row>
    <row r="615" spans="1:2" x14ac:dyDescent="0.3">
      <c r="A615" s="4" t="s">
        <v>20</v>
      </c>
      <c r="B615">
        <v>26</v>
      </c>
    </row>
    <row r="616" spans="1:2" x14ac:dyDescent="0.3">
      <c r="A616" s="4" t="s">
        <v>20</v>
      </c>
      <c r="B616">
        <v>723</v>
      </c>
    </row>
    <row r="617" spans="1:2" x14ac:dyDescent="0.3">
      <c r="A617" s="4" t="s">
        <v>20</v>
      </c>
      <c r="B617">
        <v>170</v>
      </c>
    </row>
    <row r="618" spans="1:2" x14ac:dyDescent="0.3">
      <c r="A618" s="4" t="s">
        <v>20</v>
      </c>
      <c r="B618">
        <v>238</v>
      </c>
    </row>
    <row r="619" spans="1:2" x14ac:dyDescent="0.3">
      <c r="A619" s="4" t="s">
        <v>20</v>
      </c>
      <c r="B619">
        <v>55</v>
      </c>
    </row>
    <row r="620" spans="1:2" x14ac:dyDescent="0.3">
      <c r="A620" s="4" t="s">
        <v>14</v>
      </c>
      <c r="B620">
        <v>1198</v>
      </c>
    </row>
    <row r="621" spans="1:2" x14ac:dyDescent="0.3">
      <c r="A621" s="4" t="s">
        <v>14</v>
      </c>
      <c r="B621">
        <v>648</v>
      </c>
    </row>
    <row r="622" spans="1:2" x14ac:dyDescent="0.3">
      <c r="A622" s="4" t="s">
        <v>20</v>
      </c>
      <c r="B622">
        <v>128</v>
      </c>
    </row>
    <row r="623" spans="1:2" x14ac:dyDescent="0.3">
      <c r="A623" s="4" t="s">
        <v>20</v>
      </c>
      <c r="B623">
        <v>2144</v>
      </c>
    </row>
    <row r="624" spans="1:2" x14ac:dyDescent="0.3">
      <c r="A624" s="4" t="s">
        <v>14</v>
      </c>
      <c r="B624">
        <v>64</v>
      </c>
    </row>
    <row r="625" spans="1:2" x14ac:dyDescent="0.3">
      <c r="A625" s="4" t="s">
        <v>20</v>
      </c>
      <c r="B625">
        <v>2693</v>
      </c>
    </row>
    <row r="626" spans="1:2" x14ac:dyDescent="0.3">
      <c r="A626" s="4" t="s">
        <v>20</v>
      </c>
      <c r="B626">
        <v>432</v>
      </c>
    </row>
    <row r="627" spans="1:2" x14ac:dyDescent="0.3">
      <c r="A627" s="4" t="s">
        <v>14</v>
      </c>
      <c r="B627">
        <v>62</v>
      </c>
    </row>
    <row r="628" spans="1:2" x14ac:dyDescent="0.3">
      <c r="A628" s="4" t="s">
        <v>20</v>
      </c>
      <c r="B628">
        <v>189</v>
      </c>
    </row>
    <row r="629" spans="1:2" x14ac:dyDescent="0.3">
      <c r="A629" s="4" t="s">
        <v>20</v>
      </c>
      <c r="B629">
        <v>154</v>
      </c>
    </row>
    <row r="630" spans="1:2" x14ac:dyDescent="0.3">
      <c r="A630" s="4" t="s">
        <v>20</v>
      </c>
      <c r="B630">
        <v>96</v>
      </c>
    </row>
    <row r="631" spans="1:2" x14ac:dyDescent="0.3">
      <c r="A631" s="4" t="s">
        <v>14</v>
      </c>
      <c r="B631">
        <v>750</v>
      </c>
    </row>
    <row r="632" spans="1:2" x14ac:dyDescent="0.3">
      <c r="A632" s="4" t="s">
        <v>74</v>
      </c>
      <c r="B632">
        <v>87</v>
      </c>
    </row>
    <row r="633" spans="1:2" x14ac:dyDescent="0.3">
      <c r="A633" s="4" t="s">
        <v>20</v>
      </c>
      <c r="B633">
        <v>3063</v>
      </c>
    </row>
    <row r="634" spans="1:2" x14ac:dyDescent="0.3">
      <c r="A634" s="4" t="s">
        <v>47</v>
      </c>
      <c r="B634">
        <v>278</v>
      </c>
    </row>
    <row r="635" spans="1:2" x14ac:dyDescent="0.3">
      <c r="A635" s="4" t="s">
        <v>14</v>
      </c>
      <c r="B635">
        <v>105</v>
      </c>
    </row>
    <row r="636" spans="1:2" x14ac:dyDescent="0.3">
      <c r="A636" s="4" t="s">
        <v>74</v>
      </c>
      <c r="B636">
        <v>1658</v>
      </c>
    </row>
    <row r="637" spans="1:2" x14ac:dyDescent="0.3">
      <c r="A637" s="4" t="s">
        <v>20</v>
      </c>
      <c r="B637">
        <v>2266</v>
      </c>
    </row>
    <row r="638" spans="1:2" x14ac:dyDescent="0.3">
      <c r="A638" s="4" t="s">
        <v>14</v>
      </c>
      <c r="B638">
        <v>2604</v>
      </c>
    </row>
    <row r="639" spans="1:2" x14ac:dyDescent="0.3">
      <c r="A639" s="4" t="s">
        <v>14</v>
      </c>
      <c r="B639">
        <v>65</v>
      </c>
    </row>
    <row r="640" spans="1:2" x14ac:dyDescent="0.3">
      <c r="A640" s="4" t="s">
        <v>14</v>
      </c>
      <c r="B640">
        <v>94</v>
      </c>
    </row>
    <row r="641" spans="1:2" x14ac:dyDescent="0.3">
      <c r="A641" s="4" t="s">
        <v>47</v>
      </c>
      <c r="B641">
        <v>45</v>
      </c>
    </row>
    <row r="642" spans="1:2" x14ac:dyDescent="0.3">
      <c r="A642" s="4" t="s">
        <v>14</v>
      </c>
      <c r="B642">
        <v>257</v>
      </c>
    </row>
    <row r="643" spans="1:2" x14ac:dyDescent="0.3">
      <c r="A643" s="4" t="s">
        <v>20</v>
      </c>
      <c r="B643">
        <v>194</v>
      </c>
    </row>
    <row r="644" spans="1:2" x14ac:dyDescent="0.3">
      <c r="A644" s="4" t="s">
        <v>20</v>
      </c>
      <c r="B644">
        <v>129</v>
      </c>
    </row>
    <row r="645" spans="1:2" x14ac:dyDescent="0.3">
      <c r="A645" s="4" t="s">
        <v>20</v>
      </c>
      <c r="B645">
        <v>375</v>
      </c>
    </row>
    <row r="646" spans="1:2" x14ac:dyDescent="0.3">
      <c r="A646" s="4" t="s">
        <v>14</v>
      </c>
      <c r="B646">
        <v>2928</v>
      </c>
    </row>
    <row r="647" spans="1:2" x14ac:dyDescent="0.3">
      <c r="A647" s="4" t="s">
        <v>14</v>
      </c>
      <c r="B647">
        <v>4697</v>
      </c>
    </row>
    <row r="648" spans="1:2" x14ac:dyDescent="0.3">
      <c r="A648" s="4" t="s">
        <v>14</v>
      </c>
      <c r="B648">
        <v>2915</v>
      </c>
    </row>
    <row r="649" spans="1:2" x14ac:dyDescent="0.3">
      <c r="A649" s="4" t="s">
        <v>14</v>
      </c>
      <c r="B649">
        <v>18</v>
      </c>
    </row>
    <row r="650" spans="1:2" x14ac:dyDescent="0.3">
      <c r="A650" s="4" t="s">
        <v>74</v>
      </c>
      <c r="B650">
        <v>723</v>
      </c>
    </row>
    <row r="651" spans="1:2" x14ac:dyDescent="0.3">
      <c r="A651" s="4" t="s">
        <v>14</v>
      </c>
      <c r="B651">
        <v>602</v>
      </c>
    </row>
    <row r="652" spans="1:2" x14ac:dyDescent="0.3">
      <c r="A652" s="4" t="s">
        <v>14</v>
      </c>
      <c r="B652">
        <v>1</v>
      </c>
    </row>
    <row r="653" spans="1:2" x14ac:dyDescent="0.3">
      <c r="A653" s="4" t="s">
        <v>14</v>
      </c>
      <c r="B653">
        <v>3868</v>
      </c>
    </row>
    <row r="654" spans="1:2" x14ac:dyDescent="0.3">
      <c r="A654" s="4" t="s">
        <v>20</v>
      </c>
      <c r="B654">
        <v>409</v>
      </c>
    </row>
    <row r="655" spans="1:2" x14ac:dyDescent="0.3">
      <c r="A655" s="4" t="s">
        <v>20</v>
      </c>
      <c r="B655">
        <v>234</v>
      </c>
    </row>
    <row r="656" spans="1:2" x14ac:dyDescent="0.3">
      <c r="A656" s="4" t="s">
        <v>20</v>
      </c>
      <c r="B656">
        <v>3016</v>
      </c>
    </row>
    <row r="657" spans="1:2" x14ac:dyDescent="0.3">
      <c r="A657" s="4" t="s">
        <v>20</v>
      </c>
      <c r="B657">
        <v>264</v>
      </c>
    </row>
    <row r="658" spans="1:2" x14ac:dyDescent="0.3">
      <c r="A658" s="4" t="s">
        <v>14</v>
      </c>
      <c r="B658">
        <v>504</v>
      </c>
    </row>
    <row r="659" spans="1:2" x14ac:dyDescent="0.3">
      <c r="A659" s="4" t="s">
        <v>14</v>
      </c>
      <c r="B659">
        <v>14</v>
      </c>
    </row>
    <row r="660" spans="1:2" x14ac:dyDescent="0.3">
      <c r="A660" s="4" t="s">
        <v>74</v>
      </c>
      <c r="B660">
        <v>390</v>
      </c>
    </row>
    <row r="661" spans="1:2" x14ac:dyDescent="0.3">
      <c r="A661" s="4" t="s">
        <v>14</v>
      </c>
      <c r="B661">
        <v>750</v>
      </c>
    </row>
    <row r="662" spans="1:2" x14ac:dyDescent="0.3">
      <c r="A662" s="4" t="s">
        <v>14</v>
      </c>
      <c r="B662">
        <v>77</v>
      </c>
    </row>
    <row r="663" spans="1:2" x14ac:dyDescent="0.3">
      <c r="A663" s="4" t="s">
        <v>14</v>
      </c>
      <c r="B663">
        <v>752</v>
      </c>
    </row>
    <row r="664" spans="1:2" x14ac:dyDescent="0.3">
      <c r="A664" s="4" t="s">
        <v>14</v>
      </c>
      <c r="B664">
        <v>131</v>
      </c>
    </row>
    <row r="665" spans="1:2" x14ac:dyDescent="0.3">
      <c r="A665" s="4" t="s">
        <v>14</v>
      </c>
      <c r="B665">
        <v>87</v>
      </c>
    </row>
    <row r="666" spans="1:2" x14ac:dyDescent="0.3">
      <c r="A666" s="4" t="s">
        <v>14</v>
      </c>
      <c r="B666">
        <v>1063</v>
      </c>
    </row>
    <row r="667" spans="1:2" x14ac:dyDescent="0.3">
      <c r="A667" s="4" t="s">
        <v>20</v>
      </c>
      <c r="B667">
        <v>272</v>
      </c>
    </row>
    <row r="668" spans="1:2" x14ac:dyDescent="0.3">
      <c r="A668" s="4" t="s">
        <v>74</v>
      </c>
      <c r="B668">
        <v>25</v>
      </c>
    </row>
    <row r="669" spans="1:2" x14ac:dyDescent="0.3">
      <c r="A669" s="4" t="s">
        <v>20</v>
      </c>
      <c r="B669">
        <v>419</v>
      </c>
    </row>
    <row r="670" spans="1:2" x14ac:dyDescent="0.3">
      <c r="A670" s="4" t="s">
        <v>14</v>
      </c>
      <c r="B670">
        <v>76</v>
      </c>
    </row>
    <row r="671" spans="1:2" x14ac:dyDescent="0.3">
      <c r="A671" s="4" t="s">
        <v>20</v>
      </c>
      <c r="B671">
        <v>1621</v>
      </c>
    </row>
    <row r="672" spans="1:2" x14ac:dyDescent="0.3">
      <c r="A672" s="4" t="s">
        <v>20</v>
      </c>
      <c r="B672">
        <v>1101</v>
      </c>
    </row>
    <row r="673" spans="1:2" x14ac:dyDescent="0.3">
      <c r="A673" s="4" t="s">
        <v>20</v>
      </c>
      <c r="B673">
        <v>1073</v>
      </c>
    </row>
    <row r="674" spans="1:2" x14ac:dyDescent="0.3">
      <c r="A674" s="4" t="s">
        <v>14</v>
      </c>
      <c r="B674">
        <v>4428</v>
      </c>
    </row>
    <row r="675" spans="1:2" x14ac:dyDescent="0.3">
      <c r="A675" s="4" t="s">
        <v>14</v>
      </c>
      <c r="B675">
        <v>58</v>
      </c>
    </row>
    <row r="676" spans="1:2" x14ac:dyDescent="0.3">
      <c r="A676" s="4" t="s">
        <v>74</v>
      </c>
      <c r="B676">
        <v>1218</v>
      </c>
    </row>
    <row r="677" spans="1:2" x14ac:dyDescent="0.3">
      <c r="A677" s="4" t="s">
        <v>20</v>
      </c>
      <c r="B677">
        <v>331</v>
      </c>
    </row>
    <row r="678" spans="1:2" x14ac:dyDescent="0.3">
      <c r="A678" s="4" t="s">
        <v>20</v>
      </c>
      <c r="B678">
        <v>1170</v>
      </c>
    </row>
    <row r="679" spans="1:2" x14ac:dyDescent="0.3">
      <c r="A679" s="4" t="s">
        <v>14</v>
      </c>
      <c r="B679">
        <v>111</v>
      </c>
    </row>
    <row r="680" spans="1:2" x14ac:dyDescent="0.3">
      <c r="A680" s="4" t="s">
        <v>74</v>
      </c>
      <c r="B680">
        <v>215</v>
      </c>
    </row>
    <row r="681" spans="1:2" x14ac:dyDescent="0.3">
      <c r="A681" s="4" t="s">
        <v>20</v>
      </c>
      <c r="B681">
        <v>363</v>
      </c>
    </row>
    <row r="682" spans="1:2" x14ac:dyDescent="0.3">
      <c r="A682" s="4" t="s">
        <v>14</v>
      </c>
      <c r="B682">
        <v>2955</v>
      </c>
    </row>
    <row r="683" spans="1:2" x14ac:dyDescent="0.3">
      <c r="A683" s="4" t="s">
        <v>14</v>
      </c>
      <c r="B683">
        <v>1657</v>
      </c>
    </row>
    <row r="684" spans="1:2" x14ac:dyDescent="0.3">
      <c r="A684" s="4" t="s">
        <v>20</v>
      </c>
      <c r="B684">
        <v>103</v>
      </c>
    </row>
    <row r="685" spans="1:2" x14ac:dyDescent="0.3">
      <c r="A685" s="4" t="s">
        <v>20</v>
      </c>
      <c r="B685">
        <v>147</v>
      </c>
    </row>
    <row r="686" spans="1:2" x14ac:dyDescent="0.3">
      <c r="A686" s="4" t="s">
        <v>20</v>
      </c>
      <c r="B686">
        <v>110</v>
      </c>
    </row>
    <row r="687" spans="1:2" x14ac:dyDescent="0.3">
      <c r="A687" s="4" t="s">
        <v>14</v>
      </c>
      <c r="B687">
        <v>926</v>
      </c>
    </row>
    <row r="688" spans="1:2" x14ac:dyDescent="0.3">
      <c r="A688" s="4" t="s">
        <v>20</v>
      </c>
      <c r="B688">
        <v>134</v>
      </c>
    </row>
    <row r="689" spans="1:2" x14ac:dyDescent="0.3">
      <c r="A689" s="4" t="s">
        <v>20</v>
      </c>
      <c r="B689">
        <v>269</v>
      </c>
    </row>
    <row r="690" spans="1:2" x14ac:dyDescent="0.3">
      <c r="A690" s="4" t="s">
        <v>20</v>
      </c>
      <c r="B690">
        <v>175</v>
      </c>
    </row>
    <row r="691" spans="1:2" x14ac:dyDescent="0.3">
      <c r="A691" s="4" t="s">
        <v>20</v>
      </c>
      <c r="B691">
        <v>69</v>
      </c>
    </row>
    <row r="692" spans="1:2" x14ac:dyDescent="0.3">
      <c r="A692" s="4" t="s">
        <v>20</v>
      </c>
      <c r="B692">
        <v>190</v>
      </c>
    </row>
    <row r="693" spans="1:2" x14ac:dyDescent="0.3">
      <c r="A693" s="4" t="s">
        <v>20</v>
      </c>
      <c r="B693">
        <v>237</v>
      </c>
    </row>
    <row r="694" spans="1:2" x14ac:dyDescent="0.3">
      <c r="A694" s="4" t="s">
        <v>14</v>
      </c>
      <c r="B694">
        <v>77</v>
      </c>
    </row>
    <row r="695" spans="1:2" x14ac:dyDescent="0.3">
      <c r="A695" s="4" t="s">
        <v>14</v>
      </c>
      <c r="B695">
        <v>1748</v>
      </c>
    </row>
    <row r="696" spans="1:2" x14ac:dyDescent="0.3">
      <c r="A696" s="4" t="s">
        <v>14</v>
      </c>
      <c r="B696">
        <v>79</v>
      </c>
    </row>
    <row r="697" spans="1:2" x14ac:dyDescent="0.3">
      <c r="A697" s="4" t="s">
        <v>20</v>
      </c>
      <c r="B697">
        <v>196</v>
      </c>
    </row>
    <row r="698" spans="1:2" x14ac:dyDescent="0.3">
      <c r="A698" s="4" t="s">
        <v>14</v>
      </c>
      <c r="B698">
        <v>889</v>
      </c>
    </row>
    <row r="699" spans="1:2" x14ac:dyDescent="0.3">
      <c r="A699" s="4" t="s">
        <v>20</v>
      </c>
      <c r="B699">
        <v>7295</v>
      </c>
    </row>
    <row r="700" spans="1:2" x14ac:dyDescent="0.3">
      <c r="A700" s="4" t="s">
        <v>20</v>
      </c>
      <c r="B700">
        <v>2893</v>
      </c>
    </row>
    <row r="701" spans="1:2" x14ac:dyDescent="0.3">
      <c r="A701" s="4" t="s">
        <v>14</v>
      </c>
      <c r="B701">
        <v>56</v>
      </c>
    </row>
    <row r="702" spans="1:2" x14ac:dyDescent="0.3">
      <c r="A702" s="4" t="s">
        <v>14</v>
      </c>
      <c r="B702">
        <v>1</v>
      </c>
    </row>
    <row r="703" spans="1:2" x14ac:dyDescent="0.3">
      <c r="A703" s="4" t="s">
        <v>20</v>
      </c>
      <c r="B703">
        <v>820</v>
      </c>
    </row>
    <row r="704" spans="1:2" x14ac:dyDescent="0.3">
      <c r="A704" s="4" t="s">
        <v>14</v>
      </c>
      <c r="B704">
        <v>83</v>
      </c>
    </row>
    <row r="705" spans="1:2" x14ac:dyDescent="0.3">
      <c r="A705" s="4" t="s">
        <v>20</v>
      </c>
      <c r="B705">
        <v>2038</v>
      </c>
    </row>
    <row r="706" spans="1:2" x14ac:dyDescent="0.3">
      <c r="A706" s="4" t="s">
        <v>20</v>
      </c>
      <c r="B706">
        <v>116</v>
      </c>
    </row>
    <row r="707" spans="1:2" x14ac:dyDescent="0.3">
      <c r="A707" s="4" t="s">
        <v>14</v>
      </c>
      <c r="B707">
        <v>2025</v>
      </c>
    </row>
    <row r="708" spans="1:2" x14ac:dyDescent="0.3">
      <c r="A708" s="4" t="s">
        <v>20</v>
      </c>
      <c r="B708">
        <v>1345</v>
      </c>
    </row>
    <row r="709" spans="1:2" x14ac:dyDescent="0.3">
      <c r="A709" s="4" t="s">
        <v>20</v>
      </c>
      <c r="B709">
        <v>168</v>
      </c>
    </row>
    <row r="710" spans="1:2" x14ac:dyDescent="0.3">
      <c r="A710" s="4" t="s">
        <v>20</v>
      </c>
      <c r="B710">
        <v>137</v>
      </c>
    </row>
    <row r="711" spans="1:2" x14ac:dyDescent="0.3">
      <c r="A711" s="4" t="s">
        <v>20</v>
      </c>
      <c r="B711">
        <v>186</v>
      </c>
    </row>
    <row r="712" spans="1:2" x14ac:dyDescent="0.3">
      <c r="A712" s="4" t="s">
        <v>20</v>
      </c>
      <c r="B712">
        <v>125</v>
      </c>
    </row>
    <row r="713" spans="1:2" x14ac:dyDescent="0.3">
      <c r="A713" s="4" t="s">
        <v>14</v>
      </c>
      <c r="B713">
        <v>14</v>
      </c>
    </row>
    <row r="714" spans="1:2" x14ac:dyDescent="0.3">
      <c r="A714" s="4" t="s">
        <v>20</v>
      </c>
      <c r="B714">
        <v>202</v>
      </c>
    </row>
    <row r="715" spans="1:2" x14ac:dyDescent="0.3">
      <c r="A715" s="4" t="s">
        <v>20</v>
      </c>
      <c r="B715">
        <v>103</v>
      </c>
    </row>
    <row r="716" spans="1:2" x14ac:dyDescent="0.3">
      <c r="A716" s="4" t="s">
        <v>20</v>
      </c>
      <c r="B716">
        <v>1785</v>
      </c>
    </row>
    <row r="717" spans="1:2" x14ac:dyDescent="0.3">
      <c r="A717" s="4" t="s">
        <v>14</v>
      </c>
      <c r="B717">
        <v>656</v>
      </c>
    </row>
    <row r="718" spans="1:2" x14ac:dyDescent="0.3">
      <c r="A718" s="4" t="s">
        <v>20</v>
      </c>
      <c r="B718">
        <v>157</v>
      </c>
    </row>
    <row r="719" spans="1:2" x14ac:dyDescent="0.3">
      <c r="A719" s="4" t="s">
        <v>20</v>
      </c>
      <c r="B719">
        <v>555</v>
      </c>
    </row>
    <row r="720" spans="1:2" x14ac:dyDescent="0.3">
      <c r="A720" s="4" t="s">
        <v>20</v>
      </c>
      <c r="B720">
        <v>297</v>
      </c>
    </row>
    <row r="721" spans="1:2" x14ac:dyDescent="0.3">
      <c r="A721" s="4" t="s">
        <v>20</v>
      </c>
      <c r="B721">
        <v>123</v>
      </c>
    </row>
    <row r="722" spans="1:2" x14ac:dyDescent="0.3">
      <c r="A722" s="4" t="s">
        <v>74</v>
      </c>
      <c r="B722">
        <v>38</v>
      </c>
    </row>
    <row r="723" spans="1:2" x14ac:dyDescent="0.3">
      <c r="A723" s="4" t="s">
        <v>74</v>
      </c>
      <c r="B723">
        <v>60</v>
      </c>
    </row>
    <row r="724" spans="1:2" x14ac:dyDescent="0.3">
      <c r="A724" s="4" t="s">
        <v>20</v>
      </c>
      <c r="B724">
        <v>3036</v>
      </c>
    </row>
    <row r="725" spans="1:2" x14ac:dyDescent="0.3">
      <c r="A725" s="4" t="s">
        <v>20</v>
      </c>
      <c r="B725">
        <v>144</v>
      </c>
    </row>
    <row r="726" spans="1:2" x14ac:dyDescent="0.3">
      <c r="A726" s="4" t="s">
        <v>20</v>
      </c>
      <c r="B726">
        <v>121</v>
      </c>
    </row>
    <row r="727" spans="1:2" x14ac:dyDescent="0.3">
      <c r="A727" s="4" t="s">
        <v>14</v>
      </c>
      <c r="B727">
        <v>1596</v>
      </c>
    </row>
    <row r="728" spans="1:2" x14ac:dyDescent="0.3">
      <c r="A728" s="4" t="s">
        <v>74</v>
      </c>
      <c r="B728">
        <v>524</v>
      </c>
    </row>
    <row r="729" spans="1:2" x14ac:dyDescent="0.3">
      <c r="A729" s="4" t="s">
        <v>20</v>
      </c>
      <c r="B729">
        <v>181</v>
      </c>
    </row>
    <row r="730" spans="1:2" x14ac:dyDescent="0.3">
      <c r="A730" s="4" t="s">
        <v>14</v>
      </c>
      <c r="B730">
        <v>10</v>
      </c>
    </row>
    <row r="731" spans="1:2" x14ac:dyDescent="0.3">
      <c r="A731" s="4" t="s">
        <v>20</v>
      </c>
      <c r="B731">
        <v>122</v>
      </c>
    </row>
    <row r="732" spans="1:2" x14ac:dyDescent="0.3">
      <c r="A732" s="4" t="s">
        <v>20</v>
      </c>
      <c r="B732">
        <v>1071</v>
      </c>
    </row>
    <row r="733" spans="1:2" x14ac:dyDescent="0.3">
      <c r="A733" s="4" t="s">
        <v>74</v>
      </c>
      <c r="B733">
        <v>219</v>
      </c>
    </row>
    <row r="734" spans="1:2" x14ac:dyDescent="0.3">
      <c r="A734" s="4" t="s">
        <v>14</v>
      </c>
      <c r="B734">
        <v>1121</v>
      </c>
    </row>
    <row r="735" spans="1:2" x14ac:dyDescent="0.3">
      <c r="A735" s="4" t="s">
        <v>20</v>
      </c>
      <c r="B735">
        <v>980</v>
      </c>
    </row>
    <row r="736" spans="1:2" x14ac:dyDescent="0.3">
      <c r="A736" s="4" t="s">
        <v>20</v>
      </c>
      <c r="B736">
        <v>536</v>
      </c>
    </row>
    <row r="737" spans="1:2" x14ac:dyDescent="0.3">
      <c r="A737" s="4" t="s">
        <v>20</v>
      </c>
      <c r="B737">
        <v>1991</v>
      </c>
    </row>
    <row r="738" spans="1:2" x14ac:dyDescent="0.3">
      <c r="A738" s="4" t="s">
        <v>74</v>
      </c>
      <c r="B738">
        <v>29</v>
      </c>
    </row>
    <row r="739" spans="1:2" x14ac:dyDescent="0.3">
      <c r="A739" s="4" t="s">
        <v>20</v>
      </c>
      <c r="B739">
        <v>180</v>
      </c>
    </row>
    <row r="740" spans="1:2" x14ac:dyDescent="0.3">
      <c r="A740" s="4" t="s">
        <v>14</v>
      </c>
      <c r="B740">
        <v>15</v>
      </c>
    </row>
    <row r="741" spans="1:2" x14ac:dyDescent="0.3">
      <c r="A741" s="4" t="s">
        <v>14</v>
      </c>
      <c r="B741">
        <v>191</v>
      </c>
    </row>
    <row r="742" spans="1:2" x14ac:dyDescent="0.3">
      <c r="A742" s="4" t="s">
        <v>14</v>
      </c>
      <c r="B742">
        <v>16</v>
      </c>
    </row>
    <row r="743" spans="1:2" x14ac:dyDescent="0.3">
      <c r="A743" s="4" t="s">
        <v>20</v>
      </c>
      <c r="B743">
        <v>130</v>
      </c>
    </row>
    <row r="744" spans="1:2" x14ac:dyDescent="0.3">
      <c r="A744" s="4" t="s">
        <v>20</v>
      </c>
      <c r="B744">
        <v>122</v>
      </c>
    </row>
    <row r="745" spans="1:2" x14ac:dyDescent="0.3">
      <c r="A745" s="4" t="s">
        <v>14</v>
      </c>
      <c r="B745">
        <v>17</v>
      </c>
    </row>
    <row r="746" spans="1:2" x14ac:dyDescent="0.3">
      <c r="A746" s="4" t="s">
        <v>20</v>
      </c>
      <c r="B746">
        <v>140</v>
      </c>
    </row>
    <row r="747" spans="1:2" x14ac:dyDescent="0.3">
      <c r="A747" s="4" t="s">
        <v>14</v>
      </c>
      <c r="B747">
        <v>34</v>
      </c>
    </row>
    <row r="748" spans="1:2" x14ac:dyDescent="0.3">
      <c r="A748" s="4" t="s">
        <v>20</v>
      </c>
      <c r="B748">
        <v>3388</v>
      </c>
    </row>
    <row r="749" spans="1:2" x14ac:dyDescent="0.3">
      <c r="A749" s="4" t="s">
        <v>20</v>
      </c>
      <c r="B749">
        <v>280</v>
      </c>
    </row>
    <row r="750" spans="1:2" x14ac:dyDescent="0.3">
      <c r="A750" s="4" t="s">
        <v>74</v>
      </c>
      <c r="B750">
        <v>614</v>
      </c>
    </row>
    <row r="751" spans="1:2" x14ac:dyDescent="0.3">
      <c r="A751" s="4" t="s">
        <v>20</v>
      </c>
      <c r="B751">
        <v>366</v>
      </c>
    </row>
    <row r="752" spans="1:2" x14ac:dyDescent="0.3">
      <c r="A752" s="4" t="s">
        <v>14</v>
      </c>
      <c r="B752">
        <v>1</v>
      </c>
    </row>
    <row r="753" spans="1:2" x14ac:dyDescent="0.3">
      <c r="A753" s="4" t="s">
        <v>20</v>
      </c>
      <c r="B753">
        <v>270</v>
      </c>
    </row>
    <row r="754" spans="1:2" x14ac:dyDescent="0.3">
      <c r="A754" s="4" t="s">
        <v>74</v>
      </c>
      <c r="B754">
        <v>114</v>
      </c>
    </row>
    <row r="755" spans="1:2" x14ac:dyDescent="0.3">
      <c r="A755" s="4" t="s">
        <v>20</v>
      </c>
      <c r="B755">
        <v>137</v>
      </c>
    </row>
    <row r="756" spans="1:2" x14ac:dyDescent="0.3">
      <c r="A756" s="4" t="s">
        <v>20</v>
      </c>
      <c r="B756">
        <v>3205</v>
      </c>
    </row>
    <row r="757" spans="1:2" x14ac:dyDescent="0.3">
      <c r="A757" s="4" t="s">
        <v>20</v>
      </c>
      <c r="B757">
        <v>288</v>
      </c>
    </row>
    <row r="758" spans="1:2" x14ac:dyDescent="0.3">
      <c r="A758" s="4" t="s">
        <v>20</v>
      </c>
      <c r="B758">
        <v>148</v>
      </c>
    </row>
    <row r="759" spans="1:2" x14ac:dyDescent="0.3">
      <c r="A759" s="4" t="s">
        <v>20</v>
      </c>
      <c r="B759">
        <v>114</v>
      </c>
    </row>
    <row r="760" spans="1:2" x14ac:dyDescent="0.3">
      <c r="A760" s="4" t="s">
        <v>20</v>
      </c>
      <c r="B760">
        <v>1518</v>
      </c>
    </row>
    <row r="761" spans="1:2" x14ac:dyDescent="0.3">
      <c r="A761" s="4" t="s">
        <v>14</v>
      </c>
      <c r="B761">
        <v>1274</v>
      </c>
    </row>
    <row r="762" spans="1:2" x14ac:dyDescent="0.3">
      <c r="A762" s="4" t="s">
        <v>14</v>
      </c>
      <c r="B762">
        <v>210</v>
      </c>
    </row>
    <row r="763" spans="1:2" x14ac:dyDescent="0.3">
      <c r="A763" s="4" t="s">
        <v>20</v>
      </c>
      <c r="B763">
        <v>166</v>
      </c>
    </row>
    <row r="764" spans="1:2" x14ac:dyDescent="0.3">
      <c r="A764" s="4" t="s">
        <v>20</v>
      </c>
      <c r="B764">
        <v>100</v>
      </c>
    </row>
    <row r="765" spans="1:2" x14ac:dyDescent="0.3">
      <c r="A765" s="4" t="s">
        <v>20</v>
      </c>
      <c r="B765">
        <v>235</v>
      </c>
    </row>
    <row r="766" spans="1:2" x14ac:dyDescent="0.3">
      <c r="A766" s="4" t="s">
        <v>20</v>
      </c>
      <c r="B766">
        <v>148</v>
      </c>
    </row>
    <row r="767" spans="1:2" x14ac:dyDescent="0.3">
      <c r="A767" s="4" t="s">
        <v>20</v>
      </c>
      <c r="B767">
        <v>198</v>
      </c>
    </row>
    <row r="768" spans="1:2" x14ac:dyDescent="0.3">
      <c r="A768" s="4" t="s">
        <v>14</v>
      </c>
      <c r="B768">
        <v>248</v>
      </c>
    </row>
    <row r="769" spans="1:2" x14ac:dyDescent="0.3">
      <c r="A769" s="4" t="s">
        <v>14</v>
      </c>
      <c r="B769">
        <v>513</v>
      </c>
    </row>
    <row r="770" spans="1:2" x14ac:dyDescent="0.3">
      <c r="A770" s="4" t="s">
        <v>20</v>
      </c>
      <c r="B770">
        <v>150</v>
      </c>
    </row>
    <row r="771" spans="1:2" x14ac:dyDescent="0.3">
      <c r="A771" s="4" t="s">
        <v>14</v>
      </c>
      <c r="B771">
        <v>3410</v>
      </c>
    </row>
    <row r="772" spans="1:2" x14ac:dyDescent="0.3">
      <c r="A772" s="4" t="s">
        <v>20</v>
      </c>
      <c r="B772">
        <v>216</v>
      </c>
    </row>
    <row r="773" spans="1:2" x14ac:dyDescent="0.3">
      <c r="A773" s="4" t="s">
        <v>74</v>
      </c>
      <c r="B773">
        <v>26</v>
      </c>
    </row>
    <row r="774" spans="1:2" x14ac:dyDescent="0.3">
      <c r="A774" s="4" t="s">
        <v>20</v>
      </c>
      <c r="B774">
        <v>5139</v>
      </c>
    </row>
    <row r="775" spans="1:2" x14ac:dyDescent="0.3">
      <c r="A775" s="4" t="s">
        <v>20</v>
      </c>
      <c r="B775">
        <v>2353</v>
      </c>
    </row>
    <row r="776" spans="1:2" x14ac:dyDescent="0.3">
      <c r="A776" s="4" t="s">
        <v>20</v>
      </c>
      <c r="B776">
        <v>78</v>
      </c>
    </row>
    <row r="777" spans="1:2" x14ac:dyDescent="0.3">
      <c r="A777" s="4" t="s">
        <v>14</v>
      </c>
      <c r="B777">
        <v>10</v>
      </c>
    </row>
    <row r="778" spans="1:2" x14ac:dyDescent="0.3">
      <c r="A778" s="4" t="s">
        <v>14</v>
      </c>
      <c r="B778">
        <v>2201</v>
      </c>
    </row>
    <row r="779" spans="1:2" x14ac:dyDescent="0.3">
      <c r="A779" s="4" t="s">
        <v>14</v>
      </c>
      <c r="B779">
        <v>676</v>
      </c>
    </row>
    <row r="780" spans="1:2" x14ac:dyDescent="0.3">
      <c r="A780" s="4" t="s">
        <v>20</v>
      </c>
      <c r="B780">
        <v>174</v>
      </c>
    </row>
    <row r="781" spans="1:2" x14ac:dyDescent="0.3">
      <c r="A781" s="4" t="s">
        <v>14</v>
      </c>
      <c r="B781">
        <v>831</v>
      </c>
    </row>
    <row r="782" spans="1:2" x14ac:dyDescent="0.3">
      <c r="A782" s="4" t="s">
        <v>20</v>
      </c>
      <c r="B782">
        <v>164</v>
      </c>
    </row>
    <row r="783" spans="1:2" x14ac:dyDescent="0.3">
      <c r="A783" s="4" t="s">
        <v>74</v>
      </c>
      <c r="B783">
        <v>56</v>
      </c>
    </row>
    <row r="784" spans="1:2" x14ac:dyDescent="0.3">
      <c r="A784" s="4" t="s">
        <v>20</v>
      </c>
      <c r="B784">
        <v>161</v>
      </c>
    </row>
    <row r="785" spans="1:2" x14ac:dyDescent="0.3">
      <c r="A785" s="4" t="s">
        <v>20</v>
      </c>
      <c r="B785">
        <v>138</v>
      </c>
    </row>
    <row r="786" spans="1:2" x14ac:dyDescent="0.3">
      <c r="A786" s="4" t="s">
        <v>20</v>
      </c>
      <c r="B786">
        <v>3308</v>
      </c>
    </row>
    <row r="787" spans="1:2" x14ac:dyDescent="0.3">
      <c r="A787" s="4" t="s">
        <v>20</v>
      </c>
      <c r="B787">
        <v>127</v>
      </c>
    </row>
    <row r="788" spans="1:2" x14ac:dyDescent="0.3">
      <c r="A788" s="4" t="s">
        <v>20</v>
      </c>
      <c r="B788">
        <v>207</v>
      </c>
    </row>
    <row r="789" spans="1:2" x14ac:dyDescent="0.3">
      <c r="A789" s="4" t="s">
        <v>14</v>
      </c>
      <c r="B789">
        <v>859</v>
      </c>
    </row>
    <row r="790" spans="1:2" x14ac:dyDescent="0.3">
      <c r="A790" s="4" t="s">
        <v>47</v>
      </c>
      <c r="B790">
        <v>31</v>
      </c>
    </row>
    <row r="791" spans="1:2" x14ac:dyDescent="0.3">
      <c r="A791" s="4" t="s">
        <v>14</v>
      </c>
      <c r="B791">
        <v>45</v>
      </c>
    </row>
    <row r="792" spans="1:2" x14ac:dyDescent="0.3">
      <c r="A792" s="4" t="s">
        <v>74</v>
      </c>
      <c r="B792">
        <v>1113</v>
      </c>
    </row>
    <row r="793" spans="1:2" x14ac:dyDescent="0.3">
      <c r="A793" s="4" t="s">
        <v>14</v>
      </c>
      <c r="B793">
        <v>6</v>
      </c>
    </row>
    <row r="794" spans="1:2" x14ac:dyDescent="0.3">
      <c r="A794" s="4" t="s">
        <v>14</v>
      </c>
      <c r="B794">
        <v>7</v>
      </c>
    </row>
    <row r="795" spans="1:2" x14ac:dyDescent="0.3">
      <c r="A795" s="4" t="s">
        <v>20</v>
      </c>
      <c r="B795">
        <v>181</v>
      </c>
    </row>
    <row r="796" spans="1:2" x14ac:dyDescent="0.3">
      <c r="A796" s="4" t="s">
        <v>20</v>
      </c>
      <c r="B796">
        <v>110</v>
      </c>
    </row>
    <row r="797" spans="1:2" x14ac:dyDescent="0.3">
      <c r="A797" s="4" t="s">
        <v>14</v>
      </c>
      <c r="B797">
        <v>31</v>
      </c>
    </row>
    <row r="798" spans="1:2" x14ac:dyDescent="0.3">
      <c r="A798" s="4" t="s">
        <v>14</v>
      </c>
      <c r="B798">
        <v>78</v>
      </c>
    </row>
    <row r="799" spans="1:2" x14ac:dyDescent="0.3">
      <c r="A799" s="4" t="s">
        <v>20</v>
      </c>
      <c r="B799">
        <v>185</v>
      </c>
    </row>
    <row r="800" spans="1:2" x14ac:dyDescent="0.3">
      <c r="A800" s="4" t="s">
        <v>20</v>
      </c>
      <c r="B800">
        <v>121</v>
      </c>
    </row>
    <row r="801" spans="1:2" x14ac:dyDescent="0.3">
      <c r="A801" s="4" t="s">
        <v>14</v>
      </c>
      <c r="B801">
        <v>1225</v>
      </c>
    </row>
    <row r="802" spans="1:2" x14ac:dyDescent="0.3">
      <c r="A802" s="4" t="s">
        <v>14</v>
      </c>
      <c r="B802">
        <v>1</v>
      </c>
    </row>
    <row r="803" spans="1:2" x14ac:dyDescent="0.3">
      <c r="A803" s="4" t="s">
        <v>20</v>
      </c>
      <c r="B803">
        <v>106</v>
      </c>
    </row>
    <row r="804" spans="1:2" x14ac:dyDescent="0.3">
      <c r="A804" s="4" t="s">
        <v>20</v>
      </c>
      <c r="B804">
        <v>142</v>
      </c>
    </row>
    <row r="805" spans="1:2" x14ac:dyDescent="0.3">
      <c r="A805" s="4" t="s">
        <v>20</v>
      </c>
      <c r="B805">
        <v>233</v>
      </c>
    </row>
    <row r="806" spans="1:2" x14ac:dyDescent="0.3">
      <c r="A806" s="4" t="s">
        <v>20</v>
      </c>
      <c r="B806">
        <v>218</v>
      </c>
    </row>
    <row r="807" spans="1:2" x14ac:dyDescent="0.3">
      <c r="A807" s="4" t="s">
        <v>14</v>
      </c>
      <c r="B807">
        <v>67</v>
      </c>
    </row>
    <row r="808" spans="1:2" x14ac:dyDescent="0.3">
      <c r="A808" s="4" t="s">
        <v>20</v>
      </c>
      <c r="B808">
        <v>76</v>
      </c>
    </row>
    <row r="809" spans="1:2" x14ac:dyDescent="0.3">
      <c r="A809" s="4" t="s">
        <v>20</v>
      </c>
      <c r="B809">
        <v>43</v>
      </c>
    </row>
    <row r="810" spans="1:2" x14ac:dyDescent="0.3">
      <c r="A810" s="4" t="s">
        <v>14</v>
      </c>
      <c r="B810">
        <v>19</v>
      </c>
    </row>
    <row r="811" spans="1:2" x14ac:dyDescent="0.3">
      <c r="A811" s="4" t="s">
        <v>14</v>
      </c>
      <c r="B811">
        <v>2108</v>
      </c>
    </row>
    <row r="812" spans="1:2" x14ac:dyDescent="0.3">
      <c r="A812" s="4" t="s">
        <v>20</v>
      </c>
      <c r="B812">
        <v>221</v>
      </c>
    </row>
    <row r="813" spans="1:2" x14ac:dyDescent="0.3">
      <c r="A813" s="4" t="s">
        <v>14</v>
      </c>
      <c r="B813">
        <v>679</v>
      </c>
    </row>
    <row r="814" spans="1:2" x14ac:dyDescent="0.3">
      <c r="A814" s="4" t="s">
        <v>20</v>
      </c>
      <c r="B814">
        <v>2805</v>
      </c>
    </row>
    <row r="815" spans="1:2" x14ac:dyDescent="0.3">
      <c r="A815" s="4" t="s">
        <v>20</v>
      </c>
      <c r="B815">
        <v>68</v>
      </c>
    </row>
    <row r="816" spans="1:2" x14ac:dyDescent="0.3">
      <c r="A816" s="4" t="s">
        <v>14</v>
      </c>
      <c r="B816">
        <v>36</v>
      </c>
    </row>
    <row r="817" spans="1:2" x14ac:dyDescent="0.3">
      <c r="A817" s="4" t="s">
        <v>20</v>
      </c>
      <c r="B817">
        <v>183</v>
      </c>
    </row>
    <row r="818" spans="1:2" x14ac:dyDescent="0.3">
      <c r="A818" s="4" t="s">
        <v>20</v>
      </c>
      <c r="B818">
        <v>133</v>
      </c>
    </row>
    <row r="819" spans="1:2" x14ac:dyDescent="0.3">
      <c r="A819" s="4" t="s">
        <v>20</v>
      </c>
      <c r="B819">
        <v>2489</v>
      </c>
    </row>
    <row r="820" spans="1:2" x14ac:dyDescent="0.3">
      <c r="A820" s="4" t="s">
        <v>20</v>
      </c>
      <c r="B820">
        <v>69</v>
      </c>
    </row>
    <row r="821" spans="1:2" x14ac:dyDescent="0.3">
      <c r="A821" s="4" t="s">
        <v>14</v>
      </c>
      <c r="B821">
        <v>47</v>
      </c>
    </row>
    <row r="822" spans="1:2" x14ac:dyDescent="0.3">
      <c r="A822" s="4" t="s">
        <v>20</v>
      </c>
      <c r="B822">
        <v>279</v>
      </c>
    </row>
    <row r="823" spans="1:2" x14ac:dyDescent="0.3">
      <c r="A823" s="4" t="s">
        <v>20</v>
      </c>
      <c r="B823">
        <v>210</v>
      </c>
    </row>
    <row r="824" spans="1:2" x14ac:dyDescent="0.3">
      <c r="A824" s="4" t="s">
        <v>20</v>
      </c>
      <c r="B824">
        <v>2100</v>
      </c>
    </row>
    <row r="825" spans="1:2" x14ac:dyDescent="0.3">
      <c r="A825" s="4" t="s">
        <v>20</v>
      </c>
      <c r="B825">
        <v>252</v>
      </c>
    </row>
    <row r="826" spans="1:2" x14ac:dyDescent="0.3">
      <c r="A826" s="4" t="s">
        <v>20</v>
      </c>
      <c r="B826">
        <v>1280</v>
      </c>
    </row>
    <row r="827" spans="1:2" x14ac:dyDescent="0.3">
      <c r="A827" s="4" t="s">
        <v>20</v>
      </c>
      <c r="B827">
        <v>157</v>
      </c>
    </row>
    <row r="828" spans="1:2" x14ac:dyDescent="0.3">
      <c r="A828" s="4" t="s">
        <v>20</v>
      </c>
      <c r="B828">
        <v>194</v>
      </c>
    </row>
    <row r="829" spans="1:2" x14ac:dyDescent="0.3">
      <c r="A829" s="4" t="s">
        <v>20</v>
      </c>
      <c r="B829">
        <v>82</v>
      </c>
    </row>
    <row r="830" spans="1:2" x14ac:dyDescent="0.3">
      <c r="A830" s="4" t="s">
        <v>14</v>
      </c>
      <c r="B830">
        <v>70</v>
      </c>
    </row>
    <row r="831" spans="1:2" x14ac:dyDescent="0.3">
      <c r="A831" s="4" t="s">
        <v>14</v>
      </c>
      <c r="B831">
        <v>154</v>
      </c>
    </row>
    <row r="832" spans="1:2" x14ac:dyDescent="0.3">
      <c r="A832" s="4" t="s">
        <v>14</v>
      </c>
      <c r="B832">
        <v>22</v>
      </c>
    </row>
    <row r="833" spans="1:2" x14ac:dyDescent="0.3">
      <c r="A833" s="4" t="s">
        <v>20</v>
      </c>
      <c r="B833">
        <v>4233</v>
      </c>
    </row>
    <row r="834" spans="1:2" x14ac:dyDescent="0.3">
      <c r="A834" s="4" t="s">
        <v>20</v>
      </c>
      <c r="B834">
        <v>1297</v>
      </c>
    </row>
    <row r="835" spans="1:2" x14ac:dyDescent="0.3">
      <c r="A835" s="4" t="s">
        <v>20</v>
      </c>
      <c r="B835">
        <v>165</v>
      </c>
    </row>
    <row r="836" spans="1:2" x14ac:dyDescent="0.3">
      <c r="A836" s="4" t="s">
        <v>20</v>
      </c>
      <c r="B836">
        <v>119</v>
      </c>
    </row>
    <row r="837" spans="1:2" x14ac:dyDescent="0.3">
      <c r="A837" s="4" t="s">
        <v>14</v>
      </c>
      <c r="B837">
        <v>1758</v>
      </c>
    </row>
    <row r="838" spans="1:2" x14ac:dyDescent="0.3">
      <c r="A838" s="4" t="s">
        <v>14</v>
      </c>
      <c r="B838">
        <v>94</v>
      </c>
    </row>
    <row r="839" spans="1:2" x14ac:dyDescent="0.3">
      <c r="A839" s="4" t="s">
        <v>20</v>
      </c>
      <c r="B839">
        <v>1797</v>
      </c>
    </row>
    <row r="840" spans="1:2" x14ac:dyDescent="0.3">
      <c r="A840" s="4" t="s">
        <v>20</v>
      </c>
      <c r="B840">
        <v>261</v>
      </c>
    </row>
    <row r="841" spans="1:2" x14ac:dyDescent="0.3">
      <c r="A841" s="4" t="s">
        <v>20</v>
      </c>
      <c r="B841">
        <v>157</v>
      </c>
    </row>
    <row r="842" spans="1:2" x14ac:dyDescent="0.3">
      <c r="A842" s="4" t="s">
        <v>20</v>
      </c>
      <c r="B842">
        <v>3533</v>
      </c>
    </row>
    <row r="843" spans="1:2" x14ac:dyDescent="0.3">
      <c r="A843" s="4" t="s">
        <v>20</v>
      </c>
      <c r="B843">
        <v>155</v>
      </c>
    </row>
    <row r="844" spans="1:2" x14ac:dyDescent="0.3">
      <c r="A844" s="4" t="s">
        <v>20</v>
      </c>
      <c r="B844">
        <v>132</v>
      </c>
    </row>
    <row r="845" spans="1:2" x14ac:dyDescent="0.3">
      <c r="A845" s="4" t="s">
        <v>14</v>
      </c>
      <c r="B845">
        <v>33</v>
      </c>
    </row>
    <row r="846" spans="1:2" x14ac:dyDescent="0.3">
      <c r="A846" s="4" t="s">
        <v>74</v>
      </c>
      <c r="B846">
        <v>94</v>
      </c>
    </row>
    <row r="847" spans="1:2" x14ac:dyDescent="0.3">
      <c r="A847" s="4" t="s">
        <v>20</v>
      </c>
      <c r="B847">
        <v>1354</v>
      </c>
    </row>
    <row r="848" spans="1:2" x14ac:dyDescent="0.3">
      <c r="A848" s="4" t="s">
        <v>20</v>
      </c>
      <c r="B848">
        <v>48</v>
      </c>
    </row>
    <row r="849" spans="1:2" x14ac:dyDescent="0.3">
      <c r="A849" s="4" t="s">
        <v>20</v>
      </c>
      <c r="B849">
        <v>110</v>
      </c>
    </row>
    <row r="850" spans="1:2" x14ac:dyDescent="0.3">
      <c r="A850" s="4" t="s">
        <v>20</v>
      </c>
      <c r="B850">
        <v>172</v>
      </c>
    </row>
    <row r="851" spans="1:2" x14ac:dyDescent="0.3">
      <c r="A851" s="4" t="s">
        <v>20</v>
      </c>
      <c r="B851">
        <v>307</v>
      </c>
    </row>
    <row r="852" spans="1:2" x14ac:dyDescent="0.3">
      <c r="A852" s="4" t="s">
        <v>14</v>
      </c>
      <c r="B852">
        <v>1</v>
      </c>
    </row>
    <row r="853" spans="1:2" x14ac:dyDescent="0.3">
      <c r="A853" s="4" t="s">
        <v>20</v>
      </c>
      <c r="B853">
        <v>160</v>
      </c>
    </row>
    <row r="854" spans="1:2" x14ac:dyDescent="0.3">
      <c r="A854" s="4" t="s">
        <v>14</v>
      </c>
      <c r="B854">
        <v>31</v>
      </c>
    </row>
    <row r="855" spans="1:2" x14ac:dyDescent="0.3">
      <c r="A855" s="4" t="s">
        <v>20</v>
      </c>
      <c r="B855">
        <v>1467</v>
      </c>
    </row>
    <row r="856" spans="1:2" x14ac:dyDescent="0.3">
      <c r="A856" s="4" t="s">
        <v>20</v>
      </c>
      <c r="B856">
        <v>2662</v>
      </c>
    </row>
    <row r="857" spans="1:2" x14ac:dyDescent="0.3">
      <c r="A857" s="4" t="s">
        <v>20</v>
      </c>
      <c r="B857">
        <v>452</v>
      </c>
    </row>
    <row r="858" spans="1:2" x14ac:dyDescent="0.3">
      <c r="A858" s="4" t="s">
        <v>20</v>
      </c>
      <c r="B858">
        <v>158</v>
      </c>
    </row>
    <row r="859" spans="1:2" x14ac:dyDescent="0.3">
      <c r="A859" s="4" t="s">
        <v>20</v>
      </c>
      <c r="B859">
        <v>225</v>
      </c>
    </row>
    <row r="860" spans="1:2" x14ac:dyDescent="0.3">
      <c r="A860" s="4" t="s">
        <v>14</v>
      </c>
      <c r="B860">
        <v>35</v>
      </c>
    </row>
    <row r="861" spans="1:2" x14ac:dyDescent="0.3">
      <c r="A861" s="4" t="s">
        <v>14</v>
      </c>
      <c r="B861">
        <v>63</v>
      </c>
    </row>
    <row r="862" spans="1:2" x14ac:dyDescent="0.3">
      <c r="A862" s="4" t="s">
        <v>20</v>
      </c>
      <c r="B862">
        <v>65</v>
      </c>
    </row>
    <row r="863" spans="1:2" x14ac:dyDescent="0.3">
      <c r="A863" s="4" t="s">
        <v>20</v>
      </c>
      <c r="B863">
        <v>163</v>
      </c>
    </row>
    <row r="864" spans="1:2" x14ac:dyDescent="0.3">
      <c r="A864" s="4" t="s">
        <v>20</v>
      </c>
      <c r="B864">
        <v>85</v>
      </c>
    </row>
    <row r="865" spans="1:2" x14ac:dyDescent="0.3">
      <c r="A865" s="4" t="s">
        <v>20</v>
      </c>
      <c r="B865">
        <v>217</v>
      </c>
    </row>
    <row r="866" spans="1:2" x14ac:dyDescent="0.3">
      <c r="A866" s="4" t="s">
        <v>20</v>
      </c>
      <c r="B866">
        <v>150</v>
      </c>
    </row>
    <row r="867" spans="1:2" x14ac:dyDescent="0.3">
      <c r="A867" s="4" t="s">
        <v>20</v>
      </c>
      <c r="B867">
        <v>3272</v>
      </c>
    </row>
    <row r="868" spans="1:2" x14ac:dyDescent="0.3">
      <c r="A868" s="4" t="s">
        <v>74</v>
      </c>
      <c r="B868">
        <v>898</v>
      </c>
    </row>
    <row r="869" spans="1:2" x14ac:dyDescent="0.3">
      <c r="A869" s="4" t="s">
        <v>20</v>
      </c>
      <c r="B869">
        <v>300</v>
      </c>
    </row>
    <row r="870" spans="1:2" x14ac:dyDescent="0.3">
      <c r="A870" s="4" t="s">
        <v>20</v>
      </c>
      <c r="B870">
        <v>126</v>
      </c>
    </row>
    <row r="871" spans="1:2" x14ac:dyDescent="0.3">
      <c r="A871" s="4" t="s">
        <v>14</v>
      </c>
      <c r="B871">
        <v>526</v>
      </c>
    </row>
    <row r="872" spans="1:2" x14ac:dyDescent="0.3">
      <c r="A872" s="4" t="s">
        <v>14</v>
      </c>
      <c r="B872">
        <v>121</v>
      </c>
    </row>
    <row r="873" spans="1:2" x14ac:dyDescent="0.3">
      <c r="A873" s="4" t="s">
        <v>20</v>
      </c>
      <c r="B873">
        <v>2320</v>
      </c>
    </row>
    <row r="874" spans="1:2" x14ac:dyDescent="0.3">
      <c r="A874" s="4" t="s">
        <v>20</v>
      </c>
      <c r="B874">
        <v>81</v>
      </c>
    </row>
    <row r="875" spans="1:2" x14ac:dyDescent="0.3">
      <c r="A875" s="4" t="s">
        <v>20</v>
      </c>
      <c r="B875">
        <v>1887</v>
      </c>
    </row>
    <row r="876" spans="1:2" x14ac:dyDescent="0.3">
      <c r="A876" s="4" t="s">
        <v>20</v>
      </c>
      <c r="B876">
        <v>4358</v>
      </c>
    </row>
    <row r="877" spans="1:2" x14ac:dyDescent="0.3">
      <c r="A877" s="4" t="s">
        <v>14</v>
      </c>
      <c r="B877">
        <v>67</v>
      </c>
    </row>
    <row r="878" spans="1:2" x14ac:dyDescent="0.3">
      <c r="A878" s="4" t="s">
        <v>14</v>
      </c>
      <c r="B878">
        <v>57</v>
      </c>
    </row>
    <row r="879" spans="1:2" x14ac:dyDescent="0.3">
      <c r="A879" s="4" t="s">
        <v>14</v>
      </c>
      <c r="B879">
        <v>1229</v>
      </c>
    </row>
    <row r="880" spans="1:2" x14ac:dyDescent="0.3">
      <c r="A880" s="4" t="s">
        <v>14</v>
      </c>
      <c r="B880">
        <v>12</v>
      </c>
    </row>
    <row r="881" spans="1:2" x14ac:dyDescent="0.3">
      <c r="A881" s="4" t="s">
        <v>20</v>
      </c>
      <c r="B881">
        <v>53</v>
      </c>
    </row>
    <row r="882" spans="1:2" x14ac:dyDescent="0.3">
      <c r="A882" s="4" t="s">
        <v>20</v>
      </c>
      <c r="B882">
        <v>2414</v>
      </c>
    </row>
    <row r="883" spans="1:2" x14ac:dyDescent="0.3">
      <c r="A883" s="4" t="s">
        <v>14</v>
      </c>
      <c r="B883">
        <v>452</v>
      </c>
    </row>
    <row r="884" spans="1:2" x14ac:dyDescent="0.3">
      <c r="A884" s="4" t="s">
        <v>20</v>
      </c>
      <c r="B884">
        <v>80</v>
      </c>
    </row>
    <row r="885" spans="1:2" x14ac:dyDescent="0.3">
      <c r="A885" s="4" t="s">
        <v>20</v>
      </c>
      <c r="B885">
        <v>193</v>
      </c>
    </row>
    <row r="886" spans="1:2" x14ac:dyDescent="0.3">
      <c r="A886" s="4" t="s">
        <v>14</v>
      </c>
      <c r="B886">
        <v>1886</v>
      </c>
    </row>
    <row r="887" spans="1:2" x14ac:dyDescent="0.3">
      <c r="A887" s="4" t="s">
        <v>20</v>
      </c>
      <c r="B887">
        <v>52</v>
      </c>
    </row>
    <row r="888" spans="1:2" x14ac:dyDescent="0.3">
      <c r="A888" s="4" t="s">
        <v>14</v>
      </c>
      <c r="B888">
        <v>1825</v>
      </c>
    </row>
    <row r="889" spans="1:2" x14ac:dyDescent="0.3">
      <c r="A889" s="4" t="s">
        <v>14</v>
      </c>
      <c r="B889">
        <v>31</v>
      </c>
    </row>
    <row r="890" spans="1:2" x14ac:dyDescent="0.3">
      <c r="A890" s="4" t="s">
        <v>20</v>
      </c>
      <c r="B890">
        <v>290</v>
      </c>
    </row>
    <row r="891" spans="1:2" x14ac:dyDescent="0.3">
      <c r="A891" s="4" t="s">
        <v>20</v>
      </c>
      <c r="B891">
        <v>122</v>
      </c>
    </row>
    <row r="892" spans="1:2" x14ac:dyDescent="0.3">
      <c r="A892" s="4" t="s">
        <v>20</v>
      </c>
      <c r="B892">
        <v>1470</v>
      </c>
    </row>
    <row r="893" spans="1:2" x14ac:dyDescent="0.3">
      <c r="A893" s="4" t="s">
        <v>20</v>
      </c>
      <c r="B893">
        <v>165</v>
      </c>
    </row>
    <row r="894" spans="1:2" x14ac:dyDescent="0.3">
      <c r="A894" s="4" t="s">
        <v>20</v>
      </c>
      <c r="B894">
        <v>182</v>
      </c>
    </row>
    <row r="895" spans="1:2" x14ac:dyDescent="0.3">
      <c r="A895" s="4" t="s">
        <v>20</v>
      </c>
      <c r="B895">
        <v>199</v>
      </c>
    </row>
    <row r="896" spans="1:2" x14ac:dyDescent="0.3">
      <c r="A896" s="4" t="s">
        <v>20</v>
      </c>
      <c r="B896">
        <v>56</v>
      </c>
    </row>
    <row r="897" spans="1:2" x14ac:dyDescent="0.3">
      <c r="A897" s="4" t="s">
        <v>14</v>
      </c>
      <c r="B897">
        <v>107</v>
      </c>
    </row>
    <row r="898" spans="1:2" x14ac:dyDescent="0.3">
      <c r="A898" s="4" t="s">
        <v>20</v>
      </c>
      <c r="B898">
        <v>1460</v>
      </c>
    </row>
    <row r="899" spans="1:2" x14ac:dyDescent="0.3">
      <c r="A899" s="4" t="s">
        <v>14</v>
      </c>
      <c r="B899">
        <v>27</v>
      </c>
    </row>
    <row r="900" spans="1:2" x14ac:dyDescent="0.3">
      <c r="A900" s="4" t="s">
        <v>14</v>
      </c>
      <c r="B900">
        <v>1221</v>
      </c>
    </row>
    <row r="901" spans="1:2" x14ac:dyDescent="0.3">
      <c r="A901" s="4" t="s">
        <v>20</v>
      </c>
      <c r="B901">
        <v>123</v>
      </c>
    </row>
    <row r="902" spans="1:2" x14ac:dyDescent="0.3">
      <c r="A902" s="4" t="s">
        <v>14</v>
      </c>
      <c r="B902">
        <v>1</v>
      </c>
    </row>
    <row r="903" spans="1:2" x14ac:dyDescent="0.3">
      <c r="A903" s="4" t="s">
        <v>20</v>
      </c>
      <c r="B903">
        <v>159</v>
      </c>
    </row>
    <row r="904" spans="1:2" x14ac:dyDescent="0.3">
      <c r="A904" s="4" t="s">
        <v>20</v>
      </c>
      <c r="B904">
        <v>110</v>
      </c>
    </row>
    <row r="905" spans="1:2" x14ac:dyDescent="0.3">
      <c r="A905" s="4" t="s">
        <v>47</v>
      </c>
      <c r="B905">
        <v>14</v>
      </c>
    </row>
    <row r="906" spans="1:2" x14ac:dyDescent="0.3">
      <c r="A906" s="4" t="s">
        <v>14</v>
      </c>
      <c r="B906">
        <v>16</v>
      </c>
    </row>
    <row r="907" spans="1:2" x14ac:dyDescent="0.3">
      <c r="A907" s="4" t="s">
        <v>20</v>
      </c>
      <c r="B907">
        <v>236</v>
      </c>
    </row>
    <row r="908" spans="1:2" x14ac:dyDescent="0.3">
      <c r="A908" s="4" t="s">
        <v>20</v>
      </c>
      <c r="B908">
        <v>191</v>
      </c>
    </row>
    <row r="909" spans="1:2" x14ac:dyDescent="0.3">
      <c r="A909" s="4" t="s">
        <v>14</v>
      </c>
      <c r="B909">
        <v>41</v>
      </c>
    </row>
    <row r="910" spans="1:2" x14ac:dyDescent="0.3">
      <c r="A910" s="4" t="s">
        <v>20</v>
      </c>
      <c r="B910">
        <v>3934</v>
      </c>
    </row>
    <row r="911" spans="1:2" x14ac:dyDescent="0.3">
      <c r="A911" s="4" t="s">
        <v>20</v>
      </c>
      <c r="B911">
        <v>80</v>
      </c>
    </row>
    <row r="912" spans="1:2" x14ac:dyDescent="0.3">
      <c r="A912" s="4" t="s">
        <v>74</v>
      </c>
      <c r="B912">
        <v>296</v>
      </c>
    </row>
    <row r="913" spans="1:2" x14ac:dyDescent="0.3">
      <c r="A913" s="4" t="s">
        <v>20</v>
      </c>
      <c r="B913">
        <v>462</v>
      </c>
    </row>
    <row r="914" spans="1:2" x14ac:dyDescent="0.3">
      <c r="A914" s="4" t="s">
        <v>20</v>
      </c>
      <c r="B914">
        <v>179</v>
      </c>
    </row>
    <row r="915" spans="1:2" x14ac:dyDescent="0.3">
      <c r="A915" s="4" t="s">
        <v>14</v>
      </c>
      <c r="B915">
        <v>523</v>
      </c>
    </row>
    <row r="916" spans="1:2" x14ac:dyDescent="0.3">
      <c r="A916" s="4" t="s">
        <v>14</v>
      </c>
      <c r="B916">
        <v>141</v>
      </c>
    </row>
    <row r="917" spans="1:2" x14ac:dyDescent="0.3">
      <c r="A917" s="4" t="s">
        <v>20</v>
      </c>
      <c r="B917">
        <v>1866</v>
      </c>
    </row>
    <row r="918" spans="1:2" x14ac:dyDescent="0.3">
      <c r="A918" s="4" t="s">
        <v>14</v>
      </c>
      <c r="B918">
        <v>52</v>
      </c>
    </row>
    <row r="919" spans="1:2" x14ac:dyDescent="0.3">
      <c r="A919" s="4" t="s">
        <v>47</v>
      </c>
      <c r="B919">
        <v>27</v>
      </c>
    </row>
    <row r="920" spans="1:2" x14ac:dyDescent="0.3">
      <c r="A920" s="4" t="s">
        <v>20</v>
      </c>
      <c r="B920">
        <v>156</v>
      </c>
    </row>
    <row r="921" spans="1:2" x14ac:dyDescent="0.3">
      <c r="A921" s="4" t="s">
        <v>14</v>
      </c>
      <c r="B921">
        <v>225</v>
      </c>
    </row>
    <row r="922" spans="1:2" x14ac:dyDescent="0.3">
      <c r="A922" s="4" t="s">
        <v>20</v>
      </c>
      <c r="B922">
        <v>255</v>
      </c>
    </row>
    <row r="923" spans="1:2" x14ac:dyDescent="0.3">
      <c r="A923" s="4" t="s">
        <v>14</v>
      </c>
      <c r="B923">
        <v>38</v>
      </c>
    </row>
    <row r="924" spans="1:2" x14ac:dyDescent="0.3">
      <c r="A924" s="4" t="s">
        <v>20</v>
      </c>
      <c r="B924">
        <v>2261</v>
      </c>
    </row>
    <row r="925" spans="1:2" x14ac:dyDescent="0.3">
      <c r="A925" s="4" t="s">
        <v>20</v>
      </c>
      <c r="B925">
        <v>40</v>
      </c>
    </row>
    <row r="926" spans="1:2" x14ac:dyDescent="0.3">
      <c r="A926" s="4" t="s">
        <v>20</v>
      </c>
      <c r="B926">
        <v>2289</v>
      </c>
    </row>
    <row r="927" spans="1:2" x14ac:dyDescent="0.3">
      <c r="A927" s="4" t="s">
        <v>20</v>
      </c>
      <c r="B927">
        <v>65</v>
      </c>
    </row>
    <row r="928" spans="1:2" x14ac:dyDescent="0.3">
      <c r="A928" s="4" t="s">
        <v>14</v>
      </c>
      <c r="B928">
        <v>15</v>
      </c>
    </row>
    <row r="929" spans="1:2" x14ac:dyDescent="0.3">
      <c r="A929" s="4" t="s">
        <v>14</v>
      </c>
      <c r="B929">
        <v>37</v>
      </c>
    </row>
    <row r="930" spans="1:2" x14ac:dyDescent="0.3">
      <c r="A930" s="4" t="s">
        <v>20</v>
      </c>
      <c r="B930">
        <v>3777</v>
      </c>
    </row>
    <row r="931" spans="1:2" x14ac:dyDescent="0.3">
      <c r="A931" s="4" t="s">
        <v>20</v>
      </c>
      <c r="B931">
        <v>184</v>
      </c>
    </row>
    <row r="932" spans="1:2" x14ac:dyDescent="0.3">
      <c r="A932" s="4" t="s">
        <v>20</v>
      </c>
      <c r="B932">
        <v>85</v>
      </c>
    </row>
    <row r="933" spans="1:2" x14ac:dyDescent="0.3">
      <c r="A933" s="4" t="s">
        <v>14</v>
      </c>
      <c r="B933">
        <v>112</v>
      </c>
    </row>
    <row r="934" spans="1:2" x14ac:dyDescent="0.3">
      <c r="A934" s="4" t="s">
        <v>20</v>
      </c>
      <c r="B934">
        <v>144</v>
      </c>
    </row>
    <row r="935" spans="1:2" x14ac:dyDescent="0.3">
      <c r="A935" s="4" t="s">
        <v>20</v>
      </c>
      <c r="B935">
        <v>1902</v>
      </c>
    </row>
    <row r="936" spans="1:2" x14ac:dyDescent="0.3">
      <c r="A936" s="4" t="s">
        <v>20</v>
      </c>
      <c r="B936">
        <v>105</v>
      </c>
    </row>
    <row r="937" spans="1:2" x14ac:dyDescent="0.3">
      <c r="A937" s="4" t="s">
        <v>20</v>
      </c>
      <c r="B937">
        <v>132</v>
      </c>
    </row>
    <row r="938" spans="1:2" x14ac:dyDescent="0.3">
      <c r="A938" s="4" t="s">
        <v>14</v>
      </c>
      <c r="B938">
        <v>21</v>
      </c>
    </row>
    <row r="939" spans="1:2" x14ac:dyDescent="0.3">
      <c r="A939" s="4" t="s">
        <v>74</v>
      </c>
      <c r="B939">
        <v>976</v>
      </c>
    </row>
    <row r="940" spans="1:2" x14ac:dyDescent="0.3">
      <c r="A940" s="4" t="s">
        <v>20</v>
      </c>
      <c r="B940">
        <v>96</v>
      </c>
    </row>
    <row r="941" spans="1:2" x14ac:dyDescent="0.3">
      <c r="A941" s="4" t="s">
        <v>14</v>
      </c>
      <c r="B941">
        <v>67</v>
      </c>
    </row>
    <row r="942" spans="1:2" x14ac:dyDescent="0.3">
      <c r="A942" s="4" t="s">
        <v>47</v>
      </c>
      <c r="B942">
        <v>66</v>
      </c>
    </row>
    <row r="943" spans="1:2" x14ac:dyDescent="0.3">
      <c r="A943" s="4" t="s">
        <v>14</v>
      </c>
      <c r="B943">
        <v>78</v>
      </c>
    </row>
    <row r="944" spans="1:2" x14ac:dyDescent="0.3">
      <c r="A944" s="4" t="s">
        <v>14</v>
      </c>
      <c r="B944">
        <v>67</v>
      </c>
    </row>
    <row r="945" spans="1:2" x14ac:dyDescent="0.3">
      <c r="A945" s="4" t="s">
        <v>20</v>
      </c>
      <c r="B945">
        <v>114</v>
      </c>
    </row>
    <row r="946" spans="1:2" x14ac:dyDescent="0.3">
      <c r="A946" s="4" t="s">
        <v>14</v>
      </c>
      <c r="B946">
        <v>263</v>
      </c>
    </row>
    <row r="947" spans="1:2" x14ac:dyDescent="0.3">
      <c r="A947" s="4" t="s">
        <v>14</v>
      </c>
      <c r="B947">
        <v>1691</v>
      </c>
    </row>
    <row r="948" spans="1:2" x14ac:dyDescent="0.3">
      <c r="A948" s="4" t="s">
        <v>14</v>
      </c>
      <c r="B948">
        <v>181</v>
      </c>
    </row>
    <row r="949" spans="1:2" x14ac:dyDescent="0.3">
      <c r="A949" s="4" t="s">
        <v>14</v>
      </c>
      <c r="B949">
        <v>13</v>
      </c>
    </row>
    <row r="950" spans="1:2" x14ac:dyDescent="0.3">
      <c r="A950" s="4" t="s">
        <v>74</v>
      </c>
      <c r="B950">
        <v>160</v>
      </c>
    </row>
    <row r="951" spans="1:2" x14ac:dyDescent="0.3">
      <c r="A951" s="4" t="s">
        <v>20</v>
      </c>
      <c r="B951">
        <v>203</v>
      </c>
    </row>
    <row r="952" spans="1:2" x14ac:dyDescent="0.3">
      <c r="A952" s="4" t="s">
        <v>14</v>
      </c>
      <c r="B952">
        <v>1</v>
      </c>
    </row>
    <row r="953" spans="1:2" x14ac:dyDescent="0.3">
      <c r="A953" s="4" t="s">
        <v>20</v>
      </c>
      <c r="B953">
        <v>1559</v>
      </c>
    </row>
    <row r="954" spans="1:2" x14ac:dyDescent="0.3">
      <c r="A954" s="4" t="s">
        <v>74</v>
      </c>
      <c r="B954">
        <v>2266</v>
      </c>
    </row>
    <row r="955" spans="1:2" x14ac:dyDescent="0.3">
      <c r="A955" s="4" t="s">
        <v>14</v>
      </c>
      <c r="B955">
        <v>21</v>
      </c>
    </row>
    <row r="956" spans="1:2" x14ac:dyDescent="0.3">
      <c r="A956" s="4" t="s">
        <v>20</v>
      </c>
      <c r="B956">
        <v>1548</v>
      </c>
    </row>
    <row r="957" spans="1:2" x14ac:dyDescent="0.3">
      <c r="A957" s="4" t="s">
        <v>20</v>
      </c>
      <c r="B957">
        <v>80</v>
      </c>
    </row>
    <row r="958" spans="1:2" x14ac:dyDescent="0.3">
      <c r="A958" s="4" t="s">
        <v>14</v>
      </c>
      <c r="B958">
        <v>830</v>
      </c>
    </row>
    <row r="959" spans="1:2" x14ac:dyDescent="0.3">
      <c r="A959" s="4" t="s">
        <v>20</v>
      </c>
      <c r="B959">
        <v>131</v>
      </c>
    </row>
    <row r="960" spans="1:2" x14ac:dyDescent="0.3">
      <c r="A960" s="4" t="s">
        <v>20</v>
      </c>
      <c r="B960">
        <v>112</v>
      </c>
    </row>
    <row r="961" spans="1:2" x14ac:dyDescent="0.3">
      <c r="A961" s="4" t="s">
        <v>14</v>
      </c>
      <c r="B961">
        <v>130</v>
      </c>
    </row>
    <row r="962" spans="1:2" x14ac:dyDescent="0.3">
      <c r="A962" s="4" t="s">
        <v>14</v>
      </c>
      <c r="B962">
        <v>55</v>
      </c>
    </row>
    <row r="963" spans="1:2" x14ac:dyDescent="0.3">
      <c r="A963" s="4" t="s">
        <v>20</v>
      </c>
      <c r="B963">
        <v>155</v>
      </c>
    </row>
    <row r="964" spans="1:2" x14ac:dyDescent="0.3">
      <c r="A964" s="4" t="s">
        <v>20</v>
      </c>
      <c r="B964">
        <v>266</v>
      </c>
    </row>
    <row r="965" spans="1:2" x14ac:dyDescent="0.3">
      <c r="A965" s="4" t="s">
        <v>14</v>
      </c>
      <c r="B965">
        <v>114</v>
      </c>
    </row>
    <row r="966" spans="1:2" x14ac:dyDescent="0.3">
      <c r="A966" s="4" t="s">
        <v>20</v>
      </c>
      <c r="B966">
        <v>155</v>
      </c>
    </row>
    <row r="967" spans="1:2" x14ac:dyDescent="0.3">
      <c r="A967" s="4" t="s">
        <v>20</v>
      </c>
      <c r="B967">
        <v>207</v>
      </c>
    </row>
    <row r="968" spans="1:2" x14ac:dyDescent="0.3">
      <c r="A968" s="4" t="s">
        <v>20</v>
      </c>
      <c r="B968">
        <v>245</v>
      </c>
    </row>
    <row r="969" spans="1:2" x14ac:dyDescent="0.3">
      <c r="A969" s="4" t="s">
        <v>20</v>
      </c>
      <c r="B969">
        <v>1573</v>
      </c>
    </row>
    <row r="970" spans="1:2" x14ac:dyDescent="0.3">
      <c r="A970" s="4" t="s">
        <v>20</v>
      </c>
      <c r="B970">
        <v>114</v>
      </c>
    </row>
    <row r="971" spans="1:2" x14ac:dyDescent="0.3">
      <c r="A971" s="4" t="s">
        <v>20</v>
      </c>
      <c r="B971">
        <v>93</v>
      </c>
    </row>
    <row r="972" spans="1:2" x14ac:dyDescent="0.3">
      <c r="A972" s="4" t="s">
        <v>14</v>
      </c>
      <c r="B972">
        <v>594</v>
      </c>
    </row>
    <row r="973" spans="1:2" x14ac:dyDescent="0.3">
      <c r="A973" s="4" t="s">
        <v>14</v>
      </c>
      <c r="B973">
        <v>24</v>
      </c>
    </row>
    <row r="974" spans="1:2" x14ac:dyDescent="0.3">
      <c r="A974" s="4" t="s">
        <v>20</v>
      </c>
      <c r="B974">
        <v>1681</v>
      </c>
    </row>
    <row r="975" spans="1:2" x14ac:dyDescent="0.3">
      <c r="A975" s="4" t="s">
        <v>14</v>
      </c>
      <c r="B975">
        <v>252</v>
      </c>
    </row>
    <row r="976" spans="1:2" x14ac:dyDescent="0.3">
      <c r="A976" s="4" t="s">
        <v>20</v>
      </c>
      <c r="B976">
        <v>32</v>
      </c>
    </row>
    <row r="977" spans="1:2" x14ac:dyDescent="0.3">
      <c r="A977" s="4" t="s">
        <v>20</v>
      </c>
      <c r="B977">
        <v>135</v>
      </c>
    </row>
    <row r="978" spans="1:2" x14ac:dyDescent="0.3">
      <c r="A978" s="4" t="s">
        <v>20</v>
      </c>
      <c r="B978">
        <v>140</v>
      </c>
    </row>
    <row r="979" spans="1:2" x14ac:dyDescent="0.3">
      <c r="A979" s="4" t="s">
        <v>14</v>
      </c>
      <c r="B979">
        <v>67</v>
      </c>
    </row>
    <row r="980" spans="1:2" x14ac:dyDescent="0.3">
      <c r="A980" s="4" t="s">
        <v>20</v>
      </c>
      <c r="B980">
        <v>92</v>
      </c>
    </row>
    <row r="981" spans="1:2" x14ac:dyDescent="0.3">
      <c r="A981" s="4" t="s">
        <v>20</v>
      </c>
      <c r="B981">
        <v>1015</v>
      </c>
    </row>
    <row r="982" spans="1:2" x14ac:dyDescent="0.3">
      <c r="A982" s="4" t="s">
        <v>14</v>
      </c>
      <c r="B982">
        <v>742</v>
      </c>
    </row>
    <row r="983" spans="1:2" x14ac:dyDescent="0.3">
      <c r="A983" s="4" t="s">
        <v>20</v>
      </c>
      <c r="B983">
        <v>323</v>
      </c>
    </row>
    <row r="984" spans="1:2" x14ac:dyDescent="0.3">
      <c r="A984" s="4" t="s">
        <v>14</v>
      </c>
      <c r="B984">
        <v>75</v>
      </c>
    </row>
    <row r="985" spans="1:2" x14ac:dyDescent="0.3">
      <c r="A985" s="4" t="s">
        <v>20</v>
      </c>
      <c r="B985">
        <v>2326</v>
      </c>
    </row>
    <row r="986" spans="1:2" x14ac:dyDescent="0.3">
      <c r="A986" s="4" t="s">
        <v>20</v>
      </c>
      <c r="B986">
        <v>381</v>
      </c>
    </row>
    <row r="987" spans="1:2" x14ac:dyDescent="0.3">
      <c r="A987" s="4" t="s">
        <v>14</v>
      </c>
      <c r="B987">
        <v>4405</v>
      </c>
    </row>
    <row r="988" spans="1:2" x14ac:dyDescent="0.3">
      <c r="A988" s="4" t="s">
        <v>14</v>
      </c>
      <c r="B988">
        <v>92</v>
      </c>
    </row>
    <row r="989" spans="1:2" x14ac:dyDescent="0.3">
      <c r="A989" s="4" t="s">
        <v>20</v>
      </c>
      <c r="B989">
        <v>480</v>
      </c>
    </row>
    <row r="990" spans="1:2" x14ac:dyDescent="0.3">
      <c r="A990" s="4" t="s">
        <v>14</v>
      </c>
      <c r="B990">
        <v>64</v>
      </c>
    </row>
    <row r="991" spans="1:2" x14ac:dyDescent="0.3">
      <c r="A991" s="4" t="s">
        <v>20</v>
      </c>
      <c r="B991">
        <v>226</v>
      </c>
    </row>
    <row r="992" spans="1:2" x14ac:dyDescent="0.3">
      <c r="A992" s="4" t="s">
        <v>14</v>
      </c>
      <c r="B992">
        <v>64</v>
      </c>
    </row>
    <row r="993" spans="1:2" x14ac:dyDescent="0.3">
      <c r="A993" s="4" t="s">
        <v>20</v>
      </c>
      <c r="B993">
        <v>241</v>
      </c>
    </row>
    <row r="994" spans="1:2" x14ac:dyDescent="0.3">
      <c r="A994" s="4" t="s">
        <v>20</v>
      </c>
      <c r="B994">
        <v>132</v>
      </c>
    </row>
    <row r="995" spans="1:2" x14ac:dyDescent="0.3">
      <c r="A995" s="4" t="s">
        <v>74</v>
      </c>
      <c r="B995">
        <v>75</v>
      </c>
    </row>
    <row r="996" spans="1:2" x14ac:dyDescent="0.3">
      <c r="A996" s="4" t="s">
        <v>14</v>
      </c>
      <c r="B996">
        <v>842</v>
      </c>
    </row>
    <row r="997" spans="1:2" x14ac:dyDescent="0.3">
      <c r="A997" s="4" t="s">
        <v>20</v>
      </c>
      <c r="B997">
        <v>2043</v>
      </c>
    </row>
    <row r="998" spans="1:2" x14ac:dyDescent="0.3">
      <c r="A998" s="4" t="s">
        <v>14</v>
      </c>
      <c r="B998">
        <v>112</v>
      </c>
    </row>
    <row r="999" spans="1:2" x14ac:dyDescent="0.3">
      <c r="A999" s="4" t="s">
        <v>74</v>
      </c>
      <c r="B999">
        <v>139</v>
      </c>
    </row>
    <row r="1000" spans="1:2" x14ac:dyDescent="0.3">
      <c r="A1000" s="4" t="s">
        <v>14</v>
      </c>
      <c r="B1000">
        <v>374</v>
      </c>
    </row>
    <row r="1001" spans="1:2" x14ac:dyDescent="0.3">
      <c r="A1001" s="4" t="s">
        <v>74</v>
      </c>
      <c r="B1001">
        <v>1122</v>
      </c>
    </row>
  </sheetData>
  <conditionalFormatting sqref="A1:A1048576">
    <cfRule type="containsText" dxfId="6" priority="3" operator="containsText" text="live">
      <formula>NOT(ISERROR(SEARCH("live",A1)))</formula>
    </cfRule>
    <cfRule type="containsText" dxfId="5" priority="4" operator="containsText" text="canceled">
      <formula>NOT(ISERROR(SEARCH("canceled",A1)))</formula>
    </cfRule>
    <cfRule type="containsText" dxfId="4" priority="5" operator="containsText" text="successful">
      <formula>NOT(ISERROR(SEARCH("successful",A1)))</formula>
    </cfRule>
    <cfRule type="containsText" dxfId="3" priority="6" operator="containsText" text="saccessful">
      <formula>NOT(ISERROR(SEARCH("saccessful",A1)))</formula>
    </cfRule>
    <cfRule type="containsText" dxfId="2" priority="7" operator="containsText" text="failed">
      <formula>NOT(ISERROR(SEARCH("failed",A1)))</formula>
    </cfRule>
  </conditionalFormatting>
  <conditionalFormatting sqref="D2:F19 D20:G1048576">
    <cfRule type="containsText" dxfId="1" priority="1" operator="containsText" text="failed">
      <formula>NOT(ISERROR(SEARCH("failed",D2)))</formula>
    </cfRule>
    <cfRule type="containsText" dxfId="0" priority="2" operator="containsText" text="successful">
      <formula>NOT(ISERROR(SEARCH("successful",D2)))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Janka Glenn</cp:lastModifiedBy>
  <dcterms:created xsi:type="dcterms:W3CDTF">2021-09-29T18:52:28Z</dcterms:created>
  <dcterms:modified xsi:type="dcterms:W3CDTF">2023-08-22T04:42:52Z</dcterms:modified>
</cp:coreProperties>
</file>